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O2\2023\Odluka ministra o udjelu sredstava fiskalnog izravnanja JLP(R)S za 2024\Odluka ministra o udjelu... S IZNOSIMA, prosinac U RADU\"/>
    </mc:Choice>
  </mc:AlternateContent>
  <bookViews>
    <workbookView xWindow="0" yWindow="0" windowWidth="28800" windowHeight="11700"/>
  </bookViews>
  <sheets>
    <sheet name="Udjeli" sheetId="2" r:id="rId1"/>
    <sheet name="Izračun udjela za 2024. (euri)" sheetId="3" r:id="rId2"/>
    <sheet name="Izračun udjela za 2024. (kune)" sheetId="1" r:id="rId3"/>
  </sheets>
  <definedNames>
    <definedName name="_xlnm._FilterDatabase" localSheetId="1" hidden="1">'Izračun udjela za 2024. (euri)'!$A$10:$BI$566</definedName>
    <definedName name="_xlnm._FilterDatabase" localSheetId="2" hidden="1">'Izračun udjela za 2024. (kune)'!$A$10:$BI$566</definedName>
    <definedName name="_xlnm._FilterDatabase" localSheetId="0" hidden="1">Udjeli!$A$5:$E$581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97" i="1" l="1"/>
  <c r="BJ595" i="1"/>
  <c r="BJ567" i="1"/>
  <c r="G583" i="2"/>
  <c r="AX602" i="3" l="1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AO566" i="3"/>
  <c r="AN566" i="3"/>
  <c r="AM566" i="3"/>
  <c r="AL566" i="3"/>
  <c r="AK566" i="3"/>
  <c r="AJ566" i="3"/>
  <c r="AI566" i="3"/>
  <c r="AH566" i="3"/>
  <c r="AG566" i="3"/>
  <c r="AF566" i="3"/>
  <c r="AE566" i="3"/>
  <c r="AD566" i="3"/>
  <c r="AC566" i="3"/>
  <c r="AB566" i="3"/>
  <c r="AA566" i="3"/>
  <c r="Z566" i="3"/>
  <c r="Y566" i="3"/>
  <c r="X566" i="3"/>
  <c r="W566" i="3"/>
  <c r="V566" i="3"/>
  <c r="U566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AO565" i="3"/>
  <c r="AN565" i="3"/>
  <c r="AM565" i="3"/>
  <c r="AL565" i="3"/>
  <c r="AK565" i="3"/>
  <c r="AJ565" i="3"/>
  <c r="AI565" i="3"/>
  <c r="AH565" i="3"/>
  <c r="AG565" i="3"/>
  <c r="AF565" i="3"/>
  <c r="AE565" i="3"/>
  <c r="AD565" i="3"/>
  <c r="AC565" i="3"/>
  <c r="AB565" i="3"/>
  <c r="AA565" i="3"/>
  <c r="Z565" i="3"/>
  <c r="Y565" i="3"/>
  <c r="X565" i="3"/>
  <c r="W565" i="3"/>
  <c r="V565" i="3"/>
  <c r="U565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AO564" i="3"/>
  <c r="AN564" i="3"/>
  <c r="AM564" i="3"/>
  <c r="AL564" i="3"/>
  <c r="AK564" i="3"/>
  <c r="AJ564" i="3"/>
  <c r="AI564" i="3"/>
  <c r="AH564" i="3"/>
  <c r="AG564" i="3"/>
  <c r="AF564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AO563" i="3"/>
  <c r="AN563" i="3"/>
  <c r="AM563" i="3"/>
  <c r="AL563" i="3"/>
  <c r="AK563" i="3"/>
  <c r="AJ563" i="3"/>
  <c r="AI563" i="3"/>
  <c r="AH563" i="3"/>
  <c r="AG563" i="3"/>
  <c r="AF563" i="3"/>
  <c r="AE563" i="3"/>
  <c r="AD563" i="3"/>
  <c r="AC563" i="3"/>
  <c r="AB563" i="3"/>
  <c r="AA563" i="3"/>
  <c r="Z563" i="3"/>
  <c r="Y563" i="3"/>
  <c r="X563" i="3"/>
  <c r="W563" i="3"/>
  <c r="V563" i="3"/>
  <c r="U563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AO562" i="3"/>
  <c r="AN562" i="3"/>
  <c r="AM562" i="3"/>
  <c r="AL562" i="3"/>
  <c r="AK562" i="3"/>
  <c r="AJ562" i="3"/>
  <c r="AI562" i="3"/>
  <c r="AH562" i="3"/>
  <c r="AG562" i="3"/>
  <c r="AF562" i="3"/>
  <c r="AE562" i="3"/>
  <c r="AD562" i="3"/>
  <c r="AC562" i="3"/>
  <c r="AB562" i="3"/>
  <c r="AA562" i="3"/>
  <c r="Z562" i="3"/>
  <c r="Y562" i="3"/>
  <c r="X562" i="3"/>
  <c r="W562" i="3"/>
  <c r="V562" i="3"/>
  <c r="U562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AO561" i="3"/>
  <c r="AN561" i="3"/>
  <c r="AM561" i="3"/>
  <c r="AL561" i="3"/>
  <c r="AK561" i="3"/>
  <c r="AJ561" i="3"/>
  <c r="AI561" i="3"/>
  <c r="AH561" i="3"/>
  <c r="AG561" i="3"/>
  <c r="AF561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AO560" i="3"/>
  <c r="AN560" i="3"/>
  <c r="AM560" i="3"/>
  <c r="AL560" i="3"/>
  <c r="AK560" i="3"/>
  <c r="AJ560" i="3"/>
  <c r="AI560" i="3"/>
  <c r="AH560" i="3"/>
  <c r="AG560" i="3"/>
  <c r="AF560" i="3"/>
  <c r="AE560" i="3"/>
  <c r="AD560" i="3"/>
  <c r="AC560" i="3"/>
  <c r="AB560" i="3"/>
  <c r="AA560" i="3"/>
  <c r="Z560" i="3"/>
  <c r="Y560" i="3"/>
  <c r="X560" i="3"/>
  <c r="W560" i="3"/>
  <c r="V560" i="3"/>
  <c r="U560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AO559" i="3"/>
  <c r="AN559" i="3"/>
  <c r="AM559" i="3"/>
  <c r="AL559" i="3"/>
  <c r="AK559" i="3"/>
  <c r="AJ559" i="3"/>
  <c r="AI559" i="3"/>
  <c r="AH559" i="3"/>
  <c r="AG559" i="3"/>
  <c r="AF559" i="3"/>
  <c r="AE559" i="3"/>
  <c r="AD559" i="3"/>
  <c r="AC559" i="3"/>
  <c r="AB559" i="3"/>
  <c r="AA559" i="3"/>
  <c r="Z559" i="3"/>
  <c r="Y559" i="3"/>
  <c r="X559" i="3"/>
  <c r="W559" i="3"/>
  <c r="V559" i="3"/>
  <c r="U559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AO558" i="3"/>
  <c r="AN558" i="3"/>
  <c r="AM558" i="3"/>
  <c r="AL558" i="3"/>
  <c r="AK558" i="3"/>
  <c r="AJ558" i="3"/>
  <c r="AI558" i="3"/>
  <c r="AH558" i="3"/>
  <c r="AG558" i="3"/>
  <c r="AF558" i="3"/>
  <c r="AE558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AO557" i="3"/>
  <c r="AN557" i="3"/>
  <c r="AM557" i="3"/>
  <c r="AL557" i="3"/>
  <c r="AK557" i="3"/>
  <c r="AJ557" i="3"/>
  <c r="AI557" i="3"/>
  <c r="AH557" i="3"/>
  <c r="AG557" i="3"/>
  <c r="AF557" i="3"/>
  <c r="AE557" i="3"/>
  <c r="AD557" i="3"/>
  <c r="AC557" i="3"/>
  <c r="AB557" i="3"/>
  <c r="AA557" i="3"/>
  <c r="Z557" i="3"/>
  <c r="Y557" i="3"/>
  <c r="X557" i="3"/>
  <c r="W557" i="3"/>
  <c r="V557" i="3"/>
  <c r="U557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AO556" i="3"/>
  <c r="AN556" i="3"/>
  <c r="AM556" i="3"/>
  <c r="AL556" i="3"/>
  <c r="AK556" i="3"/>
  <c r="AJ556" i="3"/>
  <c r="AI556" i="3"/>
  <c r="AH556" i="3"/>
  <c r="AG556" i="3"/>
  <c r="AF556" i="3"/>
  <c r="AE556" i="3"/>
  <c r="AD556" i="3"/>
  <c r="AC556" i="3"/>
  <c r="AB556" i="3"/>
  <c r="AA556" i="3"/>
  <c r="Z556" i="3"/>
  <c r="Y556" i="3"/>
  <c r="X556" i="3"/>
  <c r="W556" i="3"/>
  <c r="V556" i="3"/>
  <c r="U556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AO555" i="3"/>
  <c r="AN555" i="3"/>
  <c r="AM555" i="3"/>
  <c r="AL555" i="3"/>
  <c r="AK555" i="3"/>
  <c r="AJ555" i="3"/>
  <c r="AI555" i="3"/>
  <c r="AH555" i="3"/>
  <c r="AG555" i="3"/>
  <c r="AF555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AO554" i="3"/>
  <c r="AN554" i="3"/>
  <c r="AM554" i="3"/>
  <c r="AL554" i="3"/>
  <c r="AK554" i="3"/>
  <c r="AJ554" i="3"/>
  <c r="AI554" i="3"/>
  <c r="AH554" i="3"/>
  <c r="AG554" i="3"/>
  <c r="AF554" i="3"/>
  <c r="AE554" i="3"/>
  <c r="AD554" i="3"/>
  <c r="AC554" i="3"/>
  <c r="AB554" i="3"/>
  <c r="AA554" i="3"/>
  <c r="Z554" i="3"/>
  <c r="Y554" i="3"/>
  <c r="X554" i="3"/>
  <c r="W554" i="3"/>
  <c r="V554" i="3"/>
  <c r="U554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AO553" i="3"/>
  <c r="AN553" i="3"/>
  <c r="AM553" i="3"/>
  <c r="AL553" i="3"/>
  <c r="AK553" i="3"/>
  <c r="AJ553" i="3"/>
  <c r="AI553" i="3"/>
  <c r="AH553" i="3"/>
  <c r="AG553" i="3"/>
  <c r="AF553" i="3"/>
  <c r="AE553" i="3"/>
  <c r="AD553" i="3"/>
  <c r="AC553" i="3"/>
  <c r="AB553" i="3"/>
  <c r="AA553" i="3"/>
  <c r="Z553" i="3"/>
  <c r="Y553" i="3"/>
  <c r="X553" i="3"/>
  <c r="W553" i="3"/>
  <c r="V553" i="3"/>
  <c r="U553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AO552" i="3"/>
  <c r="AN552" i="3"/>
  <c r="AM552" i="3"/>
  <c r="AL552" i="3"/>
  <c r="AK552" i="3"/>
  <c r="AJ552" i="3"/>
  <c r="AI552" i="3"/>
  <c r="AH552" i="3"/>
  <c r="AG552" i="3"/>
  <c r="AF552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AO551" i="3"/>
  <c r="AN551" i="3"/>
  <c r="AM551" i="3"/>
  <c r="AL551" i="3"/>
  <c r="AK551" i="3"/>
  <c r="AJ551" i="3"/>
  <c r="AI551" i="3"/>
  <c r="AH551" i="3"/>
  <c r="AG551" i="3"/>
  <c r="AF551" i="3"/>
  <c r="AE551" i="3"/>
  <c r="AD551" i="3"/>
  <c r="AC551" i="3"/>
  <c r="AB551" i="3"/>
  <c r="AA551" i="3"/>
  <c r="Z551" i="3"/>
  <c r="Y551" i="3"/>
  <c r="X551" i="3"/>
  <c r="W551" i="3"/>
  <c r="V551" i="3"/>
  <c r="U551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AO550" i="3"/>
  <c r="AN550" i="3"/>
  <c r="AM550" i="3"/>
  <c r="AL550" i="3"/>
  <c r="AK550" i="3"/>
  <c r="AJ550" i="3"/>
  <c r="AI550" i="3"/>
  <c r="AH550" i="3"/>
  <c r="AG550" i="3"/>
  <c r="AF550" i="3"/>
  <c r="AE550" i="3"/>
  <c r="AD550" i="3"/>
  <c r="AC550" i="3"/>
  <c r="AB550" i="3"/>
  <c r="AA550" i="3"/>
  <c r="Z550" i="3"/>
  <c r="Y550" i="3"/>
  <c r="X550" i="3"/>
  <c r="W550" i="3"/>
  <c r="V550" i="3"/>
  <c r="U550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AO549" i="3"/>
  <c r="AN549" i="3"/>
  <c r="AM549" i="3"/>
  <c r="AL549" i="3"/>
  <c r="AK549" i="3"/>
  <c r="AJ549" i="3"/>
  <c r="AI549" i="3"/>
  <c r="AH549" i="3"/>
  <c r="AG549" i="3"/>
  <c r="AF549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AO548" i="3"/>
  <c r="AN548" i="3"/>
  <c r="AM548" i="3"/>
  <c r="AL548" i="3"/>
  <c r="AK548" i="3"/>
  <c r="AJ548" i="3"/>
  <c r="AI548" i="3"/>
  <c r="AH548" i="3"/>
  <c r="AG548" i="3"/>
  <c r="AF548" i="3"/>
  <c r="AE548" i="3"/>
  <c r="AD548" i="3"/>
  <c r="AC548" i="3"/>
  <c r="AB548" i="3"/>
  <c r="AA548" i="3"/>
  <c r="Z548" i="3"/>
  <c r="Y548" i="3"/>
  <c r="X548" i="3"/>
  <c r="W548" i="3"/>
  <c r="V548" i="3"/>
  <c r="U548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AO547" i="3"/>
  <c r="AN547" i="3"/>
  <c r="AM547" i="3"/>
  <c r="AL547" i="3"/>
  <c r="AK547" i="3"/>
  <c r="AJ547" i="3"/>
  <c r="AI547" i="3"/>
  <c r="AH547" i="3"/>
  <c r="AG547" i="3"/>
  <c r="AF547" i="3"/>
  <c r="AE547" i="3"/>
  <c r="AD547" i="3"/>
  <c r="AC547" i="3"/>
  <c r="AB547" i="3"/>
  <c r="AA547" i="3"/>
  <c r="Z547" i="3"/>
  <c r="Y547" i="3"/>
  <c r="X547" i="3"/>
  <c r="W547" i="3"/>
  <c r="V547" i="3"/>
  <c r="U547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AO546" i="3"/>
  <c r="AN546" i="3"/>
  <c r="AM546" i="3"/>
  <c r="AL546" i="3"/>
  <c r="AK546" i="3"/>
  <c r="AJ546" i="3"/>
  <c r="AI546" i="3"/>
  <c r="AH546" i="3"/>
  <c r="AG546" i="3"/>
  <c r="AF546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AO545" i="3"/>
  <c r="AN545" i="3"/>
  <c r="AM545" i="3"/>
  <c r="AL545" i="3"/>
  <c r="AK545" i="3"/>
  <c r="AJ545" i="3"/>
  <c r="AI545" i="3"/>
  <c r="AH545" i="3"/>
  <c r="AG545" i="3"/>
  <c r="AF545" i="3"/>
  <c r="AE545" i="3"/>
  <c r="AD545" i="3"/>
  <c r="AC545" i="3"/>
  <c r="AB545" i="3"/>
  <c r="AA545" i="3"/>
  <c r="Z545" i="3"/>
  <c r="Y545" i="3"/>
  <c r="X545" i="3"/>
  <c r="W545" i="3"/>
  <c r="V545" i="3"/>
  <c r="U545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AO544" i="3"/>
  <c r="AN544" i="3"/>
  <c r="AM544" i="3"/>
  <c r="AL544" i="3"/>
  <c r="AK544" i="3"/>
  <c r="AJ544" i="3"/>
  <c r="AI544" i="3"/>
  <c r="AH544" i="3"/>
  <c r="AG544" i="3"/>
  <c r="AF544" i="3"/>
  <c r="AE544" i="3"/>
  <c r="AD544" i="3"/>
  <c r="AC544" i="3"/>
  <c r="AB544" i="3"/>
  <c r="AA544" i="3"/>
  <c r="Z544" i="3"/>
  <c r="Y544" i="3"/>
  <c r="X544" i="3"/>
  <c r="W544" i="3"/>
  <c r="V544" i="3"/>
  <c r="U544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AO543" i="3"/>
  <c r="AN543" i="3"/>
  <c r="AM543" i="3"/>
  <c r="AL543" i="3"/>
  <c r="AK543" i="3"/>
  <c r="AJ543" i="3"/>
  <c r="AI543" i="3"/>
  <c r="AH543" i="3"/>
  <c r="AG543" i="3"/>
  <c r="AF543" i="3"/>
  <c r="AE543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AO542" i="3"/>
  <c r="AN542" i="3"/>
  <c r="AM542" i="3"/>
  <c r="AL542" i="3"/>
  <c r="AK542" i="3"/>
  <c r="AJ542" i="3"/>
  <c r="AI542" i="3"/>
  <c r="AH542" i="3"/>
  <c r="AG542" i="3"/>
  <c r="AF542" i="3"/>
  <c r="AE542" i="3"/>
  <c r="AD542" i="3"/>
  <c r="AC542" i="3"/>
  <c r="AB542" i="3"/>
  <c r="AA542" i="3"/>
  <c r="Z542" i="3"/>
  <c r="Y542" i="3"/>
  <c r="X542" i="3"/>
  <c r="W542" i="3"/>
  <c r="V542" i="3"/>
  <c r="U542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AO541" i="3"/>
  <c r="AN541" i="3"/>
  <c r="AM541" i="3"/>
  <c r="AL541" i="3"/>
  <c r="AK541" i="3"/>
  <c r="AJ541" i="3"/>
  <c r="AI541" i="3"/>
  <c r="AH541" i="3"/>
  <c r="AG541" i="3"/>
  <c r="AF541" i="3"/>
  <c r="AE541" i="3"/>
  <c r="AD541" i="3"/>
  <c r="AC541" i="3"/>
  <c r="AB541" i="3"/>
  <c r="AA541" i="3"/>
  <c r="Z541" i="3"/>
  <c r="Y541" i="3"/>
  <c r="X541" i="3"/>
  <c r="W541" i="3"/>
  <c r="V541" i="3"/>
  <c r="U541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AO540" i="3"/>
  <c r="AN540" i="3"/>
  <c r="AM540" i="3"/>
  <c r="AL540" i="3"/>
  <c r="AK540" i="3"/>
  <c r="AJ540" i="3"/>
  <c r="AI540" i="3"/>
  <c r="AH540" i="3"/>
  <c r="AG540" i="3"/>
  <c r="AF540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AO539" i="3"/>
  <c r="AN539" i="3"/>
  <c r="AM539" i="3"/>
  <c r="AL539" i="3"/>
  <c r="AK539" i="3"/>
  <c r="AJ539" i="3"/>
  <c r="AI539" i="3"/>
  <c r="AH539" i="3"/>
  <c r="AG539" i="3"/>
  <c r="AF539" i="3"/>
  <c r="AE539" i="3"/>
  <c r="AD539" i="3"/>
  <c r="AC539" i="3"/>
  <c r="AB539" i="3"/>
  <c r="AA539" i="3"/>
  <c r="Z539" i="3"/>
  <c r="Y539" i="3"/>
  <c r="X539" i="3"/>
  <c r="W539" i="3"/>
  <c r="V539" i="3"/>
  <c r="U539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AO538" i="3"/>
  <c r="AN538" i="3"/>
  <c r="AM538" i="3"/>
  <c r="AL538" i="3"/>
  <c r="AK538" i="3"/>
  <c r="AJ538" i="3"/>
  <c r="AI538" i="3"/>
  <c r="AH538" i="3"/>
  <c r="AG538" i="3"/>
  <c r="AF538" i="3"/>
  <c r="AE538" i="3"/>
  <c r="AD538" i="3"/>
  <c r="AC538" i="3"/>
  <c r="AB538" i="3"/>
  <c r="AA538" i="3"/>
  <c r="Z538" i="3"/>
  <c r="Y538" i="3"/>
  <c r="X538" i="3"/>
  <c r="W538" i="3"/>
  <c r="V538" i="3"/>
  <c r="U538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AO537" i="3"/>
  <c r="AN537" i="3"/>
  <c r="AM537" i="3"/>
  <c r="AL537" i="3"/>
  <c r="AK537" i="3"/>
  <c r="AJ537" i="3"/>
  <c r="AI537" i="3"/>
  <c r="AH537" i="3"/>
  <c r="AG537" i="3"/>
  <c r="AF537" i="3"/>
  <c r="AE537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O536" i="3"/>
  <c r="AN536" i="3"/>
  <c r="AM536" i="3"/>
  <c r="AL536" i="3"/>
  <c r="AK536" i="3"/>
  <c r="AJ536" i="3"/>
  <c r="AI536" i="3"/>
  <c r="AH536" i="3"/>
  <c r="AG536" i="3"/>
  <c r="AF536" i="3"/>
  <c r="AE536" i="3"/>
  <c r="AD536" i="3"/>
  <c r="AC536" i="3"/>
  <c r="AB536" i="3"/>
  <c r="AA536" i="3"/>
  <c r="Z536" i="3"/>
  <c r="Y536" i="3"/>
  <c r="BD536" i="3" s="1"/>
  <c r="BE536" i="3" s="1"/>
  <c r="X536" i="3"/>
  <c r="W536" i="3"/>
  <c r="V536" i="3"/>
  <c r="U536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AO535" i="3"/>
  <c r="AN535" i="3"/>
  <c r="AM535" i="3"/>
  <c r="AL535" i="3"/>
  <c r="AK535" i="3"/>
  <c r="AJ535" i="3"/>
  <c r="AI535" i="3"/>
  <c r="AH535" i="3"/>
  <c r="AG535" i="3"/>
  <c r="AF535" i="3"/>
  <c r="AE535" i="3"/>
  <c r="AD535" i="3"/>
  <c r="AC535" i="3"/>
  <c r="AB535" i="3"/>
  <c r="AA535" i="3"/>
  <c r="Z535" i="3"/>
  <c r="Y535" i="3"/>
  <c r="X535" i="3"/>
  <c r="W535" i="3"/>
  <c r="V535" i="3"/>
  <c r="U535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AO524" i="3"/>
  <c r="AN524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AO523" i="3"/>
  <c r="AN523" i="3"/>
  <c r="AM523" i="3"/>
  <c r="AL523" i="3"/>
  <c r="AK523" i="3"/>
  <c r="AJ523" i="3"/>
  <c r="AI523" i="3"/>
  <c r="AH523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AO522" i="3"/>
  <c r="AN522" i="3"/>
  <c r="AM522" i="3"/>
  <c r="AL522" i="3"/>
  <c r="AK522" i="3"/>
  <c r="AJ522" i="3"/>
  <c r="AI522" i="3"/>
  <c r="AH522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AO521" i="3"/>
  <c r="AN521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AO520" i="3"/>
  <c r="AN520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AO516" i="3"/>
  <c r="AN516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AO509" i="3"/>
  <c r="AN509" i="3"/>
  <c r="AM509" i="3"/>
  <c r="AL509" i="3"/>
  <c r="AK509" i="3"/>
  <c r="AJ509" i="3"/>
  <c r="AI509" i="3"/>
  <c r="AH509" i="3"/>
  <c r="AG509" i="3"/>
  <c r="AF509" i="3"/>
  <c r="AE509" i="3"/>
  <c r="AD509" i="3"/>
  <c r="AC509" i="3"/>
  <c r="AB509" i="3"/>
  <c r="AA509" i="3"/>
  <c r="Z509" i="3"/>
  <c r="Y509" i="3"/>
  <c r="X509" i="3"/>
  <c r="W509" i="3"/>
  <c r="V509" i="3"/>
  <c r="U509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AO508" i="3"/>
  <c r="AN508" i="3"/>
  <c r="AM508" i="3"/>
  <c r="AL508" i="3"/>
  <c r="AK508" i="3"/>
  <c r="AJ508" i="3"/>
  <c r="AI508" i="3"/>
  <c r="AH508" i="3"/>
  <c r="AG508" i="3"/>
  <c r="AF508" i="3"/>
  <c r="AE508" i="3"/>
  <c r="AD508" i="3"/>
  <c r="AC508" i="3"/>
  <c r="AB508" i="3"/>
  <c r="AA508" i="3"/>
  <c r="Z508" i="3"/>
  <c r="Y508" i="3"/>
  <c r="X508" i="3"/>
  <c r="W508" i="3"/>
  <c r="V508" i="3"/>
  <c r="U508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AO507" i="3"/>
  <c r="AN507" i="3"/>
  <c r="AM507" i="3"/>
  <c r="AL507" i="3"/>
  <c r="AK507" i="3"/>
  <c r="AJ507" i="3"/>
  <c r="AI507" i="3"/>
  <c r="AH507" i="3"/>
  <c r="AG507" i="3"/>
  <c r="AF507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AO506" i="3"/>
  <c r="AN506" i="3"/>
  <c r="AM506" i="3"/>
  <c r="AL506" i="3"/>
  <c r="AK506" i="3"/>
  <c r="AJ506" i="3"/>
  <c r="AI506" i="3"/>
  <c r="AH506" i="3"/>
  <c r="AG506" i="3"/>
  <c r="AF506" i="3"/>
  <c r="AE506" i="3"/>
  <c r="AD506" i="3"/>
  <c r="AC506" i="3"/>
  <c r="AB506" i="3"/>
  <c r="AA506" i="3"/>
  <c r="Z506" i="3"/>
  <c r="Y506" i="3"/>
  <c r="X506" i="3"/>
  <c r="W506" i="3"/>
  <c r="V506" i="3"/>
  <c r="U506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AO504" i="3"/>
  <c r="AN504" i="3"/>
  <c r="AM504" i="3"/>
  <c r="AL504" i="3"/>
  <c r="AK504" i="3"/>
  <c r="AJ504" i="3"/>
  <c r="AI504" i="3"/>
  <c r="AH504" i="3"/>
  <c r="AG504" i="3"/>
  <c r="AF504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AO503" i="3"/>
  <c r="AN503" i="3"/>
  <c r="AM503" i="3"/>
  <c r="AL503" i="3"/>
  <c r="AK503" i="3"/>
  <c r="AJ503" i="3"/>
  <c r="AI503" i="3"/>
  <c r="AH503" i="3"/>
  <c r="AG503" i="3"/>
  <c r="AF503" i="3"/>
  <c r="AE503" i="3"/>
  <c r="AD503" i="3"/>
  <c r="AC503" i="3"/>
  <c r="AB503" i="3"/>
  <c r="AA503" i="3"/>
  <c r="Z503" i="3"/>
  <c r="Y503" i="3"/>
  <c r="X503" i="3"/>
  <c r="W503" i="3"/>
  <c r="V503" i="3"/>
  <c r="U503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AO502" i="3"/>
  <c r="AN502" i="3"/>
  <c r="AM502" i="3"/>
  <c r="AL502" i="3"/>
  <c r="AK502" i="3"/>
  <c r="AJ502" i="3"/>
  <c r="AI502" i="3"/>
  <c r="AH502" i="3"/>
  <c r="AG502" i="3"/>
  <c r="AF502" i="3"/>
  <c r="AE502" i="3"/>
  <c r="AD502" i="3"/>
  <c r="AC502" i="3"/>
  <c r="AB502" i="3"/>
  <c r="AA502" i="3"/>
  <c r="Z502" i="3"/>
  <c r="Y502" i="3"/>
  <c r="X502" i="3"/>
  <c r="W502" i="3"/>
  <c r="V502" i="3"/>
  <c r="U502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AO500" i="3"/>
  <c r="AN500" i="3"/>
  <c r="AM500" i="3"/>
  <c r="AL500" i="3"/>
  <c r="AK500" i="3"/>
  <c r="AJ500" i="3"/>
  <c r="AI500" i="3"/>
  <c r="AH500" i="3"/>
  <c r="AG500" i="3"/>
  <c r="AF500" i="3"/>
  <c r="AE500" i="3"/>
  <c r="AD500" i="3"/>
  <c r="AC500" i="3"/>
  <c r="AB500" i="3"/>
  <c r="AA500" i="3"/>
  <c r="Z500" i="3"/>
  <c r="Y500" i="3"/>
  <c r="X500" i="3"/>
  <c r="W500" i="3"/>
  <c r="V500" i="3"/>
  <c r="U500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AO494" i="3"/>
  <c r="AN494" i="3"/>
  <c r="AM494" i="3"/>
  <c r="AL494" i="3"/>
  <c r="AK494" i="3"/>
  <c r="AJ494" i="3"/>
  <c r="AI494" i="3"/>
  <c r="AH494" i="3"/>
  <c r="AG494" i="3"/>
  <c r="AF494" i="3"/>
  <c r="AE494" i="3"/>
  <c r="AD494" i="3"/>
  <c r="AC494" i="3"/>
  <c r="AB494" i="3"/>
  <c r="AA494" i="3"/>
  <c r="Z494" i="3"/>
  <c r="Y494" i="3"/>
  <c r="X494" i="3"/>
  <c r="W494" i="3"/>
  <c r="V494" i="3"/>
  <c r="U494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AO493" i="3"/>
  <c r="AN493" i="3"/>
  <c r="AM493" i="3"/>
  <c r="AL493" i="3"/>
  <c r="AK493" i="3"/>
  <c r="AJ493" i="3"/>
  <c r="AI493" i="3"/>
  <c r="AH493" i="3"/>
  <c r="AG493" i="3"/>
  <c r="AF493" i="3"/>
  <c r="AE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AO492" i="3"/>
  <c r="AN492" i="3"/>
  <c r="AM492" i="3"/>
  <c r="AL492" i="3"/>
  <c r="AK492" i="3"/>
  <c r="AJ492" i="3"/>
  <c r="AI492" i="3"/>
  <c r="AH492" i="3"/>
  <c r="AG492" i="3"/>
  <c r="AF492" i="3"/>
  <c r="AE492" i="3"/>
  <c r="AD492" i="3"/>
  <c r="AC492" i="3"/>
  <c r="AB492" i="3"/>
  <c r="AA492" i="3"/>
  <c r="Z492" i="3"/>
  <c r="Y492" i="3"/>
  <c r="X492" i="3"/>
  <c r="W492" i="3"/>
  <c r="V492" i="3"/>
  <c r="U492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AO491" i="3"/>
  <c r="AN491" i="3"/>
  <c r="AM491" i="3"/>
  <c r="AL491" i="3"/>
  <c r="AK491" i="3"/>
  <c r="AJ491" i="3"/>
  <c r="AI491" i="3"/>
  <c r="AH491" i="3"/>
  <c r="AG491" i="3"/>
  <c r="AF491" i="3"/>
  <c r="AE491" i="3"/>
  <c r="AD491" i="3"/>
  <c r="AC491" i="3"/>
  <c r="AB491" i="3"/>
  <c r="AA491" i="3"/>
  <c r="Z491" i="3"/>
  <c r="Y491" i="3"/>
  <c r="X491" i="3"/>
  <c r="W491" i="3"/>
  <c r="V491" i="3"/>
  <c r="U491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AO490" i="3"/>
  <c r="AN490" i="3"/>
  <c r="AM490" i="3"/>
  <c r="AL490" i="3"/>
  <c r="AK490" i="3"/>
  <c r="AJ490" i="3"/>
  <c r="AI490" i="3"/>
  <c r="AH490" i="3"/>
  <c r="AG490" i="3"/>
  <c r="AF490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AO489" i="3"/>
  <c r="AN489" i="3"/>
  <c r="AM489" i="3"/>
  <c r="AL489" i="3"/>
  <c r="AK489" i="3"/>
  <c r="AJ489" i="3"/>
  <c r="AI489" i="3"/>
  <c r="AH489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AO488" i="3"/>
  <c r="AN488" i="3"/>
  <c r="AM488" i="3"/>
  <c r="AL488" i="3"/>
  <c r="AK488" i="3"/>
  <c r="AJ488" i="3"/>
  <c r="AI488" i="3"/>
  <c r="AH488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AO487" i="3"/>
  <c r="AN487" i="3"/>
  <c r="AM487" i="3"/>
  <c r="AL487" i="3"/>
  <c r="AK487" i="3"/>
  <c r="AJ487" i="3"/>
  <c r="AI487" i="3"/>
  <c r="AH487" i="3"/>
  <c r="AG487" i="3"/>
  <c r="AF487" i="3"/>
  <c r="AE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AO486" i="3"/>
  <c r="AN486" i="3"/>
  <c r="AM486" i="3"/>
  <c r="AL486" i="3"/>
  <c r="AK486" i="3"/>
  <c r="AJ486" i="3"/>
  <c r="AI486" i="3"/>
  <c r="AH486" i="3"/>
  <c r="AG486" i="3"/>
  <c r="AF486" i="3"/>
  <c r="AE486" i="3"/>
  <c r="AD486" i="3"/>
  <c r="AC486" i="3"/>
  <c r="AB486" i="3"/>
  <c r="AA486" i="3"/>
  <c r="Z486" i="3"/>
  <c r="Y486" i="3"/>
  <c r="X486" i="3"/>
  <c r="W486" i="3"/>
  <c r="V486" i="3"/>
  <c r="U486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AO485" i="3"/>
  <c r="AN485" i="3"/>
  <c r="AM485" i="3"/>
  <c r="AL485" i="3"/>
  <c r="AK485" i="3"/>
  <c r="AJ485" i="3"/>
  <c r="AI485" i="3"/>
  <c r="AH485" i="3"/>
  <c r="AG485" i="3"/>
  <c r="AF485" i="3"/>
  <c r="AE485" i="3"/>
  <c r="AD485" i="3"/>
  <c r="AC485" i="3"/>
  <c r="AB485" i="3"/>
  <c r="AA485" i="3"/>
  <c r="Z485" i="3"/>
  <c r="Y485" i="3"/>
  <c r="X485" i="3"/>
  <c r="W485" i="3"/>
  <c r="V485" i="3"/>
  <c r="U485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AO484" i="3"/>
  <c r="AN484" i="3"/>
  <c r="AM484" i="3"/>
  <c r="AL484" i="3"/>
  <c r="AK484" i="3"/>
  <c r="AJ484" i="3"/>
  <c r="AI484" i="3"/>
  <c r="AH484" i="3"/>
  <c r="AG484" i="3"/>
  <c r="AF484" i="3"/>
  <c r="AE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AO483" i="3"/>
  <c r="AN483" i="3"/>
  <c r="AM483" i="3"/>
  <c r="AL483" i="3"/>
  <c r="AK483" i="3"/>
  <c r="AJ483" i="3"/>
  <c r="AI483" i="3"/>
  <c r="AH483" i="3"/>
  <c r="AG483" i="3"/>
  <c r="AF483" i="3"/>
  <c r="AE483" i="3"/>
  <c r="AD483" i="3"/>
  <c r="AC483" i="3"/>
  <c r="AB483" i="3"/>
  <c r="AA483" i="3"/>
  <c r="Z483" i="3"/>
  <c r="Y483" i="3"/>
  <c r="X483" i="3"/>
  <c r="W483" i="3"/>
  <c r="V483" i="3"/>
  <c r="U483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AO482" i="3"/>
  <c r="AN482" i="3"/>
  <c r="AM482" i="3"/>
  <c r="AL482" i="3"/>
  <c r="AK482" i="3"/>
  <c r="AJ482" i="3"/>
  <c r="AI482" i="3"/>
  <c r="AH482" i="3"/>
  <c r="AG482" i="3"/>
  <c r="AF482" i="3"/>
  <c r="AE482" i="3"/>
  <c r="AD482" i="3"/>
  <c r="AC482" i="3"/>
  <c r="AB482" i="3"/>
  <c r="AA482" i="3"/>
  <c r="Z482" i="3"/>
  <c r="Y482" i="3"/>
  <c r="X482" i="3"/>
  <c r="W482" i="3"/>
  <c r="V482" i="3"/>
  <c r="U482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AO481" i="3"/>
  <c r="AN481" i="3"/>
  <c r="AM481" i="3"/>
  <c r="AL481" i="3"/>
  <c r="AK481" i="3"/>
  <c r="AJ481" i="3"/>
  <c r="AI481" i="3"/>
  <c r="AH481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AO480" i="3"/>
  <c r="AN480" i="3"/>
  <c r="AM480" i="3"/>
  <c r="AL480" i="3"/>
  <c r="AK480" i="3"/>
  <c r="AJ480" i="3"/>
  <c r="AI480" i="3"/>
  <c r="AH480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AO479" i="3"/>
  <c r="AN479" i="3"/>
  <c r="AM479" i="3"/>
  <c r="AL479" i="3"/>
  <c r="AK479" i="3"/>
  <c r="AJ479" i="3"/>
  <c r="AI479" i="3"/>
  <c r="AH479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AO478" i="3"/>
  <c r="AN478" i="3"/>
  <c r="AM478" i="3"/>
  <c r="AL478" i="3"/>
  <c r="AK478" i="3"/>
  <c r="AJ478" i="3"/>
  <c r="AI478" i="3"/>
  <c r="AH478" i="3"/>
  <c r="AG478" i="3"/>
  <c r="AF478" i="3"/>
  <c r="AE478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AO477" i="3"/>
  <c r="AN477" i="3"/>
  <c r="AM477" i="3"/>
  <c r="AL477" i="3"/>
  <c r="AK477" i="3"/>
  <c r="AJ477" i="3"/>
  <c r="AI477" i="3"/>
  <c r="AH477" i="3"/>
  <c r="AG477" i="3"/>
  <c r="AF477" i="3"/>
  <c r="AE477" i="3"/>
  <c r="AD477" i="3"/>
  <c r="AC477" i="3"/>
  <c r="AB477" i="3"/>
  <c r="AA477" i="3"/>
  <c r="Z477" i="3"/>
  <c r="Y477" i="3"/>
  <c r="X477" i="3"/>
  <c r="W477" i="3"/>
  <c r="V477" i="3"/>
  <c r="U477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AO476" i="3"/>
  <c r="AN476" i="3"/>
  <c r="AM476" i="3"/>
  <c r="AL476" i="3"/>
  <c r="AK476" i="3"/>
  <c r="AJ476" i="3"/>
  <c r="AI476" i="3"/>
  <c r="AH476" i="3"/>
  <c r="AG476" i="3"/>
  <c r="AF476" i="3"/>
  <c r="AE476" i="3"/>
  <c r="AD476" i="3"/>
  <c r="AC476" i="3"/>
  <c r="AB476" i="3"/>
  <c r="AA476" i="3"/>
  <c r="Z476" i="3"/>
  <c r="Y476" i="3"/>
  <c r="X476" i="3"/>
  <c r="W476" i="3"/>
  <c r="V476" i="3"/>
  <c r="U476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AO475" i="3"/>
  <c r="AN475" i="3"/>
  <c r="AM475" i="3"/>
  <c r="AL475" i="3"/>
  <c r="AK475" i="3"/>
  <c r="AJ475" i="3"/>
  <c r="AI475" i="3"/>
  <c r="AH475" i="3"/>
  <c r="AG475" i="3"/>
  <c r="AF475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AO474" i="3"/>
  <c r="AN474" i="3"/>
  <c r="AM474" i="3"/>
  <c r="AL474" i="3"/>
  <c r="AK474" i="3"/>
  <c r="AJ474" i="3"/>
  <c r="AI474" i="3"/>
  <c r="AH474" i="3"/>
  <c r="AG474" i="3"/>
  <c r="AF474" i="3"/>
  <c r="AE474" i="3"/>
  <c r="AD474" i="3"/>
  <c r="AC474" i="3"/>
  <c r="AB474" i="3"/>
  <c r="AA474" i="3"/>
  <c r="Z474" i="3"/>
  <c r="Y474" i="3"/>
  <c r="X474" i="3"/>
  <c r="W474" i="3"/>
  <c r="V474" i="3"/>
  <c r="U474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AO473" i="3"/>
  <c r="AN473" i="3"/>
  <c r="AM473" i="3"/>
  <c r="AL473" i="3"/>
  <c r="AK473" i="3"/>
  <c r="AJ473" i="3"/>
  <c r="AI473" i="3"/>
  <c r="AH473" i="3"/>
  <c r="AG473" i="3"/>
  <c r="AF473" i="3"/>
  <c r="AE473" i="3"/>
  <c r="AD473" i="3"/>
  <c r="AC473" i="3"/>
  <c r="AB473" i="3"/>
  <c r="AA473" i="3"/>
  <c r="Z473" i="3"/>
  <c r="Y473" i="3"/>
  <c r="X473" i="3"/>
  <c r="W473" i="3"/>
  <c r="V473" i="3"/>
  <c r="U473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AO472" i="3"/>
  <c r="AN472" i="3"/>
  <c r="AM472" i="3"/>
  <c r="AL472" i="3"/>
  <c r="AK472" i="3"/>
  <c r="AJ472" i="3"/>
  <c r="AI472" i="3"/>
  <c r="AH472" i="3"/>
  <c r="AG472" i="3"/>
  <c r="AF472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AO471" i="3"/>
  <c r="AN471" i="3"/>
  <c r="AM471" i="3"/>
  <c r="AL471" i="3"/>
  <c r="AK471" i="3"/>
  <c r="AJ471" i="3"/>
  <c r="AI471" i="3"/>
  <c r="AH471" i="3"/>
  <c r="AG471" i="3"/>
  <c r="AF471" i="3"/>
  <c r="AE471" i="3"/>
  <c r="AD471" i="3"/>
  <c r="AC471" i="3"/>
  <c r="AB471" i="3"/>
  <c r="AA471" i="3"/>
  <c r="Z471" i="3"/>
  <c r="Y471" i="3"/>
  <c r="X471" i="3"/>
  <c r="W471" i="3"/>
  <c r="V471" i="3"/>
  <c r="U471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AO470" i="3"/>
  <c r="AN470" i="3"/>
  <c r="AM470" i="3"/>
  <c r="AL470" i="3"/>
  <c r="AK470" i="3"/>
  <c r="AJ470" i="3"/>
  <c r="AI470" i="3"/>
  <c r="AH470" i="3"/>
  <c r="AG470" i="3"/>
  <c r="AF470" i="3"/>
  <c r="AE470" i="3"/>
  <c r="AD470" i="3"/>
  <c r="AC470" i="3"/>
  <c r="AB470" i="3"/>
  <c r="AA470" i="3"/>
  <c r="Z470" i="3"/>
  <c r="Y470" i="3"/>
  <c r="X470" i="3"/>
  <c r="W470" i="3"/>
  <c r="V470" i="3"/>
  <c r="U470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AO469" i="3"/>
  <c r="AN469" i="3"/>
  <c r="AM469" i="3"/>
  <c r="AL469" i="3"/>
  <c r="AK469" i="3"/>
  <c r="AJ469" i="3"/>
  <c r="AI469" i="3"/>
  <c r="AH469" i="3"/>
  <c r="AG469" i="3"/>
  <c r="AF469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AO468" i="3"/>
  <c r="AN468" i="3"/>
  <c r="AM468" i="3"/>
  <c r="AL468" i="3"/>
  <c r="AK468" i="3"/>
  <c r="AJ468" i="3"/>
  <c r="AI468" i="3"/>
  <c r="AH468" i="3"/>
  <c r="AG468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AO467" i="3"/>
  <c r="AN467" i="3"/>
  <c r="AM467" i="3"/>
  <c r="AL467" i="3"/>
  <c r="AK467" i="3"/>
  <c r="AJ467" i="3"/>
  <c r="AI467" i="3"/>
  <c r="AH467" i="3"/>
  <c r="AG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AO466" i="3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BD300" i="3" s="1"/>
  <c r="BE300" i="3" s="1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BD204" i="3" s="1"/>
  <c r="BE204" i="3" s="1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BD196" i="3" s="1"/>
  <c r="BE196" i="3" s="1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AO17" i="3"/>
  <c r="AN17" i="3"/>
  <c r="AN568" i="3" s="1"/>
  <c r="AM17" i="3"/>
  <c r="AL17" i="3"/>
  <c r="AK17" i="3"/>
  <c r="AJ17" i="3"/>
  <c r="AI17" i="3"/>
  <c r="AH17" i="3"/>
  <c r="AG17" i="3"/>
  <c r="AF17" i="3"/>
  <c r="AF568" i="3" s="1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P568" i="3" s="1"/>
  <c r="P597" i="3" s="1"/>
  <c r="O17" i="3"/>
  <c r="N17" i="3"/>
  <c r="M17" i="3"/>
  <c r="L17" i="3"/>
  <c r="K17" i="3"/>
  <c r="J17" i="3"/>
  <c r="I17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I568" i="3" s="1"/>
  <c r="I597" i="3" s="1"/>
  <c r="AO15" i="3"/>
  <c r="AN15" i="3"/>
  <c r="AM15" i="3"/>
  <c r="AL15" i="3"/>
  <c r="AK15" i="3"/>
  <c r="AJ15" i="3"/>
  <c r="AI15" i="3"/>
  <c r="AH15" i="3"/>
  <c r="AH568" i="3" s="1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J568" i="3" s="1"/>
  <c r="J597" i="3" s="1"/>
  <c r="I15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K568" i="3" s="1"/>
  <c r="K597" i="3" s="1"/>
  <c r="J14" i="3"/>
  <c r="I14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B568" i="3" s="1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N568" i="3" s="1"/>
  <c r="N597" i="3" s="1"/>
  <c r="M11" i="3"/>
  <c r="L11" i="3"/>
  <c r="K11" i="3"/>
  <c r="J11" i="3"/>
  <c r="I11" i="3"/>
  <c r="H11" i="3"/>
  <c r="G7" i="3"/>
  <c r="AC602" i="3"/>
  <c r="BF602" i="3" s="1"/>
  <c r="AC601" i="3"/>
  <c r="BF601" i="3" s="1"/>
  <c r="AC600" i="3"/>
  <c r="BF600" i="3" s="1"/>
  <c r="AU595" i="3"/>
  <c r="G595" i="3"/>
  <c r="AY592" i="3"/>
  <c r="AX592" i="3"/>
  <c r="AW592" i="3"/>
  <c r="AV592" i="3"/>
  <c r="F592" i="3"/>
  <c r="AY591" i="3"/>
  <c r="AX591" i="3"/>
  <c r="AW591" i="3"/>
  <c r="AV591" i="3"/>
  <c r="F591" i="3"/>
  <c r="AY590" i="3"/>
  <c r="AX590" i="3"/>
  <c r="AW590" i="3"/>
  <c r="AV590" i="3"/>
  <c r="F590" i="3"/>
  <c r="AY589" i="3"/>
  <c r="AX589" i="3"/>
  <c r="AW589" i="3"/>
  <c r="AV589" i="3"/>
  <c r="F589" i="3"/>
  <c r="AY588" i="3"/>
  <c r="AX588" i="3"/>
  <c r="AW588" i="3"/>
  <c r="AV588" i="3"/>
  <c r="F588" i="3"/>
  <c r="AY587" i="3"/>
  <c r="AX587" i="3"/>
  <c r="AW587" i="3"/>
  <c r="AV587" i="3"/>
  <c r="F587" i="3"/>
  <c r="AY586" i="3"/>
  <c r="AX586" i="3"/>
  <c r="AW586" i="3"/>
  <c r="AV586" i="3"/>
  <c r="F586" i="3"/>
  <c r="AY585" i="3"/>
  <c r="AX585" i="3"/>
  <c r="AW585" i="3"/>
  <c r="AV585" i="3"/>
  <c r="F585" i="3"/>
  <c r="AY584" i="3"/>
  <c r="AX584" i="3"/>
  <c r="AW584" i="3"/>
  <c r="AV584" i="3"/>
  <c r="F584" i="3"/>
  <c r="AY583" i="3"/>
  <c r="AX583" i="3"/>
  <c r="AW583" i="3"/>
  <c r="AV583" i="3"/>
  <c r="F583" i="3"/>
  <c r="AY582" i="3"/>
  <c r="AX582" i="3"/>
  <c r="AW582" i="3"/>
  <c r="AV582" i="3"/>
  <c r="F582" i="3"/>
  <c r="AY581" i="3"/>
  <c r="AX581" i="3"/>
  <c r="AW581" i="3"/>
  <c r="AV581" i="3"/>
  <c r="F581" i="3"/>
  <c r="AY580" i="3"/>
  <c r="AX580" i="3"/>
  <c r="AW580" i="3"/>
  <c r="AV580" i="3"/>
  <c r="F580" i="3"/>
  <c r="AY579" i="3"/>
  <c r="AX579" i="3"/>
  <c r="AW579" i="3"/>
  <c r="AV579" i="3"/>
  <c r="F579" i="3"/>
  <c r="AY578" i="3"/>
  <c r="AX578" i="3"/>
  <c r="AW578" i="3"/>
  <c r="AV578" i="3"/>
  <c r="F578" i="3"/>
  <c r="AY577" i="3"/>
  <c r="AX577" i="3"/>
  <c r="AW577" i="3"/>
  <c r="AV577" i="3"/>
  <c r="F577" i="3"/>
  <c r="AY576" i="3"/>
  <c r="AX576" i="3"/>
  <c r="AW576" i="3"/>
  <c r="AV576" i="3"/>
  <c r="F576" i="3"/>
  <c r="AY575" i="3"/>
  <c r="AX575" i="3"/>
  <c r="AW575" i="3"/>
  <c r="AV575" i="3"/>
  <c r="F575" i="3"/>
  <c r="AY574" i="3"/>
  <c r="AX574" i="3"/>
  <c r="AW574" i="3"/>
  <c r="AV574" i="3"/>
  <c r="F574" i="3"/>
  <c r="AY573" i="3"/>
  <c r="AX573" i="3"/>
  <c r="AW573" i="3"/>
  <c r="AV573" i="3"/>
  <c r="F573" i="3"/>
  <c r="AO571" i="3"/>
  <c r="AN571" i="3"/>
  <c r="AM571" i="3"/>
  <c r="AL571" i="3"/>
  <c r="AK571" i="3"/>
  <c r="AJ571" i="3"/>
  <c r="AI571" i="3"/>
  <c r="AH571" i="3"/>
  <c r="AG571" i="3"/>
  <c r="AF571" i="3"/>
  <c r="AE571" i="3"/>
  <c r="AD571" i="3"/>
  <c r="AC571" i="3"/>
  <c r="AB571" i="3"/>
  <c r="AA571" i="3"/>
  <c r="Z571" i="3"/>
  <c r="AY570" i="3"/>
  <c r="AX570" i="3"/>
  <c r="AW570" i="3"/>
  <c r="AV570" i="3"/>
  <c r="AO570" i="3"/>
  <c r="AN570" i="3"/>
  <c r="AM570" i="3"/>
  <c r="AL570" i="3"/>
  <c r="AK570" i="3"/>
  <c r="AJ570" i="3"/>
  <c r="AI570" i="3"/>
  <c r="AH570" i="3"/>
  <c r="AG570" i="3"/>
  <c r="AF570" i="3"/>
  <c r="AE570" i="3"/>
  <c r="AD570" i="3"/>
  <c r="AC570" i="3"/>
  <c r="AB570" i="3"/>
  <c r="AA570" i="3"/>
  <c r="Z570" i="3"/>
  <c r="Y570" i="3"/>
  <c r="X570" i="3"/>
  <c r="W570" i="3"/>
  <c r="F570" i="3"/>
  <c r="A569" i="3"/>
  <c r="AY568" i="3"/>
  <c r="AX568" i="3"/>
  <c r="AW568" i="3"/>
  <c r="AV568" i="3"/>
  <c r="AQ568" i="3"/>
  <c r="AP568" i="3"/>
  <c r="AJ568" i="3"/>
  <c r="Z568" i="3"/>
  <c r="M568" i="3"/>
  <c r="M597" i="3" s="1"/>
  <c r="G568" i="3"/>
  <c r="F568" i="3"/>
  <c r="F597" i="3" s="1"/>
  <c r="BD558" i="3"/>
  <c r="BE558" i="3" s="1"/>
  <c r="BD551" i="3"/>
  <c r="BE551" i="3" s="1"/>
  <c r="BD513" i="3"/>
  <c r="BE513" i="3" s="1"/>
  <c r="BD482" i="3"/>
  <c r="BE482" i="3" s="1"/>
  <c r="BD373" i="3"/>
  <c r="BE373" i="3" s="1"/>
  <c r="BD334" i="3"/>
  <c r="BE334" i="3" s="1"/>
  <c r="BD268" i="3"/>
  <c r="BE268" i="3" s="1"/>
  <c r="BD139" i="3"/>
  <c r="BE139" i="3" s="1"/>
  <c r="U568" i="3" l="1"/>
  <c r="U597" i="3" s="1"/>
  <c r="L568" i="3"/>
  <c r="L597" i="3" s="1"/>
  <c r="X568" i="3"/>
  <c r="X597" i="3" s="1"/>
  <c r="AI568" i="3"/>
  <c r="AY569" i="3" s="1"/>
  <c r="AA568" i="3"/>
  <c r="AL568" i="3"/>
  <c r="O568" i="3"/>
  <c r="O597" i="3" s="1"/>
  <c r="AM568" i="3"/>
  <c r="AD568" i="3"/>
  <c r="Q568" i="3"/>
  <c r="Q597" i="3" s="1"/>
  <c r="AE568" i="3"/>
  <c r="R568" i="3"/>
  <c r="R597" i="3" s="1"/>
  <c r="AV595" i="3"/>
  <c r="AV597" i="3" s="1"/>
  <c r="F595" i="3"/>
  <c r="BD11" i="3"/>
  <c r="BD125" i="3"/>
  <c r="BE125" i="3" s="1"/>
  <c r="BD226" i="3"/>
  <c r="BE226" i="3" s="1"/>
  <c r="BD242" i="3"/>
  <c r="BE242" i="3" s="1"/>
  <c r="BD244" i="3"/>
  <c r="BE244" i="3" s="1"/>
  <c r="BD436" i="3"/>
  <c r="BE436" i="3" s="1"/>
  <c r="BD484" i="3"/>
  <c r="BE484" i="3" s="1"/>
  <c r="BD485" i="3"/>
  <c r="BE485" i="3" s="1"/>
  <c r="BD74" i="3"/>
  <c r="BE74" i="3" s="1"/>
  <c r="BD169" i="3"/>
  <c r="BE169" i="3" s="1"/>
  <c r="BD192" i="3"/>
  <c r="BE192" i="3" s="1"/>
  <c r="BD377" i="3"/>
  <c r="BE377" i="3" s="1"/>
  <c r="BD394" i="3"/>
  <c r="BE394" i="3" s="1"/>
  <c r="BD411" i="3"/>
  <c r="BE411" i="3" s="1"/>
  <c r="BD426" i="3"/>
  <c r="BE426" i="3" s="1"/>
  <c r="BD532" i="3"/>
  <c r="BE532" i="3" s="1"/>
  <c r="AY595" i="3"/>
  <c r="AY597" i="3" s="1"/>
  <c r="BD26" i="3"/>
  <c r="BE26" i="3" s="1"/>
  <c r="BD144" i="3"/>
  <c r="BE144" i="3" s="1"/>
  <c r="BD160" i="3"/>
  <c r="BE160" i="3" s="1"/>
  <c r="BD161" i="3"/>
  <c r="BE161" i="3" s="1"/>
  <c r="BD288" i="3"/>
  <c r="BE288" i="3" s="1"/>
  <c r="BD15" i="3"/>
  <c r="BE15" i="3" s="1"/>
  <c r="BD70" i="3"/>
  <c r="BE70" i="3" s="1"/>
  <c r="BD94" i="3"/>
  <c r="BE94" i="3" s="1"/>
  <c r="BD101" i="3"/>
  <c r="BE101" i="3" s="1"/>
  <c r="BD110" i="3"/>
  <c r="BE110" i="3" s="1"/>
  <c r="BD117" i="3"/>
  <c r="BE117" i="3" s="1"/>
  <c r="BD473" i="3"/>
  <c r="BE473" i="3" s="1"/>
  <c r="BD480" i="3"/>
  <c r="BE480" i="3" s="1"/>
  <c r="BD497" i="3"/>
  <c r="BE497" i="3" s="1"/>
  <c r="BD93" i="3"/>
  <c r="BE93" i="3" s="1"/>
  <c r="BD102" i="3"/>
  <c r="BE102" i="3" s="1"/>
  <c r="BD109" i="3"/>
  <c r="BE109" i="3" s="1"/>
  <c r="BD118" i="3"/>
  <c r="BE118" i="3" s="1"/>
  <c r="BD464" i="3"/>
  <c r="BE464" i="3" s="1"/>
  <c r="BD208" i="3"/>
  <c r="BE208" i="3" s="1"/>
  <c r="BD374" i="3"/>
  <c r="BE374" i="3" s="1"/>
  <c r="BD30" i="3"/>
  <c r="BE30" i="3" s="1"/>
  <c r="BD211" i="3"/>
  <c r="BE211" i="3" s="1"/>
  <c r="BD333" i="3"/>
  <c r="BE333" i="3" s="1"/>
  <c r="BD460" i="3"/>
  <c r="BE460" i="3" s="1"/>
  <c r="BD507" i="3"/>
  <c r="BE507" i="3" s="1"/>
  <c r="BD550" i="3"/>
  <c r="BE550" i="3" s="1"/>
  <c r="BD566" i="3"/>
  <c r="BE566" i="3" s="1"/>
  <c r="BD108" i="3"/>
  <c r="BE108" i="3" s="1"/>
  <c r="BD116" i="3"/>
  <c r="BE116" i="3" s="1"/>
  <c r="BD127" i="3"/>
  <c r="BE127" i="3" s="1"/>
  <c r="BD153" i="3"/>
  <c r="BE153" i="3" s="1"/>
  <c r="BD190" i="3"/>
  <c r="BE190" i="3" s="1"/>
  <c r="BD235" i="3"/>
  <c r="BE235" i="3" s="1"/>
  <c r="BD402" i="3"/>
  <c r="BE402" i="3" s="1"/>
  <c r="BD508" i="3"/>
  <c r="BE508" i="3" s="1"/>
  <c r="BD42" i="3"/>
  <c r="BE42" i="3" s="1"/>
  <c r="BD66" i="3"/>
  <c r="BE66" i="3" s="1"/>
  <c r="BD83" i="3"/>
  <c r="BE83" i="3" s="1"/>
  <c r="BD86" i="3"/>
  <c r="BE86" i="3" s="1"/>
  <c r="BD115" i="3"/>
  <c r="BE115" i="3" s="1"/>
  <c r="BD182" i="3"/>
  <c r="BE182" i="3" s="1"/>
  <c r="BD198" i="3"/>
  <c r="BE198" i="3" s="1"/>
  <c r="BD281" i="3"/>
  <c r="BE281" i="3" s="1"/>
  <c r="BD289" i="3"/>
  <c r="BE289" i="3" s="1"/>
  <c r="BD292" i="3"/>
  <c r="BE292" i="3" s="1"/>
  <c r="BD400" i="3"/>
  <c r="BE400" i="3" s="1"/>
  <c r="BD424" i="3"/>
  <c r="BE424" i="3" s="1"/>
  <c r="BD489" i="3"/>
  <c r="BE489" i="3" s="1"/>
  <c r="BD517" i="3"/>
  <c r="BE517" i="3" s="1"/>
  <c r="BD523" i="3"/>
  <c r="BE523" i="3" s="1"/>
  <c r="BD524" i="3"/>
  <c r="BE524" i="3" s="1"/>
  <c r="AW595" i="3"/>
  <c r="AW597" i="3" s="1"/>
  <c r="BD92" i="3"/>
  <c r="BE92" i="3" s="1"/>
  <c r="BD100" i="3"/>
  <c r="BE100" i="3" s="1"/>
  <c r="BD176" i="3"/>
  <c r="BE176" i="3" s="1"/>
  <c r="BD200" i="3"/>
  <c r="BE200" i="3" s="1"/>
  <c r="BD217" i="3"/>
  <c r="BE217" i="3" s="1"/>
  <c r="BD219" i="3"/>
  <c r="BE219" i="3" s="1"/>
  <c r="BD331" i="3"/>
  <c r="BE331" i="3" s="1"/>
  <c r="BD462" i="3"/>
  <c r="BE462" i="3" s="1"/>
  <c r="BD510" i="3"/>
  <c r="BE510" i="3" s="1"/>
  <c r="BD19" i="3"/>
  <c r="BE19" i="3" s="1"/>
  <c r="BD58" i="3"/>
  <c r="BE58" i="3" s="1"/>
  <c r="BD165" i="3"/>
  <c r="BE165" i="3" s="1"/>
  <c r="BD248" i="3"/>
  <c r="BE248" i="3" s="1"/>
  <c r="BD341" i="3"/>
  <c r="BE341" i="3" s="1"/>
  <c r="BD380" i="3"/>
  <c r="BE380" i="3" s="1"/>
  <c r="BD381" i="3"/>
  <c r="BE381" i="3" s="1"/>
  <c r="BD440" i="3"/>
  <c r="BE440" i="3" s="1"/>
  <c r="BD450" i="3"/>
  <c r="BE450" i="3" s="1"/>
  <c r="BD465" i="3"/>
  <c r="BE465" i="3" s="1"/>
  <c r="BD516" i="3"/>
  <c r="BE516" i="3" s="1"/>
  <c r="BD405" i="3"/>
  <c r="BE405" i="3" s="1"/>
  <c r="BD562" i="3"/>
  <c r="BE562" i="3" s="1"/>
  <c r="BD130" i="3"/>
  <c r="BE130" i="3" s="1"/>
  <c r="BG130" i="3" s="1"/>
  <c r="BD270" i="3"/>
  <c r="BE270" i="3" s="1"/>
  <c r="BD430" i="3"/>
  <c r="BE430" i="3" s="1"/>
  <c r="BD529" i="3"/>
  <c r="BE529" i="3" s="1"/>
  <c r="BD553" i="3"/>
  <c r="BE553" i="3" s="1"/>
  <c r="BD128" i="3"/>
  <c r="BE128" i="3" s="1"/>
  <c r="BD145" i="3"/>
  <c r="BE145" i="3" s="1"/>
  <c r="BD178" i="3"/>
  <c r="BE178" i="3" s="1"/>
  <c r="BD296" i="3"/>
  <c r="BE296" i="3" s="1"/>
  <c r="BD320" i="3"/>
  <c r="BE320" i="3" s="1"/>
  <c r="BD352" i="3"/>
  <c r="BE352" i="3" s="1"/>
  <c r="BD437" i="3"/>
  <c r="BE437" i="3" s="1"/>
  <c r="BD445" i="3"/>
  <c r="BE445" i="3" s="1"/>
  <c r="BD463" i="3"/>
  <c r="BE463" i="3" s="1"/>
  <c r="BD31" i="3"/>
  <c r="BE31" i="3" s="1"/>
  <c r="BD146" i="3"/>
  <c r="BE146" i="3" s="1"/>
  <c r="BD261" i="3"/>
  <c r="BE261" i="3" s="1"/>
  <c r="BD382" i="3"/>
  <c r="BE382" i="3" s="1"/>
  <c r="BD20" i="3"/>
  <c r="BE20" i="3" s="1"/>
  <c r="BD22" i="3"/>
  <c r="BE22" i="3" s="1"/>
  <c r="BD123" i="3"/>
  <c r="BE123" i="3" s="1"/>
  <c r="BD170" i="3"/>
  <c r="BE170" i="3" s="1"/>
  <c r="BD44" i="3"/>
  <c r="BE44" i="3" s="1"/>
  <c r="BD52" i="3"/>
  <c r="BE52" i="3" s="1"/>
  <c r="BD122" i="3"/>
  <c r="BE122" i="3" s="1"/>
  <c r="BD185" i="3"/>
  <c r="BE185" i="3" s="1"/>
  <c r="BD220" i="3"/>
  <c r="BE220" i="3" s="1"/>
  <c r="BD228" i="3"/>
  <c r="BE228" i="3" s="1"/>
  <c r="BD236" i="3"/>
  <c r="BE236" i="3" s="1"/>
  <c r="BD252" i="3"/>
  <c r="BE252" i="3" s="1"/>
  <c r="BD326" i="3"/>
  <c r="BE326" i="3" s="1"/>
  <c r="BD342" i="3"/>
  <c r="BE342" i="3" s="1"/>
  <c r="BD350" i="3"/>
  <c r="BE350" i="3" s="1"/>
  <c r="BD379" i="3"/>
  <c r="BE379" i="3" s="1"/>
  <c r="BD477" i="3"/>
  <c r="BE477" i="3" s="1"/>
  <c r="BD501" i="3"/>
  <c r="BE501" i="3" s="1"/>
  <c r="BD502" i="3"/>
  <c r="BE502" i="3" s="1"/>
  <c r="BD543" i="3"/>
  <c r="BE543" i="3" s="1"/>
  <c r="BD544" i="3"/>
  <c r="BE544" i="3" s="1"/>
  <c r="BD560" i="3"/>
  <c r="BE560" i="3" s="1"/>
  <c r="BD99" i="3"/>
  <c r="BE99" i="3" s="1"/>
  <c r="BD154" i="3"/>
  <c r="BE154" i="3" s="1"/>
  <c r="BD181" i="3"/>
  <c r="BE181" i="3" s="1"/>
  <c r="BD233" i="3"/>
  <c r="BE233" i="3" s="1"/>
  <c r="BD277" i="3"/>
  <c r="BE277" i="3" s="1"/>
  <c r="BD293" i="3"/>
  <c r="BE293" i="3" s="1"/>
  <c r="BD321" i="3"/>
  <c r="BE321" i="3" s="1"/>
  <c r="BD47" i="3"/>
  <c r="BE47" i="3" s="1"/>
  <c r="BD63" i="3"/>
  <c r="BE63" i="3" s="1"/>
  <c r="BD82" i="3"/>
  <c r="BE82" i="3" s="1"/>
  <c r="BD206" i="3"/>
  <c r="BE206" i="3" s="1"/>
  <c r="BD215" i="3"/>
  <c r="BE215" i="3" s="1"/>
  <c r="BD216" i="3"/>
  <c r="BE216" i="3" s="1"/>
  <c r="BD266" i="3"/>
  <c r="BE266" i="3" s="1"/>
  <c r="BD276" i="3"/>
  <c r="BE276" i="3" s="1"/>
  <c r="BD284" i="3"/>
  <c r="BE284" i="3" s="1"/>
  <c r="BD304" i="3"/>
  <c r="BE304" i="3" s="1"/>
  <c r="BD366" i="3"/>
  <c r="BE366" i="3" s="1"/>
  <c r="BD38" i="3"/>
  <c r="BE38" i="3" s="1"/>
  <c r="BD16" i="3"/>
  <c r="BE16" i="3" s="1"/>
  <c r="BD27" i="3"/>
  <c r="BE27" i="3" s="1"/>
  <c r="BD45" i="3"/>
  <c r="BE45" i="3" s="1"/>
  <c r="BD46" i="3"/>
  <c r="BE46" i="3" s="1"/>
  <c r="BD53" i="3"/>
  <c r="BE53" i="3" s="1"/>
  <c r="BD54" i="3"/>
  <c r="BE54" i="3" s="1"/>
  <c r="BD90" i="3"/>
  <c r="BE90" i="3" s="1"/>
  <c r="BD113" i="3"/>
  <c r="BE113" i="3" s="1"/>
  <c r="BD114" i="3"/>
  <c r="BE114" i="3" s="1"/>
  <c r="BD124" i="3"/>
  <c r="BE124" i="3" s="1"/>
  <c r="BD173" i="3"/>
  <c r="BE173" i="3" s="1"/>
  <c r="BD188" i="3"/>
  <c r="BE188" i="3" s="1"/>
  <c r="BD239" i="3"/>
  <c r="BE239" i="3" s="1"/>
  <c r="BD240" i="3"/>
  <c r="BE240" i="3" s="1"/>
  <c r="BD257" i="3"/>
  <c r="BE257" i="3" s="1"/>
  <c r="BD259" i="3"/>
  <c r="BE259" i="3" s="1"/>
  <c r="BD260" i="3"/>
  <c r="BE260" i="3" s="1"/>
  <c r="BD265" i="3"/>
  <c r="BE265" i="3" s="1"/>
  <c r="BD267" i="3"/>
  <c r="BE267" i="3" s="1"/>
  <c r="BD274" i="3"/>
  <c r="BE274" i="3" s="1"/>
  <c r="BD338" i="3"/>
  <c r="BE338" i="3" s="1"/>
  <c r="BD358" i="3"/>
  <c r="BE358" i="3" s="1"/>
  <c r="BD365" i="3"/>
  <c r="BE365" i="3" s="1"/>
  <c r="BD419" i="3"/>
  <c r="BE419" i="3" s="1"/>
  <c r="BD479" i="3"/>
  <c r="BE479" i="3" s="1"/>
  <c r="BD337" i="3"/>
  <c r="BE337" i="3" s="1"/>
  <c r="BD345" i="3"/>
  <c r="BE345" i="3" s="1"/>
  <c r="BD354" i="3"/>
  <c r="BE354" i="3" s="1"/>
  <c r="BD418" i="3"/>
  <c r="BE418" i="3" s="1"/>
  <c r="BD469" i="3"/>
  <c r="BE469" i="3" s="1"/>
  <c r="BD150" i="3"/>
  <c r="BE150" i="3" s="1"/>
  <c r="BD60" i="3"/>
  <c r="BE60" i="3" s="1"/>
  <c r="BD149" i="3"/>
  <c r="BE149" i="3" s="1"/>
  <c r="BD177" i="3"/>
  <c r="BE177" i="3" s="1"/>
  <c r="BD186" i="3"/>
  <c r="BE186" i="3" s="1"/>
  <c r="BD202" i="3"/>
  <c r="BE202" i="3" s="1"/>
  <c r="BD221" i="3"/>
  <c r="BE221" i="3" s="1"/>
  <c r="BD229" i="3"/>
  <c r="BE229" i="3" s="1"/>
  <c r="BD263" i="3"/>
  <c r="BE263" i="3" s="1"/>
  <c r="BD264" i="3"/>
  <c r="BE264" i="3" s="1"/>
  <c r="BD309" i="3"/>
  <c r="BE309" i="3" s="1"/>
  <c r="BD318" i="3"/>
  <c r="BE318" i="3" s="1"/>
  <c r="BD392" i="3"/>
  <c r="BE392" i="3" s="1"/>
  <c r="BD434" i="3"/>
  <c r="BE434" i="3" s="1"/>
  <c r="BD467" i="3"/>
  <c r="BE467" i="3" s="1"/>
  <c r="BD468" i="3"/>
  <c r="BE468" i="3" s="1"/>
  <c r="BD35" i="3"/>
  <c r="BE35" i="3" s="1"/>
  <c r="BD230" i="3"/>
  <c r="BE230" i="3" s="1"/>
  <c r="BD238" i="3"/>
  <c r="BE238" i="3" s="1"/>
  <c r="BD247" i="3"/>
  <c r="BE247" i="3" s="1"/>
  <c r="BD68" i="3"/>
  <c r="BE68" i="3" s="1"/>
  <c r="BD12" i="3"/>
  <c r="BE12" i="3" s="1"/>
  <c r="BD23" i="3"/>
  <c r="BE23" i="3" s="1"/>
  <c r="BD34" i="3"/>
  <c r="BE34" i="3" s="1"/>
  <c r="BD119" i="3"/>
  <c r="BE119" i="3" s="1"/>
  <c r="BD131" i="3"/>
  <c r="BE131" i="3" s="1"/>
  <c r="BD157" i="3"/>
  <c r="BE157" i="3" s="1"/>
  <c r="BD168" i="3"/>
  <c r="BE168" i="3" s="1"/>
  <c r="BD201" i="3"/>
  <c r="BE201" i="3" s="1"/>
  <c r="BD212" i="3"/>
  <c r="BE212" i="3" s="1"/>
  <c r="BD245" i="3"/>
  <c r="BE245" i="3" s="1"/>
  <c r="BD254" i="3"/>
  <c r="BE254" i="3" s="1"/>
  <c r="BD308" i="3"/>
  <c r="BE308" i="3" s="1"/>
  <c r="BD316" i="3"/>
  <c r="BE316" i="3" s="1"/>
  <c r="BD317" i="3"/>
  <c r="BE317" i="3" s="1"/>
  <c r="BD452" i="3"/>
  <c r="BE452" i="3" s="1"/>
  <c r="BD39" i="3"/>
  <c r="BE39" i="3" s="1"/>
  <c r="BD76" i="3"/>
  <c r="BE76" i="3" s="1"/>
  <c r="BD84" i="3"/>
  <c r="BE84" i="3" s="1"/>
  <c r="BD111" i="3"/>
  <c r="BE111" i="3" s="1"/>
  <c r="BD120" i="3"/>
  <c r="BE120" i="3" s="1"/>
  <c r="BD140" i="3"/>
  <c r="BE140" i="3" s="1"/>
  <c r="BD152" i="3"/>
  <c r="BE152" i="3" s="1"/>
  <c r="BD162" i="3"/>
  <c r="BE162" i="3" s="1"/>
  <c r="BD184" i="3"/>
  <c r="BE184" i="3" s="1"/>
  <c r="BD193" i="3"/>
  <c r="BE193" i="3" s="1"/>
  <c r="BD213" i="3"/>
  <c r="BE213" i="3" s="1"/>
  <c r="BD222" i="3"/>
  <c r="BE222" i="3" s="1"/>
  <c r="BD231" i="3"/>
  <c r="BE231" i="3" s="1"/>
  <c r="BD232" i="3"/>
  <c r="BE232" i="3" s="1"/>
  <c r="BD249" i="3"/>
  <c r="BE249" i="3" s="1"/>
  <c r="BD251" i="3"/>
  <c r="BE251" i="3" s="1"/>
  <c r="BD258" i="3"/>
  <c r="BE258" i="3" s="1"/>
  <c r="BD285" i="3"/>
  <c r="BE285" i="3" s="1"/>
  <c r="BD329" i="3"/>
  <c r="BE329" i="3" s="1"/>
  <c r="BD357" i="3"/>
  <c r="BE357" i="3" s="1"/>
  <c r="BD368" i="3"/>
  <c r="BE368" i="3" s="1"/>
  <c r="BD429" i="3"/>
  <c r="BE429" i="3" s="1"/>
  <c r="BD431" i="3"/>
  <c r="BE431" i="3" s="1"/>
  <c r="BD449" i="3"/>
  <c r="BE449" i="3" s="1"/>
  <c r="BD493" i="3"/>
  <c r="BE493" i="3" s="1"/>
  <c r="BD506" i="3"/>
  <c r="BE506" i="3" s="1"/>
  <c r="BD514" i="3"/>
  <c r="BE514" i="3" s="1"/>
  <c r="BD563" i="3"/>
  <c r="BE563" i="3" s="1"/>
  <c r="BD376" i="3"/>
  <c r="BE376" i="3" s="1"/>
  <c r="BD389" i="3"/>
  <c r="BE389" i="3" s="1"/>
  <c r="BD398" i="3"/>
  <c r="BE398" i="3" s="1"/>
  <c r="BD399" i="3"/>
  <c r="BE399" i="3" s="1"/>
  <c r="BD427" i="3"/>
  <c r="BE427" i="3" s="1"/>
  <c r="BD432" i="3"/>
  <c r="BE432" i="3" s="1"/>
  <c r="BD466" i="3"/>
  <c r="BE466" i="3" s="1"/>
  <c r="BD492" i="3"/>
  <c r="BE492" i="3" s="1"/>
  <c r="BD504" i="3"/>
  <c r="BE504" i="3" s="1"/>
  <c r="BD534" i="3"/>
  <c r="BE534" i="3" s="1"/>
  <c r="BD535" i="3"/>
  <c r="BE535" i="3" s="1"/>
  <c r="BD136" i="3"/>
  <c r="BE136" i="3" s="1"/>
  <c r="BD138" i="3"/>
  <c r="BE138" i="3" s="1"/>
  <c r="BD158" i="3"/>
  <c r="BE158" i="3" s="1"/>
  <c r="BD189" i="3"/>
  <c r="BE189" i="3" s="1"/>
  <c r="BD218" i="3"/>
  <c r="BE218" i="3" s="1"/>
  <c r="BD237" i="3"/>
  <c r="BE237" i="3" s="1"/>
  <c r="BD246" i="3"/>
  <c r="BE246" i="3" s="1"/>
  <c r="BD255" i="3"/>
  <c r="BE255" i="3" s="1"/>
  <c r="BD256" i="3"/>
  <c r="BE256" i="3" s="1"/>
  <c r="BD273" i="3"/>
  <c r="BE273" i="3" s="1"/>
  <c r="BD275" i="3"/>
  <c r="BE275" i="3" s="1"/>
  <c r="BD282" i="3"/>
  <c r="BE282" i="3" s="1"/>
  <c r="BD305" i="3"/>
  <c r="BE305" i="3" s="1"/>
  <c r="BD325" i="3"/>
  <c r="BE325" i="3" s="1"/>
  <c r="BD353" i="3"/>
  <c r="BE353" i="3" s="1"/>
  <c r="BD390" i="3"/>
  <c r="BE390" i="3" s="1"/>
  <c r="BD416" i="3"/>
  <c r="BE416" i="3" s="1"/>
  <c r="BD447" i="3"/>
  <c r="BE447" i="3" s="1"/>
  <c r="BD456" i="3"/>
  <c r="BE456" i="3" s="1"/>
  <c r="BD458" i="3"/>
  <c r="BE458" i="3" s="1"/>
  <c r="BD478" i="3"/>
  <c r="BE478" i="3" s="1"/>
  <c r="BD481" i="3"/>
  <c r="BE481" i="3" s="1"/>
  <c r="BD494" i="3"/>
  <c r="BE494" i="3" s="1"/>
  <c r="BD500" i="3"/>
  <c r="BE500" i="3" s="1"/>
  <c r="BD521" i="3"/>
  <c r="BE521" i="3" s="1"/>
  <c r="BD525" i="3"/>
  <c r="BE525" i="3" s="1"/>
  <c r="BD531" i="3"/>
  <c r="BE531" i="3" s="1"/>
  <c r="BD542" i="3"/>
  <c r="BE542" i="3" s="1"/>
  <c r="BD549" i="3"/>
  <c r="BE549" i="3" s="1"/>
  <c r="BD552" i="3"/>
  <c r="BE552" i="3" s="1"/>
  <c r="AX595" i="3"/>
  <c r="AX597" i="3" s="1"/>
  <c r="BD51" i="3"/>
  <c r="BE51" i="3" s="1"/>
  <c r="BD61" i="3"/>
  <c r="BE61" i="3" s="1"/>
  <c r="BD62" i="3"/>
  <c r="BE62" i="3" s="1"/>
  <c r="BD69" i="3"/>
  <c r="BE69" i="3" s="1"/>
  <c r="BD79" i="3"/>
  <c r="BE79" i="3" s="1"/>
  <c r="BD98" i="3"/>
  <c r="BE98" i="3" s="1"/>
  <c r="BD106" i="3"/>
  <c r="BE106" i="3" s="1"/>
  <c r="BD134" i="3"/>
  <c r="BE134" i="3" s="1"/>
  <c r="BD135" i="3"/>
  <c r="BE135" i="3" s="1"/>
  <c r="BD166" i="3"/>
  <c r="BE166" i="3" s="1"/>
  <c r="BD197" i="3"/>
  <c r="BE197" i="3" s="1"/>
  <c r="BD225" i="3"/>
  <c r="BE225" i="3" s="1"/>
  <c r="BD227" i="3"/>
  <c r="BE227" i="3" s="1"/>
  <c r="BD234" i="3"/>
  <c r="BE234" i="3" s="1"/>
  <c r="BD253" i="3"/>
  <c r="BE253" i="3" s="1"/>
  <c r="BD262" i="3"/>
  <c r="BE262" i="3" s="1"/>
  <c r="BD271" i="3"/>
  <c r="BE271" i="3" s="1"/>
  <c r="BD272" i="3"/>
  <c r="BE272" i="3" s="1"/>
  <c r="BD301" i="3"/>
  <c r="BE301" i="3" s="1"/>
  <c r="BD313" i="3"/>
  <c r="BE313" i="3" s="1"/>
  <c r="BD322" i="3"/>
  <c r="BE322" i="3" s="1"/>
  <c r="BD332" i="3"/>
  <c r="BE332" i="3" s="1"/>
  <c r="BD336" i="3"/>
  <c r="BE336" i="3" s="1"/>
  <c r="BD361" i="3"/>
  <c r="BE361" i="3" s="1"/>
  <c r="BD369" i="3"/>
  <c r="BE369" i="3" s="1"/>
  <c r="BD384" i="3"/>
  <c r="BE384" i="3" s="1"/>
  <c r="BD385" i="3"/>
  <c r="BE385" i="3" s="1"/>
  <c r="BD387" i="3"/>
  <c r="BE387" i="3" s="1"/>
  <c r="BD393" i="3"/>
  <c r="BE393" i="3" s="1"/>
  <c r="BD407" i="3"/>
  <c r="BE407" i="3" s="1"/>
  <c r="BD422" i="3"/>
  <c r="BE422" i="3" s="1"/>
  <c r="BD435" i="3"/>
  <c r="BE435" i="3" s="1"/>
  <c r="BD439" i="3"/>
  <c r="BE439" i="3" s="1"/>
  <c r="BD448" i="3"/>
  <c r="BE448" i="3" s="1"/>
  <c r="BD488" i="3"/>
  <c r="BE488" i="3" s="1"/>
  <c r="BD522" i="3"/>
  <c r="BE522" i="3" s="1"/>
  <c r="BD548" i="3"/>
  <c r="BE548" i="3" s="1"/>
  <c r="BF603" i="3"/>
  <c r="BF604" i="3" s="1"/>
  <c r="BD415" i="3"/>
  <c r="BE415" i="3" s="1"/>
  <c r="BD433" i="3"/>
  <c r="BE433" i="3" s="1"/>
  <c r="BD453" i="3"/>
  <c r="BE453" i="3" s="1"/>
  <c r="BD412" i="3"/>
  <c r="BE412" i="3" s="1"/>
  <c r="BD443" i="3"/>
  <c r="BE443" i="3" s="1"/>
  <c r="BD490" i="3"/>
  <c r="BE490" i="3" s="1"/>
  <c r="BD509" i="3"/>
  <c r="BE509" i="3" s="1"/>
  <c r="BD526" i="3"/>
  <c r="BE526" i="3" s="1"/>
  <c r="BD538" i="3"/>
  <c r="BE538" i="3" s="1"/>
  <c r="BD50" i="3"/>
  <c r="BE50" i="3" s="1"/>
  <c r="BD67" i="3"/>
  <c r="BE67" i="3" s="1"/>
  <c r="BD77" i="3"/>
  <c r="BE77" i="3" s="1"/>
  <c r="BD78" i="3"/>
  <c r="BE78" i="3" s="1"/>
  <c r="BD85" i="3"/>
  <c r="BE85" i="3" s="1"/>
  <c r="BD95" i="3"/>
  <c r="BE95" i="3" s="1"/>
  <c r="BD112" i="3"/>
  <c r="BE112" i="3" s="1"/>
  <c r="BD121" i="3"/>
  <c r="BE121" i="3" s="1"/>
  <c r="BD132" i="3"/>
  <c r="BE132" i="3" s="1"/>
  <c r="BD142" i="3"/>
  <c r="BE142" i="3" s="1"/>
  <c r="BD174" i="3"/>
  <c r="BE174" i="3" s="1"/>
  <c r="BD194" i="3"/>
  <c r="BE194" i="3" s="1"/>
  <c r="BD205" i="3"/>
  <c r="BE205" i="3" s="1"/>
  <c r="BD223" i="3"/>
  <c r="BE223" i="3" s="1"/>
  <c r="BD224" i="3"/>
  <c r="BE224" i="3" s="1"/>
  <c r="BD241" i="3"/>
  <c r="BE241" i="3" s="1"/>
  <c r="BD243" i="3"/>
  <c r="BE243" i="3" s="1"/>
  <c r="BD250" i="3"/>
  <c r="BE250" i="3" s="1"/>
  <c r="BD269" i="3"/>
  <c r="BE269" i="3" s="1"/>
  <c r="BD280" i="3"/>
  <c r="BE280" i="3" s="1"/>
  <c r="BD286" i="3"/>
  <c r="BE286" i="3" s="1"/>
  <c r="BD297" i="3"/>
  <c r="BE297" i="3" s="1"/>
  <c r="BD348" i="3"/>
  <c r="BE348" i="3" s="1"/>
  <c r="BD349" i="3"/>
  <c r="BE349" i="3" s="1"/>
  <c r="BD378" i="3"/>
  <c r="BE378" i="3" s="1"/>
  <c r="BD403" i="3"/>
  <c r="BE403" i="3" s="1"/>
  <c r="BD420" i="3"/>
  <c r="BE420" i="3" s="1"/>
  <c r="BD451" i="3"/>
  <c r="BE451" i="3" s="1"/>
  <c r="BD455" i="3"/>
  <c r="BE455" i="3" s="1"/>
  <c r="BD471" i="3"/>
  <c r="BE471" i="3" s="1"/>
  <c r="BD515" i="3"/>
  <c r="BE515" i="3" s="1"/>
  <c r="BD518" i="3"/>
  <c r="BE518" i="3" s="1"/>
  <c r="BD520" i="3"/>
  <c r="BE520" i="3" s="1"/>
  <c r="BD36" i="3"/>
  <c r="BE36" i="3" s="1"/>
  <c r="BD48" i="3"/>
  <c r="BE48" i="3" s="1"/>
  <c r="BD49" i="3"/>
  <c r="BE49" i="3" s="1"/>
  <c r="BD64" i="3"/>
  <c r="BE64" i="3" s="1"/>
  <c r="BD65" i="3"/>
  <c r="BE65" i="3" s="1"/>
  <c r="BD80" i="3"/>
  <c r="BE80" i="3" s="1"/>
  <c r="BD81" i="3"/>
  <c r="BE81" i="3" s="1"/>
  <c r="BD97" i="3"/>
  <c r="BE97" i="3" s="1"/>
  <c r="S568" i="3"/>
  <c r="S597" i="3" s="1"/>
  <c r="BE11" i="3"/>
  <c r="BD14" i="3"/>
  <c r="BD18" i="3"/>
  <c r="BE18" i="3" s="1"/>
  <c r="BD21" i="3"/>
  <c r="BE21" i="3" s="1"/>
  <c r="BD25" i="3"/>
  <c r="BE25" i="3" s="1"/>
  <c r="BD29" i="3"/>
  <c r="BE29" i="3" s="1"/>
  <c r="BD33" i="3"/>
  <c r="BE33" i="3" s="1"/>
  <c r="BD37" i="3"/>
  <c r="BE37" i="3" s="1"/>
  <c r="BD41" i="3"/>
  <c r="BE41" i="3" s="1"/>
  <c r="AC568" i="3"/>
  <c r="BD56" i="3"/>
  <c r="BE56" i="3" s="1"/>
  <c r="BD71" i="3"/>
  <c r="BE71" i="3" s="1"/>
  <c r="BD88" i="3"/>
  <c r="BE88" i="3" s="1"/>
  <c r="BD103" i="3"/>
  <c r="BE103" i="3" s="1"/>
  <c r="BD104" i="3"/>
  <c r="BE104" i="3" s="1"/>
  <c r="BD107" i="3"/>
  <c r="BE107" i="3" s="1"/>
  <c r="BG602" i="3"/>
  <c r="BH602" i="3" s="1"/>
  <c r="BJ602" i="3" s="1"/>
  <c r="BD55" i="3"/>
  <c r="BE55" i="3" s="1"/>
  <c r="BD57" i="3"/>
  <c r="BE57" i="3" s="1"/>
  <c r="BD72" i="3"/>
  <c r="BE72" i="3" s="1"/>
  <c r="BD73" i="3"/>
  <c r="BE73" i="3" s="1"/>
  <c r="BD87" i="3"/>
  <c r="BE87" i="3" s="1"/>
  <c r="BD89" i="3"/>
  <c r="BE89" i="3" s="1"/>
  <c r="BD105" i="3"/>
  <c r="BE105" i="3" s="1"/>
  <c r="AG568" i="3"/>
  <c r="BD43" i="3"/>
  <c r="BE43" i="3" s="1"/>
  <c r="BD59" i="3"/>
  <c r="BE59" i="3" s="1"/>
  <c r="BD75" i="3"/>
  <c r="BE75" i="3" s="1"/>
  <c r="BD91" i="3"/>
  <c r="BE91" i="3" s="1"/>
  <c r="T568" i="3"/>
  <c r="T597" i="3" s="1"/>
  <c r="BD13" i="3"/>
  <c r="BE13" i="3" s="1"/>
  <c r="BD17" i="3"/>
  <c r="BE17" i="3" s="1"/>
  <c r="BD24" i="3"/>
  <c r="BE24" i="3" s="1"/>
  <c r="BD28" i="3"/>
  <c r="BE28" i="3" s="1"/>
  <c r="BD32" i="3"/>
  <c r="BE32" i="3" s="1"/>
  <c r="BD40" i="3"/>
  <c r="BE40" i="3" s="1"/>
  <c r="BD96" i="3"/>
  <c r="BE96" i="3" s="1"/>
  <c r="AK568" i="3"/>
  <c r="AK569" i="3" s="1"/>
  <c r="BD126" i="3"/>
  <c r="BE126" i="3" s="1"/>
  <c r="BD210" i="3"/>
  <c r="BE210" i="3" s="1"/>
  <c r="AO568" i="3"/>
  <c r="BD129" i="3"/>
  <c r="BE129" i="3" s="1"/>
  <c r="BD143" i="3"/>
  <c r="BE143" i="3" s="1"/>
  <c r="BD147" i="3"/>
  <c r="BE147" i="3" s="1"/>
  <c r="BD151" i="3"/>
  <c r="BE151" i="3" s="1"/>
  <c r="BD155" i="3"/>
  <c r="BE155" i="3" s="1"/>
  <c r="BD159" i="3"/>
  <c r="BE159" i="3" s="1"/>
  <c r="BD163" i="3"/>
  <c r="BE163" i="3" s="1"/>
  <c r="BD167" i="3"/>
  <c r="BE167" i="3" s="1"/>
  <c r="BD171" i="3"/>
  <c r="BE171" i="3" s="1"/>
  <c r="BD175" i="3"/>
  <c r="BE175" i="3" s="1"/>
  <c r="BD179" i="3"/>
  <c r="BE179" i="3" s="1"/>
  <c r="BD183" i="3"/>
  <c r="BE183" i="3" s="1"/>
  <c r="BD187" i="3"/>
  <c r="BE187" i="3" s="1"/>
  <c r="BD191" i="3"/>
  <c r="BE191" i="3" s="1"/>
  <c r="BD199" i="3"/>
  <c r="BE199" i="3" s="1"/>
  <c r="BD207" i="3"/>
  <c r="BE207" i="3" s="1"/>
  <c r="BD214" i="3"/>
  <c r="BE214" i="3" s="1"/>
  <c r="V568" i="3"/>
  <c r="V597" i="3" s="1"/>
  <c r="BD148" i="3"/>
  <c r="BE148" i="3" s="1"/>
  <c r="BD156" i="3"/>
  <c r="BE156" i="3" s="1"/>
  <c r="BD164" i="3"/>
  <c r="BE164" i="3" s="1"/>
  <c r="BD172" i="3"/>
  <c r="BE172" i="3" s="1"/>
  <c r="BD180" i="3"/>
  <c r="BE180" i="3" s="1"/>
  <c r="BD133" i="3"/>
  <c r="BE133" i="3" s="1"/>
  <c r="BD137" i="3"/>
  <c r="BE137" i="3" s="1"/>
  <c r="BD195" i="3"/>
  <c r="BE195" i="3" s="1"/>
  <c r="BD203" i="3"/>
  <c r="BE203" i="3" s="1"/>
  <c r="BD209" i="3"/>
  <c r="BE209" i="3" s="1"/>
  <c r="W568" i="3"/>
  <c r="W597" i="3" s="1"/>
  <c r="BD312" i="3"/>
  <c r="BE312" i="3" s="1"/>
  <c r="BD314" i="3"/>
  <c r="BE314" i="3" s="1"/>
  <c r="BD340" i="3"/>
  <c r="BE340" i="3" s="1"/>
  <c r="BD344" i="3"/>
  <c r="BE344" i="3" s="1"/>
  <c r="BD346" i="3"/>
  <c r="BE346" i="3" s="1"/>
  <c r="BD141" i="3"/>
  <c r="BE141" i="3" s="1"/>
  <c r="BD283" i="3"/>
  <c r="BE283" i="3" s="1"/>
  <c r="BD315" i="3"/>
  <c r="BE315" i="3" s="1"/>
  <c r="BD347" i="3"/>
  <c r="BE347" i="3" s="1"/>
  <c r="BD362" i="3"/>
  <c r="BE362" i="3" s="1"/>
  <c r="BD360" i="3"/>
  <c r="BE360" i="3" s="1"/>
  <c r="BD363" i="3"/>
  <c r="BE363" i="3" s="1"/>
  <c r="BD364" i="3"/>
  <c r="BE364" i="3" s="1"/>
  <c r="BD323" i="3"/>
  <c r="BE323" i="3" s="1"/>
  <c r="BD355" i="3"/>
  <c r="BE355" i="3" s="1"/>
  <c r="BD278" i="3"/>
  <c r="BE278" i="3" s="1"/>
  <c r="BD287" i="3"/>
  <c r="BE287" i="3" s="1"/>
  <c r="BD290" i="3"/>
  <c r="BE290" i="3" s="1"/>
  <c r="BD294" i="3"/>
  <c r="BE294" i="3" s="1"/>
  <c r="BD298" i="3"/>
  <c r="BE298" i="3" s="1"/>
  <c r="BD302" i="3"/>
  <c r="BE302" i="3" s="1"/>
  <c r="BD306" i="3"/>
  <c r="BE306" i="3" s="1"/>
  <c r="BD310" i="3"/>
  <c r="BE310" i="3" s="1"/>
  <c r="BD324" i="3"/>
  <c r="BE324" i="3" s="1"/>
  <c r="BD328" i="3"/>
  <c r="BE328" i="3" s="1"/>
  <c r="BD330" i="3"/>
  <c r="BE330" i="3" s="1"/>
  <c r="BD356" i="3"/>
  <c r="BE356" i="3" s="1"/>
  <c r="BD291" i="3"/>
  <c r="BE291" i="3" s="1"/>
  <c r="BD295" i="3"/>
  <c r="BE295" i="3" s="1"/>
  <c r="BD299" i="3"/>
  <c r="BE299" i="3" s="1"/>
  <c r="BD303" i="3"/>
  <c r="BE303" i="3" s="1"/>
  <c r="BD307" i="3"/>
  <c r="BE307" i="3" s="1"/>
  <c r="BD279" i="3"/>
  <c r="BE279" i="3" s="1"/>
  <c r="BD339" i="3"/>
  <c r="BE339" i="3" s="1"/>
  <c r="BD370" i="3"/>
  <c r="BE370" i="3" s="1"/>
  <c r="BD371" i="3"/>
  <c r="BE371" i="3" s="1"/>
  <c r="BD311" i="3"/>
  <c r="BE311" i="3" s="1"/>
  <c r="BD383" i="3"/>
  <c r="BE383" i="3" s="1"/>
  <c r="BD391" i="3"/>
  <c r="BE391" i="3" s="1"/>
  <c r="BD397" i="3"/>
  <c r="BE397" i="3" s="1"/>
  <c r="BD410" i="3"/>
  <c r="BE410" i="3" s="1"/>
  <c r="BD421" i="3"/>
  <c r="BE421" i="3" s="1"/>
  <c r="BD423" i="3"/>
  <c r="BE423" i="3" s="1"/>
  <c r="BD327" i="3"/>
  <c r="BE327" i="3" s="1"/>
  <c r="BD343" i="3"/>
  <c r="BE343" i="3" s="1"/>
  <c r="BD359" i="3"/>
  <c r="BE359" i="3" s="1"/>
  <c r="BD375" i="3"/>
  <c r="BE375" i="3" s="1"/>
  <c r="BD388" i="3"/>
  <c r="BE388" i="3" s="1"/>
  <c r="BD396" i="3"/>
  <c r="BE396" i="3" s="1"/>
  <c r="BD406" i="3"/>
  <c r="BE406" i="3" s="1"/>
  <c r="BD408" i="3"/>
  <c r="BE408" i="3" s="1"/>
  <c r="BD414" i="3"/>
  <c r="BE414" i="3" s="1"/>
  <c r="BD428" i="3"/>
  <c r="BE428" i="3" s="1"/>
  <c r="BD444" i="3"/>
  <c r="BE444" i="3" s="1"/>
  <c r="BD319" i="3"/>
  <c r="BE319" i="3" s="1"/>
  <c r="BD335" i="3"/>
  <c r="BE335" i="3" s="1"/>
  <c r="BD351" i="3"/>
  <c r="BE351" i="3" s="1"/>
  <c r="BD367" i="3"/>
  <c r="BE367" i="3" s="1"/>
  <c r="BD372" i="3"/>
  <c r="BE372" i="3" s="1"/>
  <c r="BD386" i="3"/>
  <c r="BE386" i="3" s="1"/>
  <c r="BD395" i="3"/>
  <c r="BE395" i="3" s="1"/>
  <c r="BD404" i="3"/>
  <c r="BE404" i="3" s="1"/>
  <c r="BD413" i="3"/>
  <c r="BE413" i="3" s="1"/>
  <c r="BD442" i="3"/>
  <c r="BE442" i="3" s="1"/>
  <c r="BD409" i="3"/>
  <c r="BE409" i="3" s="1"/>
  <c r="BD472" i="3"/>
  <c r="BE472" i="3" s="1"/>
  <c r="BD498" i="3"/>
  <c r="BE498" i="3" s="1"/>
  <c r="BD503" i="3"/>
  <c r="BE503" i="3" s="1"/>
  <c r="BD441" i="3"/>
  <c r="BE441" i="3" s="1"/>
  <c r="BD457" i="3"/>
  <c r="BE457" i="3" s="1"/>
  <c r="BD476" i="3"/>
  <c r="BE476" i="3" s="1"/>
  <c r="BD499" i="3"/>
  <c r="BE499" i="3" s="1"/>
  <c r="BD528" i="3"/>
  <c r="BE528" i="3" s="1"/>
  <c r="BD530" i="3"/>
  <c r="BE530" i="3" s="1"/>
  <c r="BD417" i="3"/>
  <c r="BE417" i="3" s="1"/>
  <c r="BD446" i="3"/>
  <c r="BE446" i="3" s="1"/>
  <c r="BD486" i="3"/>
  <c r="BE486" i="3" s="1"/>
  <c r="BD540" i="3"/>
  <c r="BE540" i="3" s="1"/>
  <c r="BD557" i="3"/>
  <c r="BE557" i="3" s="1"/>
  <c r="BD461" i="3"/>
  <c r="BE461" i="3" s="1"/>
  <c r="BD483" i="3"/>
  <c r="BE483" i="3" s="1"/>
  <c r="BD491" i="3"/>
  <c r="BE491" i="3" s="1"/>
  <c r="BD505" i="3"/>
  <c r="BE505" i="3" s="1"/>
  <c r="BD425" i="3"/>
  <c r="BE425" i="3" s="1"/>
  <c r="BD474" i="3"/>
  <c r="BE474" i="3" s="1"/>
  <c r="BD487" i="3"/>
  <c r="BE487" i="3" s="1"/>
  <c r="BD470" i="3"/>
  <c r="BE470" i="3" s="1"/>
  <c r="BD496" i="3"/>
  <c r="BE496" i="3" s="1"/>
  <c r="BD401" i="3"/>
  <c r="BE401" i="3" s="1"/>
  <c r="BD438" i="3"/>
  <c r="BE438" i="3" s="1"/>
  <c r="BD454" i="3"/>
  <c r="BE454" i="3" s="1"/>
  <c r="BD459" i="3"/>
  <c r="BE459" i="3" s="1"/>
  <c r="BD512" i="3"/>
  <c r="BE512" i="3" s="1"/>
  <c r="BD475" i="3"/>
  <c r="BE475" i="3" s="1"/>
  <c r="BD554" i="3"/>
  <c r="BE554" i="3" s="1"/>
  <c r="BD565" i="3"/>
  <c r="BE565" i="3" s="1"/>
  <c r="BD495" i="3"/>
  <c r="BE495" i="3" s="1"/>
  <c r="BD511" i="3"/>
  <c r="BE511" i="3" s="1"/>
  <c r="BD527" i="3"/>
  <c r="BE527" i="3" s="1"/>
  <c r="BD539" i="3"/>
  <c r="BE539" i="3" s="1"/>
  <c r="BD564" i="3"/>
  <c r="BE564" i="3" s="1"/>
  <c r="BD545" i="3"/>
  <c r="BE545" i="3" s="1"/>
  <c r="BD555" i="3"/>
  <c r="BE555" i="3" s="1"/>
  <c r="BD533" i="3"/>
  <c r="BE533" i="3" s="1"/>
  <c r="BD546" i="3"/>
  <c r="BE546" i="3" s="1"/>
  <c r="BD541" i="3"/>
  <c r="BE541" i="3" s="1"/>
  <c r="BD556" i="3"/>
  <c r="BE556" i="3" s="1"/>
  <c r="BD559" i="3"/>
  <c r="BE559" i="3" s="1"/>
  <c r="BD561" i="3"/>
  <c r="BE561" i="3" s="1"/>
  <c r="BD519" i="3"/>
  <c r="BE519" i="3" s="1"/>
  <c r="BD537" i="3"/>
  <c r="BE537" i="3" s="1"/>
  <c r="BD547" i="3"/>
  <c r="BE547" i="3" s="1"/>
  <c r="AO569" i="1"/>
  <c r="AK569" i="1"/>
  <c r="AO11" i="1"/>
  <c r="BD11" i="1"/>
  <c r="BF605" i="3" l="1"/>
  <c r="AO569" i="3"/>
  <c r="Y568" i="3"/>
  <c r="BG601" i="3"/>
  <c r="BE14" i="3"/>
  <c r="BD568" i="3"/>
  <c r="BG600" i="3"/>
  <c r="BH600" i="3" s="1"/>
  <c r="BJ600" i="3" s="1"/>
  <c r="B7" i="2"/>
  <c r="C7" i="2"/>
  <c r="D7" i="2"/>
  <c r="B8" i="2"/>
  <c r="C8" i="2"/>
  <c r="D8" i="2"/>
  <c r="B434" i="2"/>
  <c r="C434" i="2"/>
  <c r="D434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7" i="2"/>
  <c r="C17" i="2"/>
  <c r="D17" i="2"/>
  <c r="B435" i="2"/>
  <c r="C435" i="2"/>
  <c r="D435" i="2"/>
  <c r="B18" i="2"/>
  <c r="C18" i="2"/>
  <c r="D18" i="2"/>
  <c r="B436" i="2"/>
  <c r="C436" i="2"/>
  <c r="D436" i="2"/>
  <c r="B437" i="2"/>
  <c r="C437" i="2"/>
  <c r="D437" i="2"/>
  <c r="B19" i="2"/>
  <c r="C19" i="2"/>
  <c r="D19" i="2"/>
  <c r="B20" i="2"/>
  <c r="C20" i="2"/>
  <c r="D20" i="2"/>
  <c r="B21" i="2"/>
  <c r="C21" i="2"/>
  <c r="D21" i="2"/>
  <c r="B23" i="2"/>
  <c r="C23" i="2"/>
  <c r="D23" i="2"/>
  <c r="B438" i="2"/>
  <c r="C438" i="2"/>
  <c r="D438" i="2"/>
  <c r="B26" i="2"/>
  <c r="C26" i="2"/>
  <c r="D26" i="2"/>
  <c r="B439" i="2"/>
  <c r="C439" i="2"/>
  <c r="D439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6" i="2"/>
  <c r="C36" i="2"/>
  <c r="D36" i="2"/>
  <c r="B37" i="2"/>
  <c r="C37" i="2"/>
  <c r="D37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0" i="2"/>
  <c r="C440" i="2"/>
  <c r="D440" i="2"/>
  <c r="B441" i="2"/>
  <c r="C441" i="2"/>
  <c r="D441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442" i="2"/>
  <c r="C442" i="2"/>
  <c r="D442" i="2"/>
  <c r="B443" i="2"/>
  <c r="C443" i="2"/>
  <c r="D443" i="2"/>
  <c r="B52" i="2"/>
  <c r="C52" i="2"/>
  <c r="D52" i="2"/>
  <c r="B444" i="2"/>
  <c r="C444" i="2"/>
  <c r="D444" i="2"/>
  <c r="B53" i="2"/>
  <c r="C53" i="2"/>
  <c r="D53" i="2"/>
  <c r="B54" i="2"/>
  <c r="C54" i="2"/>
  <c r="D54" i="2"/>
  <c r="B55" i="2"/>
  <c r="C55" i="2"/>
  <c r="D55" i="2"/>
  <c r="B445" i="2"/>
  <c r="C445" i="2"/>
  <c r="D445" i="2"/>
  <c r="B56" i="2"/>
  <c r="C56" i="2"/>
  <c r="D56" i="2"/>
  <c r="B446" i="2"/>
  <c r="C446" i="2"/>
  <c r="D446" i="2"/>
  <c r="B57" i="2"/>
  <c r="C57" i="2"/>
  <c r="D57" i="2"/>
  <c r="B58" i="2"/>
  <c r="C58" i="2"/>
  <c r="D58" i="2"/>
  <c r="B59" i="2"/>
  <c r="C59" i="2"/>
  <c r="D59" i="2"/>
  <c r="B447" i="2"/>
  <c r="C447" i="2"/>
  <c r="D447" i="2"/>
  <c r="B60" i="2"/>
  <c r="C60" i="2"/>
  <c r="D60" i="2"/>
  <c r="B448" i="2"/>
  <c r="C448" i="2"/>
  <c r="D448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35" i="2"/>
  <c r="C35" i="2"/>
  <c r="D35" i="2"/>
  <c r="B67" i="2"/>
  <c r="C67" i="2"/>
  <c r="D67" i="2"/>
  <c r="B449" i="2"/>
  <c r="C449" i="2"/>
  <c r="D449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216" i="2"/>
  <c r="C216" i="2"/>
  <c r="D216" i="2"/>
  <c r="B450" i="2"/>
  <c r="C450" i="2"/>
  <c r="D450" i="2"/>
  <c r="B229" i="2"/>
  <c r="C229" i="2"/>
  <c r="D229" i="2"/>
  <c r="B292" i="2"/>
  <c r="C292" i="2"/>
  <c r="D292" i="2"/>
  <c r="B74" i="2"/>
  <c r="C74" i="2"/>
  <c r="D74" i="2"/>
  <c r="B76" i="2"/>
  <c r="C76" i="2"/>
  <c r="D76" i="2"/>
  <c r="B77" i="2"/>
  <c r="C77" i="2"/>
  <c r="D77" i="2"/>
  <c r="B78" i="2"/>
  <c r="C78" i="2"/>
  <c r="D78" i="2"/>
  <c r="B79" i="2"/>
  <c r="C79" i="2"/>
  <c r="D79" i="2"/>
  <c r="B451" i="2"/>
  <c r="C451" i="2"/>
  <c r="D451" i="2"/>
  <c r="B80" i="2"/>
  <c r="C80" i="2"/>
  <c r="D80" i="2"/>
  <c r="B81" i="2"/>
  <c r="C81" i="2"/>
  <c r="D81" i="2"/>
  <c r="B452" i="2"/>
  <c r="C452" i="2"/>
  <c r="D452" i="2"/>
  <c r="B453" i="2"/>
  <c r="C453" i="2"/>
  <c r="D453" i="2"/>
  <c r="B84" i="2"/>
  <c r="C84" i="2"/>
  <c r="D84" i="2"/>
  <c r="B454" i="2"/>
  <c r="C454" i="2"/>
  <c r="D454" i="2"/>
  <c r="B86" i="2"/>
  <c r="C86" i="2"/>
  <c r="D86" i="2"/>
  <c r="B455" i="2"/>
  <c r="C455" i="2"/>
  <c r="D455" i="2"/>
  <c r="B87" i="2"/>
  <c r="C87" i="2"/>
  <c r="D87" i="2"/>
  <c r="B88" i="2"/>
  <c r="C88" i="2"/>
  <c r="D88" i="2"/>
  <c r="B89" i="2"/>
  <c r="C89" i="2"/>
  <c r="D89" i="2"/>
  <c r="B456" i="2"/>
  <c r="C456" i="2"/>
  <c r="D456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6" i="2"/>
  <c r="C96" i="2"/>
  <c r="D96" i="2"/>
  <c r="B97" i="2"/>
  <c r="C97" i="2"/>
  <c r="D97" i="2"/>
  <c r="B99" i="2"/>
  <c r="C99" i="2"/>
  <c r="D99" i="2"/>
  <c r="B101" i="2"/>
  <c r="C101" i="2"/>
  <c r="D101" i="2"/>
  <c r="B457" i="2"/>
  <c r="C457" i="2"/>
  <c r="D457" i="2"/>
  <c r="B102" i="2"/>
  <c r="C102" i="2"/>
  <c r="D102" i="2"/>
  <c r="B458" i="2"/>
  <c r="C458" i="2"/>
  <c r="D458" i="2"/>
  <c r="B103" i="2"/>
  <c r="C103" i="2"/>
  <c r="D103" i="2"/>
  <c r="B104" i="2"/>
  <c r="C104" i="2"/>
  <c r="D104" i="2"/>
  <c r="B105" i="2"/>
  <c r="C105" i="2"/>
  <c r="D105" i="2"/>
  <c r="B107" i="2"/>
  <c r="C107" i="2"/>
  <c r="D107" i="2"/>
  <c r="B109" i="2"/>
  <c r="C109" i="2"/>
  <c r="D109" i="2"/>
  <c r="B110" i="2"/>
  <c r="C110" i="2"/>
  <c r="D110" i="2"/>
  <c r="B459" i="2"/>
  <c r="C459" i="2"/>
  <c r="D459" i="2"/>
  <c r="B112" i="2"/>
  <c r="C112" i="2"/>
  <c r="D112" i="2"/>
  <c r="B113" i="2"/>
  <c r="C113" i="2"/>
  <c r="D113" i="2"/>
  <c r="B558" i="2"/>
  <c r="D558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460" i="2"/>
  <c r="C460" i="2"/>
  <c r="D460" i="2"/>
  <c r="B119" i="2"/>
  <c r="C119" i="2"/>
  <c r="D119" i="2"/>
  <c r="B120" i="2"/>
  <c r="C120" i="2"/>
  <c r="D120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461" i="2"/>
  <c r="C461" i="2"/>
  <c r="D461" i="2"/>
  <c r="B38" i="2"/>
  <c r="C38" i="2"/>
  <c r="D38" i="2"/>
  <c r="B127" i="2"/>
  <c r="C127" i="2"/>
  <c r="D127" i="2"/>
  <c r="B462" i="2"/>
  <c r="C462" i="2"/>
  <c r="D462" i="2"/>
  <c r="B463" i="2"/>
  <c r="C463" i="2"/>
  <c r="D463" i="2"/>
  <c r="B464" i="2"/>
  <c r="C464" i="2"/>
  <c r="D464" i="2"/>
  <c r="B465" i="2"/>
  <c r="C465" i="2"/>
  <c r="D465" i="2"/>
  <c r="B466" i="2"/>
  <c r="C466" i="2"/>
  <c r="D466" i="2"/>
  <c r="B128" i="2"/>
  <c r="C128" i="2"/>
  <c r="D128" i="2"/>
  <c r="B129" i="2"/>
  <c r="C129" i="2"/>
  <c r="D129" i="2"/>
  <c r="B131" i="2"/>
  <c r="C131" i="2"/>
  <c r="D131" i="2"/>
  <c r="B132" i="2"/>
  <c r="C132" i="2"/>
  <c r="D132" i="2"/>
  <c r="B133" i="2"/>
  <c r="C133" i="2"/>
  <c r="D133" i="2"/>
  <c r="B135" i="2"/>
  <c r="C135" i="2"/>
  <c r="D135" i="2"/>
  <c r="B136" i="2"/>
  <c r="C136" i="2"/>
  <c r="D136" i="2"/>
  <c r="B137" i="2"/>
  <c r="C137" i="2"/>
  <c r="D137" i="2"/>
  <c r="B467" i="2"/>
  <c r="C467" i="2"/>
  <c r="D467" i="2"/>
  <c r="B138" i="2"/>
  <c r="C138" i="2"/>
  <c r="D138" i="2"/>
  <c r="B139" i="2"/>
  <c r="C139" i="2"/>
  <c r="D139" i="2"/>
  <c r="B141" i="2"/>
  <c r="C141" i="2"/>
  <c r="D141" i="2"/>
  <c r="B142" i="2"/>
  <c r="C142" i="2"/>
  <c r="D142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468" i="2"/>
  <c r="C468" i="2"/>
  <c r="D468" i="2"/>
  <c r="B469" i="2"/>
  <c r="C469" i="2"/>
  <c r="D469" i="2"/>
  <c r="B470" i="2"/>
  <c r="C470" i="2"/>
  <c r="D470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471" i="2"/>
  <c r="C471" i="2"/>
  <c r="D471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472" i="2"/>
  <c r="C472" i="2"/>
  <c r="D472" i="2"/>
  <c r="B473" i="2"/>
  <c r="C473" i="2"/>
  <c r="D473" i="2"/>
  <c r="B163" i="2"/>
  <c r="C163" i="2"/>
  <c r="D163" i="2"/>
  <c r="B164" i="2"/>
  <c r="C164" i="2"/>
  <c r="D164" i="2"/>
  <c r="B165" i="2"/>
  <c r="C165" i="2"/>
  <c r="D165" i="2"/>
  <c r="B474" i="2"/>
  <c r="C474" i="2"/>
  <c r="D474" i="2"/>
  <c r="B166" i="2"/>
  <c r="C166" i="2"/>
  <c r="D166" i="2"/>
  <c r="B167" i="2"/>
  <c r="C167" i="2"/>
  <c r="D167" i="2"/>
  <c r="B475" i="2"/>
  <c r="C475" i="2"/>
  <c r="D475" i="2"/>
  <c r="B169" i="2"/>
  <c r="C169" i="2"/>
  <c r="D169" i="2"/>
  <c r="B170" i="2"/>
  <c r="C170" i="2"/>
  <c r="D170" i="2"/>
  <c r="B171" i="2"/>
  <c r="C171" i="2"/>
  <c r="D171" i="2"/>
  <c r="B476" i="2"/>
  <c r="C476" i="2"/>
  <c r="D476" i="2"/>
  <c r="B477" i="2"/>
  <c r="C477" i="2"/>
  <c r="D477" i="2"/>
  <c r="B172" i="2"/>
  <c r="C172" i="2"/>
  <c r="D172" i="2"/>
  <c r="B175" i="2"/>
  <c r="C175" i="2"/>
  <c r="D175" i="2"/>
  <c r="B478" i="2"/>
  <c r="C478" i="2"/>
  <c r="D478" i="2"/>
  <c r="B479" i="2"/>
  <c r="C479" i="2"/>
  <c r="D479" i="2"/>
  <c r="B176" i="2"/>
  <c r="C176" i="2"/>
  <c r="D176" i="2"/>
  <c r="B177" i="2"/>
  <c r="C177" i="2"/>
  <c r="D177" i="2"/>
  <c r="B179" i="2"/>
  <c r="C179" i="2"/>
  <c r="D179" i="2"/>
  <c r="B480" i="2"/>
  <c r="C480" i="2"/>
  <c r="D480" i="2"/>
  <c r="B481" i="2"/>
  <c r="C481" i="2"/>
  <c r="D481" i="2"/>
  <c r="B482" i="2"/>
  <c r="C482" i="2"/>
  <c r="D482" i="2"/>
  <c r="B181" i="2"/>
  <c r="C181" i="2"/>
  <c r="D181" i="2"/>
  <c r="B182" i="2"/>
  <c r="C182" i="2"/>
  <c r="D182" i="2"/>
  <c r="B183" i="2"/>
  <c r="C183" i="2"/>
  <c r="D183" i="2"/>
  <c r="B185" i="2"/>
  <c r="C185" i="2"/>
  <c r="D185" i="2"/>
  <c r="B186" i="2"/>
  <c r="C186" i="2"/>
  <c r="D186" i="2"/>
  <c r="B483" i="2"/>
  <c r="C483" i="2"/>
  <c r="D483" i="2"/>
  <c r="B187" i="2"/>
  <c r="C187" i="2"/>
  <c r="D187" i="2"/>
  <c r="B484" i="2"/>
  <c r="C484" i="2"/>
  <c r="D484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485" i="2"/>
  <c r="C485" i="2"/>
  <c r="D485" i="2"/>
  <c r="B200" i="2"/>
  <c r="C200" i="2"/>
  <c r="D200" i="2"/>
  <c r="B202" i="2"/>
  <c r="C202" i="2"/>
  <c r="D202" i="2"/>
  <c r="B203" i="2"/>
  <c r="C203" i="2"/>
  <c r="D203" i="2"/>
  <c r="B204" i="2"/>
  <c r="C204" i="2"/>
  <c r="D204" i="2"/>
  <c r="B486" i="2"/>
  <c r="C486" i="2"/>
  <c r="D486" i="2"/>
  <c r="B207" i="2"/>
  <c r="C207" i="2"/>
  <c r="D207" i="2"/>
  <c r="B208" i="2"/>
  <c r="C208" i="2"/>
  <c r="D208" i="2"/>
  <c r="B487" i="2"/>
  <c r="C487" i="2"/>
  <c r="D487" i="2"/>
  <c r="B209" i="2"/>
  <c r="C209" i="2"/>
  <c r="D209" i="2"/>
  <c r="B210" i="2"/>
  <c r="C210" i="2"/>
  <c r="D210" i="2"/>
  <c r="B211" i="2"/>
  <c r="C211" i="2"/>
  <c r="D211" i="2"/>
  <c r="B213" i="2"/>
  <c r="C213" i="2"/>
  <c r="D213" i="2"/>
  <c r="B214" i="2"/>
  <c r="C214" i="2"/>
  <c r="D214" i="2"/>
  <c r="B217" i="2"/>
  <c r="C217" i="2"/>
  <c r="D217" i="2"/>
  <c r="B218" i="2"/>
  <c r="C218" i="2"/>
  <c r="D218" i="2"/>
  <c r="B219" i="2"/>
  <c r="C219" i="2"/>
  <c r="D219" i="2"/>
  <c r="B220" i="2"/>
  <c r="C220" i="2"/>
  <c r="D220" i="2"/>
  <c r="B488" i="2"/>
  <c r="C488" i="2"/>
  <c r="D488" i="2"/>
  <c r="B221" i="2"/>
  <c r="C221" i="2"/>
  <c r="D221" i="2"/>
  <c r="B222" i="2"/>
  <c r="C222" i="2"/>
  <c r="D222" i="2"/>
  <c r="B223" i="2"/>
  <c r="C223" i="2"/>
  <c r="D223" i="2"/>
  <c r="B224" i="2"/>
  <c r="C224" i="2"/>
  <c r="D224" i="2"/>
  <c r="B225" i="2"/>
  <c r="C225" i="2"/>
  <c r="D225" i="2"/>
  <c r="B272" i="2"/>
  <c r="C272" i="2"/>
  <c r="D272" i="2"/>
  <c r="B226" i="2"/>
  <c r="C226" i="2"/>
  <c r="D226" i="2"/>
  <c r="B227" i="2"/>
  <c r="C227" i="2"/>
  <c r="D227" i="2"/>
  <c r="B228" i="2"/>
  <c r="C228" i="2"/>
  <c r="D228" i="2"/>
  <c r="B489" i="2"/>
  <c r="C489" i="2"/>
  <c r="D489" i="2"/>
  <c r="B490" i="2"/>
  <c r="C490" i="2"/>
  <c r="D490" i="2"/>
  <c r="B231" i="2"/>
  <c r="C231" i="2"/>
  <c r="D231" i="2"/>
  <c r="B233" i="2"/>
  <c r="C233" i="2"/>
  <c r="D233" i="2"/>
  <c r="B234" i="2"/>
  <c r="C234" i="2"/>
  <c r="D234" i="2"/>
  <c r="B491" i="2"/>
  <c r="C491" i="2"/>
  <c r="D491" i="2"/>
  <c r="B236" i="2"/>
  <c r="C236" i="2"/>
  <c r="D236" i="2"/>
  <c r="B492" i="2"/>
  <c r="C492" i="2"/>
  <c r="D492" i="2"/>
  <c r="B237" i="2"/>
  <c r="C237" i="2"/>
  <c r="D237" i="2"/>
  <c r="B238" i="2"/>
  <c r="C238" i="2"/>
  <c r="D238" i="2"/>
  <c r="B493" i="2"/>
  <c r="C493" i="2"/>
  <c r="D493" i="2"/>
  <c r="B494" i="2"/>
  <c r="C494" i="2"/>
  <c r="D494" i="2"/>
  <c r="B495" i="2"/>
  <c r="C495" i="2"/>
  <c r="D495" i="2"/>
  <c r="B496" i="2"/>
  <c r="C496" i="2"/>
  <c r="D496" i="2"/>
  <c r="B240" i="2"/>
  <c r="C240" i="2"/>
  <c r="D240" i="2"/>
  <c r="B497" i="2"/>
  <c r="C497" i="2"/>
  <c r="D497" i="2"/>
  <c r="B243" i="2"/>
  <c r="C243" i="2"/>
  <c r="D243" i="2"/>
  <c r="B235" i="2"/>
  <c r="C235" i="2"/>
  <c r="D235" i="2"/>
  <c r="B498" i="2"/>
  <c r="C498" i="2"/>
  <c r="D498" i="2"/>
  <c r="B499" i="2"/>
  <c r="C499" i="2"/>
  <c r="D499" i="2"/>
  <c r="B293" i="2"/>
  <c r="C293" i="2"/>
  <c r="D293" i="2"/>
  <c r="B245" i="2"/>
  <c r="C245" i="2"/>
  <c r="D245" i="2"/>
  <c r="B500" i="2"/>
  <c r="C500" i="2"/>
  <c r="D500" i="2"/>
  <c r="B246" i="2"/>
  <c r="C246" i="2"/>
  <c r="D246" i="2"/>
  <c r="B501" i="2"/>
  <c r="C501" i="2"/>
  <c r="D501" i="2"/>
  <c r="B247" i="2"/>
  <c r="C247" i="2"/>
  <c r="D247" i="2"/>
  <c r="B248" i="2"/>
  <c r="C248" i="2"/>
  <c r="D248" i="2"/>
  <c r="B502" i="2"/>
  <c r="C502" i="2"/>
  <c r="D502" i="2"/>
  <c r="B503" i="2"/>
  <c r="C503" i="2"/>
  <c r="D503" i="2"/>
  <c r="B249" i="2"/>
  <c r="C249" i="2"/>
  <c r="D249" i="2"/>
  <c r="B251" i="2"/>
  <c r="C251" i="2"/>
  <c r="D251" i="2"/>
  <c r="B24" i="2"/>
  <c r="C24" i="2"/>
  <c r="D24" i="2"/>
  <c r="B504" i="2"/>
  <c r="C504" i="2"/>
  <c r="D504" i="2"/>
  <c r="B505" i="2"/>
  <c r="C505" i="2"/>
  <c r="D505" i="2"/>
  <c r="B506" i="2"/>
  <c r="C506" i="2"/>
  <c r="D506" i="2"/>
  <c r="B253" i="2"/>
  <c r="C253" i="2"/>
  <c r="D253" i="2"/>
  <c r="B508" i="2"/>
  <c r="C508" i="2"/>
  <c r="D508" i="2"/>
  <c r="B509" i="2"/>
  <c r="C509" i="2"/>
  <c r="D509" i="2"/>
  <c r="B254" i="2"/>
  <c r="C254" i="2"/>
  <c r="D254" i="2"/>
  <c r="B510" i="2"/>
  <c r="C510" i="2"/>
  <c r="D510" i="2"/>
  <c r="B255" i="2"/>
  <c r="C255" i="2"/>
  <c r="D255" i="2"/>
  <c r="B511" i="2"/>
  <c r="C511" i="2"/>
  <c r="D511" i="2"/>
  <c r="B256" i="2"/>
  <c r="C256" i="2"/>
  <c r="D256" i="2"/>
  <c r="B257" i="2"/>
  <c r="C257" i="2"/>
  <c r="D257" i="2"/>
  <c r="B258" i="2"/>
  <c r="C258" i="2"/>
  <c r="D258" i="2"/>
  <c r="B259" i="2"/>
  <c r="C259" i="2"/>
  <c r="D259" i="2"/>
  <c r="B260" i="2"/>
  <c r="C260" i="2"/>
  <c r="D260" i="2"/>
  <c r="B512" i="2"/>
  <c r="C512" i="2"/>
  <c r="D512" i="2"/>
  <c r="B261" i="2"/>
  <c r="C261" i="2"/>
  <c r="D261" i="2"/>
  <c r="B262" i="2"/>
  <c r="C262" i="2"/>
  <c r="D262" i="2"/>
  <c r="B264" i="2"/>
  <c r="C264" i="2"/>
  <c r="D264" i="2"/>
  <c r="B265" i="2"/>
  <c r="C265" i="2"/>
  <c r="D265" i="2"/>
  <c r="B266" i="2"/>
  <c r="C266" i="2"/>
  <c r="D266" i="2"/>
  <c r="B513" i="2"/>
  <c r="C513" i="2"/>
  <c r="D513" i="2"/>
  <c r="B514" i="2"/>
  <c r="C514" i="2"/>
  <c r="D514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4" i="2"/>
  <c r="C274" i="2"/>
  <c r="D274" i="2"/>
  <c r="B275" i="2"/>
  <c r="C275" i="2"/>
  <c r="D275" i="2"/>
  <c r="B276" i="2"/>
  <c r="C276" i="2"/>
  <c r="D276" i="2"/>
  <c r="B278" i="2"/>
  <c r="C278" i="2"/>
  <c r="D278" i="2"/>
  <c r="B279" i="2"/>
  <c r="C279" i="2"/>
  <c r="D279" i="2"/>
  <c r="B280" i="2"/>
  <c r="C280" i="2"/>
  <c r="D280" i="2"/>
  <c r="B515" i="2"/>
  <c r="C515" i="2"/>
  <c r="D515" i="2"/>
  <c r="B516" i="2"/>
  <c r="C516" i="2"/>
  <c r="D516" i="2"/>
  <c r="B281" i="2"/>
  <c r="C281" i="2"/>
  <c r="D281" i="2"/>
  <c r="B282" i="2"/>
  <c r="C282" i="2"/>
  <c r="D282" i="2"/>
  <c r="B517" i="2"/>
  <c r="C517" i="2"/>
  <c r="D517" i="2"/>
  <c r="B518" i="2"/>
  <c r="C518" i="2"/>
  <c r="D518" i="2"/>
  <c r="B284" i="2"/>
  <c r="C284" i="2"/>
  <c r="D284" i="2"/>
  <c r="B519" i="2"/>
  <c r="C519" i="2"/>
  <c r="D519" i="2"/>
  <c r="B285" i="2"/>
  <c r="C285" i="2"/>
  <c r="D285" i="2"/>
  <c r="B289" i="2"/>
  <c r="C289" i="2"/>
  <c r="D289" i="2"/>
  <c r="B294" i="2"/>
  <c r="C294" i="2"/>
  <c r="D294" i="2"/>
  <c r="B520" i="2"/>
  <c r="C520" i="2"/>
  <c r="D520" i="2"/>
  <c r="B295" i="2"/>
  <c r="C295" i="2"/>
  <c r="D295" i="2"/>
  <c r="B296" i="2"/>
  <c r="C296" i="2"/>
  <c r="D296" i="2"/>
  <c r="B297" i="2"/>
  <c r="C297" i="2"/>
  <c r="D297" i="2"/>
  <c r="B521" i="2"/>
  <c r="C521" i="2"/>
  <c r="D521" i="2"/>
  <c r="B298" i="2"/>
  <c r="C298" i="2"/>
  <c r="D298" i="2"/>
  <c r="B300" i="2"/>
  <c r="C300" i="2"/>
  <c r="D300" i="2"/>
  <c r="B301" i="2"/>
  <c r="C301" i="2"/>
  <c r="D301" i="2"/>
  <c r="B302" i="2"/>
  <c r="C302" i="2"/>
  <c r="D302" i="2"/>
  <c r="B303" i="2"/>
  <c r="C303" i="2"/>
  <c r="D303" i="2"/>
  <c r="B304" i="2"/>
  <c r="C304" i="2"/>
  <c r="D304" i="2"/>
  <c r="B305" i="2"/>
  <c r="C305" i="2"/>
  <c r="D305" i="2"/>
  <c r="B522" i="2"/>
  <c r="C522" i="2"/>
  <c r="D522" i="2"/>
  <c r="B523" i="2"/>
  <c r="C523" i="2"/>
  <c r="D523" i="2"/>
  <c r="B308" i="2"/>
  <c r="C308" i="2"/>
  <c r="D308" i="2"/>
  <c r="B309" i="2"/>
  <c r="C309" i="2"/>
  <c r="D309" i="2"/>
  <c r="B311" i="2"/>
  <c r="C311" i="2"/>
  <c r="D311" i="2"/>
  <c r="B312" i="2"/>
  <c r="C312" i="2"/>
  <c r="D312" i="2"/>
  <c r="B313" i="2"/>
  <c r="C313" i="2"/>
  <c r="D313" i="2"/>
  <c r="B524" i="2"/>
  <c r="C524" i="2"/>
  <c r="D524" i="2"/>
  <c r="B314" i="2"/>
  <c r="C314" i="2"/>
  <c r="D314" i="2"/>
  <c r="B315" i="2"/>
  <c r="C315" i="2"/>
  <c r="D315" i="2"/>
  <c r="B316" i="2"/>
  <c r="C316" i="2"/>
  <c r="D316" i="2"/>
  <c r="B317" i="2"/>
  <c r="C317" i="2"/>
  <c r="D317" i="2"/>
  <c r="B318" i="2"/>
  <c r="C318" i="2"/>
  <c r="D318" i="2"/>
  <c r="B525" i="2"/>
  <c r="C525" i="2"/>
  <c r="D525" i="2"/>
  <c r="B320" i="2"/>
  <c r="C320" i="2"/>
  <c r="D320" i="2"/>
  <c r="B526" i="2"/>
  <c r="C526" i="2"/>
  <c r="D526" i="2"/>
  <c r="B322" i="2"/>
  <c r="C322" i="2"/>
  <c r="D322" i="2"/>
  <c r="B527" i="2"/>
  <c r="C527" i="2"/>
  <c r="D527" i="2"/>
  <c r="B323" i="2"/>
  <c r="C323" i="2"/>
  <c r="D323" i="2"/>
  <c r="B528" i="2"/>
  <c r="C528" i="2"/>
  <c r="D528" i="2"/>
  <c r="B529" i="2"/>
  <c r="C529" i="2"/>
  <c r="D529" i="2"/>
  <c r="B530" i="2"/>
  <c r="C530" i="2"/>
  <c r="D530" i="2"/>
  <c r="B324" i="2"/>
  <c r="C324" i="2"/>
  <c r="D324" i="2"/>
  <c r="B325" i="2"/>
  <c r="C325" i="2"/>
  <c r="D325" i="2"/>
  <c r="B531" i="2"/>
  <c r="C531" i="2"/>
  <c r="D531" i="2"/>
  <c r="B326" i="2"/>
  <c r="C326" i="2"/>
  <c r="D326" i="2"/>
  <c r="B327" i="2"/>
  <c r="C327" i="2"/>
  <c r="D327" i="2"/>
  <c r="B532" i="2"/>
  <c r="C532" i="2"/>
  <c r="D532" i="2"/>
  <c r="B328" i="2"/>
  <c r="C328" i="2"/>
  <c r="D328" i="2"/>
  <c r="B533" i="2"/>
  <c r="C533" i="2"/>
  <c r="D533" i="2"/>
  <c r="B329" i="2"/>
  <c r="C329" i="2"/>
  <c r="D329" i="2"/>
  <c r="B330" i="2"/>
  <c r="C330" i="2"/>
  <c r="D330" i="2"/>
  <c r="B331" i="2"/>
  <c r="C331" i="2"/>
  <c r="D331" i="2"/>
  <c r="B534" i="2"/>
  <c r="C534" i="2"/>
  <c r="D534" i="2"/>
  <c r="B332" i="2"/>
  <c r="C332" i="2"/>
  <c r="D332" i="2"/>
  <c r="B333" i="2"/>
  <c r="C333" i="2"/>
  <c r="D333" i="2"/>
  <c r="B334" i="2"/>
  <c r="C334" i="2"/>
  <c r="D334" i="2"/>
  <c r="B335" i="2"/>
  <c r="C335" i="2"/>
  <c r="D335" i="2"/>
  <c r="B336" i="2"/>
  <c r="C336" i="2"/>
  <c r="D336" i="2"/>
  <c r="B338" i="2"/>
  <c r="C338" i="2"/>
  <c r="D338" i="2"/>
  <c r="B339" i="2"/>
  <c r="C339" i="2"/>
  <c r="D339" i="2"/>
  <c r="B341" i="2"/>
  <c r="C341" i="2"/>
  <c r="D341" i="2"/>
  <c r="B342" i="2"/>
  <c r="C342" i="2"/>
  <c r="D342" i="2"/>
  <c r="B343" i="2"/>
  <c r="C343" i="2"/>
  <c r="D343" i="2"/>
  <c r="B344" i="2"/>
  <c r="C344" i="2"/>
  <c r="D344" i="2"/>
  <c r="B535" i="2"/>
  <c r="C535" i="2"/>
  <c r="D535" i="2"/>
  <c r="B349" i="2"/>
  <c r="C349" i="2"/>
  <c r="D349" i="2"/>
  <c r="B537" i="2"/>
  <c r="C537" i="2"/>
  <c r="D537" i="2"/>
  <c r="B353" i="2"/>
  <c r="C353" i="2"/>
  <c r="D353" i="2"/>
  <c r="B354" i="2"/>
  <c r="C354" i="2"/>
  <c r="D354" i="2"/>
  <c r="B347" i="2"/>
  <c r="C347" i="2"/>
  <c r="D347" i="2"/>
  <c r="B357" i="2"/>
  <c r="C357" i="2"/>
  <c r="D357" i="2"/>
  <c r="B358" i="2"/>
  <c r="C358" i="2"/>
  <c r="D358" i="2"/>
  <c r="B536" i="2"/>
  <c r="C536" i="2"/>
  <c r="D536" i="2"/>
  <c r="B348" i="2"/>
  <c r="C348" i="2"/>
  <c r="D348" i="2"/>
  <c r="B350" i="2"/>
  <c r="C350" i="2"/>
  <c r="D350" i="2"/>
  <c r="B351" i="2"/>
  <c r="C351" i="2"/>
  <c r="D351" i="2"/>
  <c r="B352" i="2"/>
  <c r="C352" i="2"/>
  <c r="D352" i="2"/>
  <c r="B355" i="2"/>
  <c r="C355" i="2"/>
  <c r="D355" i="2"/>
  <c r="B356" i="2"/>
  <c r="C356" i="2"/>
  <c r="D356" i="2"/>
  <c r="B361" i="2"/>
  <c r="C361" i="2"/>
  <c r="D361" i="2"/>
  <c r="B538" i="2"/>
  <c r="C538" i="2"/>
  <c r="D538" i="2"/>
  <c r="B362" i="2"/>
  <c r="C362" i="2"/>
  <c r="D362" i="2"/>
  <c r="B364" i="2"/>
  <c r="C364" i="2"/>
  <c r="D364" i="2"/>
  <c r="B365" i="2"/>
  <c r="C365" i="2"/>
  <c r="D365" i="2"/>
  <c r="B366" i="2"/>
  <c r="C366" i="2"/>
  <c r="D366" i="2"/>
  <c r="B368" i="2"/>
  <c r="C368" i="2"/>
  <c r="D368" i="2"/>
  <c r="B370" i="2"/>
  <c r="C370" i="2"/>
  <c r="D370" i="2"/>
  <c r="B371" i="2"/>
  <c r="C371" i="2"/>
  <c r="D371" i="2"/>
  <c r="B267" i="2"/>
  <c r="C267" i="2"/>
  <c r="D267" i="2"/>
  <c r="B373" i="2"/>
  <c r="C373" i="2"/>
  <c r="D373" i="2"/>
  <c r="B374" i="2"/>
  <c r="C374" i="2"/>
  <c r="D374" i="2"/>
  <c r="B375" i="2"/>
  <c r="C375" i="2"/>
  <c r="D375" i="2"/>
  <c r="B377" i="2"/>
  <c r="C377" i="2"/>
  <c r="D377" i="2"/>
  <c r="B539" i="2"/>
  <c r="C539" i="2"/>
  <c r="D539" i="2"/>
  <c r="B379" i="2"/>
  <c r="C379" i="2"/>
  <c r="D379" i="2"/>
  <c r="B380" i="2"/>
  <c r="C380" i="2"/>
  <c r="D380" i="2"/>
  <c r="B540" i="2"/>
  <c r="C540" i="2"/>
  <c r="D540" i="2"/>
  <c r="B382" i="2"/>
  <c r="C382" i="2"/>
  <c r="D382" i="2"/>
  <c r="B384" i="2"/>
  <c r="C384" i="2"/>
  <c r="D384" i="2"/>
  <c r="B385" i="2"/>
  <c r="C385" i="2"/>
  <c r="D385" i="2"/>
  <c r="B541" i="2"/>
  <c r="C541" i="2"/>
  <c r="D541" i="2"/>
  <c r="B386" i="2"/>
  <c r="C386" i="2"/>
  <c r="D386" i="2"/>
  <c r="B542" i="2"/>
  <c r="C542" i="2"/>
  <c r="D542" i="2"/>
  <c r="B543" i="2"/>
  <c r="C543" i="2"/>
  <c r="D543" i="2"/>
  <c r="B544" i="2"/>
  <c r="C544" i="2"/>
  <c r="D544" i="2"/>
  <c r="B387" i="2"/>
  <c r="C387" i="2"/>
  <c r="D387" i="2"/>
  <c r="B388" i="2"/>
  <c r="C388" i="2"/>
  <c r="D388" i="2"/>
  <c r="B389" i="2"/>
  <c r="C389" i="2"/>
  <c r="D389" i="2"/>
  <c r="B390" i="2"/>
  <c r="C390" i="2"/>
  <c r="D390" i="2"/>
  <c r="B391" i="2"/>
  <c r="C391" i="2"/>
  <c r="D391" i="2"/>
  <c r="B394" i="2"/>
  <c r="C394" i="2"/>
  <c r="D394" i="2"/>
  <c r="B395" i="2"/>
  <c r="C395" i="2"/>
  <c r="D395" i="2"/>
  <c r="B396" i="2"/>
  <c r="C396" i="2"/>
  <c r="D396" i="2"/>
  <c r="B397" i="2"/>
  <c r="C397" i="2"/>
  <c r="D397" i="2"/>
  <c r="B398" i="2"/>
  <c r="C398" i="2"/>
  <c r="D398" i="2"/>
  <c r="B399" i="2"/>
  <c r="C399" i="2"/>
  <c r="D399" i="2"/>
  <c r="B546" i="2"/>
  <c r="C546" i="2"/>
  <c r="D546" i="2"/>
  <c r="B400" i="2"/>
  <c r="C400" i="2"/>
  <c r="D400" i="2"/>
  <c r="B401" i="2"/>
  <c r="C401" i="2"/>
  <c r="D401" i="2"/>
  <c r="B402" i="2"/>
  <c r="C402" i="2"/>
  <c r="D402" i="2"/>
  <c r="B547" i="2"/>
  <c r="C547" i="2"/>
  <c r="D547" i="2"/>
  <c r="B548" i="2"/>
  <c r="C548" i="2"/>
  <c r="D548" i="2"/>
  <c r="B403" i="2"/>
  <c r="C403" i="2"/>
  <c r="D403" i="2"/>
  <c r="B404" i="2"/>
  <c r="C404" i="2"/>
  <c r="D404" i="2"/>
  <c r="B405" i="2"/>
  <c r="C405" i="2"/>
  <c r="D405" i="2"/>
  <c r="B406" i="2"/>
  <c r="C406" i="2"/>
  <c r="D406" i="2"/>
  <c r="B407" i="2"/>
  <c r="C407" i="2"/>
  <c r="D407" i="2"/>
  <c r="B409" i="2"/>
  <c r="C409" i="2"/>
  <c r="D409" i="2"/>
  <c r="B549" i="2"/>
  <c r="C549" i="2"/>
  <c r="D549" i="2"/>
  <c r="B550" i="2"/>
  <c r="C550" i="2"/>
  <c r="D550" i="2"/>
  <c r="B411" i="2"/>
  <c r="C411" i="2"/>
  <c r="D411" i="2"/>
  <c r="B412" i="2"/>
  <c r="C412" i="2"/>
  <c r="D412" i="2"/>
  <c r="B413" i="2"/>
  <c r="C413" i="2"/>
  <c r="D413" i="2"/>
  <c r="B414" i="2"/>
  <c r="C414" i="2"/>
  <c r="D414" i="2"/>
  <c r="B415" i="2"/>
  <c r="C415" i="2"/>
  <c r="D415" i="2"/>
  <c r="B551" i="2"/>
  <c r="C551" i="2"/>
  <c r="D551" i="2"/>
  <c r="B552" i="2"/>
  <c r="C552" i="2"/>
  <c r="D552" i="2"/>
  <c r="B121" i="2"/>
  <c r="C121" i="2"/>
  <c r="D121" i="2"/>
  <c r="B553" i="2"/>
  <c r="C553" i="2"/>
  <c r="D553" i="2"/>
  <c r="B416" i="2"/>
  <c r="C416" i="2"/>
  <c r="D416" i="2"/>
  <c r="B554" i="2"/>
  <c r="C554" i="2"/>
  <c r="D554" i="2"/>
  <c r="B417" i="2"/>
  <c r="C417" i="2"/>
  <c r="D417" i="2"/>
  <c r="B418" i="2"/>
  <c r="C418" i="2"/>
  <c r="D418" i="2"/>
  <c r="B420" i="2"/>
  <c r="C420" i="2"/>
  <c r="D420" i="2"/>
  <c r="B555" i="2"/>
  <c r="C555" i="2"/>
  <c r="D555" i="2"/>
  <c r="B556" i="2"/>
  <c r="C556" i="2"/>
  <c r="D556" i="2"/>
  <c r="B557" i="2"/>
  <c r="C557" i="2"/>
  <c r="D557" i="2"/>
  <c r="B422" i="2"/>
  <c r="C422" i="2"/>
  <c r="D422" i="2"/>
  <c r="B423" i="2"/>
  <c r="C423" i="2"/>
  <c r="D423" i="2"/>
  <c r="B424" i="2"/>
  <c r="C424" i="2"/>
  <c r="D424" i="2"/>
  <c r="B425" i="2"/>
  <c r="C425" i="2"/>
  <c r="D425" i="2"/>
  <c r="B426" i="2"/>
  <c r="C426" i="2"/>
  <c r="D426" i="2"/>
  <c r="B560" i="2"/>
  <c r="C560" i="2"/>
  <c r="D560" i="2"/>
  <c r="B427" i="2"/>
  <c r="C427" i="2"/>
  <c r="D427" i="2"/>
  <c r="B428" i="2"/>
  <c r="C428" i="2"/>
  <c r="D428" i="2"/>
  <c r="B430" i="2"/>
  <c r="C430" i="2"/>
  <c r="D430" i="2"/>
  <c r="B431" i="2"/>
  <c r="C431" i="2"/>
  <c r="D431" i="2"/>
  <c r="B173" i="2"/>
  <c r="C173" i="2"/>
  <c r="D173" i="2"/>
  <c r="B561" i="2"/>
  <c r="C561" i="2"/>
  <c r="D561" i="2"/>
  <c r="B507" i="2"/>
  <c r="C507" i="2"/>
  <c r="D507" i="2"/>
  <c r="B299" i="2"/>
  <c r="C299" i="2"/>
  <c r="D299" i="2"/>
  <c r="B241" i="2"/>
  <c r="C241" i="2"/>
  <c r="D241" i="2"/>
  <c r="B168" i="2"/>
  <c r="C168" i="2"/>
  <c r="D168" i="2"/>
  <c r="B212" i="2"/>
  <c r="C212" i="2"/>
  <c r="D212" i="2"/>
  <c r="B432" i="2"/>
  <c r="C432" i="2"/>
  <c r="D432" i="2"/>
  <c r="B545" i="2"/>
  <c r="C545" i="2"/>
  <c r="D545" i="2"/>
  <c r="B252" i="2"/>
  <c r="C252" i="2"/>
  <c r="D252" i="2"/>
  <c r="B559" i="2"/>
  <c r="C559" i="2"/>
  <c r="D559" i="2"/>
  <c r="B277" i="2"/>
  <c r="C277" i="2"/>
  <c r="D277" i="2"/>
  <c r="B174" i="2"/>
  <c r="C174" i="2"/>
  <c r="D174" i="2"/>
  <c r="B25" i="2"/>
  <c r="C25" i="2"/>
  <c r="D25" i="2"/>
  <c r="B199" i="2"/>
  <c r="C199" i="2"/>
  <c r="D199" i="2"/>
  <c r="B82" i="2"/>
  <c r="C82" i="2"/>
  <c r="D82" i="2"/>
  <c r="B16" i="2"/>
  <c r="C16" i="2"/>
  <c r="D16" i="2"/>
  <c r="B340" i="2"/>
  <c r="C340" i="2"/>
  <c r="D340" i="2"/>
  <c r="B140" i="2"/>
  <c r="C140" i="2"/>
  <c r="D140" i="2"/>
  <c r="B180" i="2"/>
  <c r="C180" i="2"/>
  <c r="D180" i="2"/>
  <c r="B239" i="2"/>
  <c r="C239" i="2"/>
  <c r="D239" i="2"/>
  <c r="B206" i="2"/>
  <c r="C206" i="2"/>
  <c r="D206" i="2"/>
  <c r="B306" i="2"/>
  <c r="C306" i="2"/>
  <c r="D306" i="2"/>
  <c r="B376" i="2"/>
  <c r="C376" i="2"/>
  <c r="D376" i="2"/>
  <c r="B393" i="2"/>
  <c r="C393" i="2"/>
  <c r="D393" i="2"/>
  <c r="B143" i="2"/>
  <c r="C143" i="2"/>
  <c r="D143" i="2"/>
  <c r="B144" i="2"/>
  <c r="C144" i="2"/>
  <c r="D144" i="2"/>
  <c r="B242" i="2"/>
  <c r="C242" i="2"/>
  <c r="D242" i="2"/>
  <c r="B319" i="2"/>
  <c r="C319" i="2"/>
  <c r="D319" i="2"/>
  <c r="B359" i="2"/>
  <c r="C359" i="2"/>
  <c r="D359" i="2"/>
  <c r="B392" i="2"/>
  <c r="C392" i="2"/>
  <c r="D392" i="2"/>
  <c r="B429" i="2"/>
  <c r="C429" i="2"/>
  <c r="D429" i="2"/>
  <c r="B44" i="2"/>
  <c r="C44" i="2"/>
  <c r="D44" i="2"/>
  <c r="B75" i="2"/>
  <c r="C75" i="2"/>
  <c r="D75" i="2"/>
  <c r="B108" i="2"/>
  <c r="C108" i="2"/>
  <c r="D108" i="2"/>
  <c r="B321" i="2"/>
  <c r="C321" i="2"/>
  <c r="D321" i="2"/>
  <c r="B100" i="2"/>
  <c r="C100" i="2"/>
  <c r="D100" i="2"/>
  <c r="B178" i="2"/>
  <c r="C178" i="2"/>
  <c r="D178" i="2"/>
  <c r="B283" i="2"/>
  <c r="C283" i="2"/>
  <c r="D283" i="2"/>
  <c r="B290" i="2"/>
  <c r="C290" i="2"/>
  <c r="D290" i="2"/>
  <c r="B372" i="2"/>
  <c r="C372" i="2"/>
  <c r="D372" i="2"/>
  <c r="B68" i="2"/>
  <c r="C68" i="2"/>
  <c r="D68" i="2"/>
  <c r="B205" i="2"/>
  <c r="C205" i="2"/>
  <c r="D205" i="2"/>
  <c r="B408" i="2"/>
  <c r="C408" i="2"/>
  <c r="D408" i="2"/>
  <c r="B263" i="2"/>
  <c r="C263" i="2"/>
  <c r="D263" i="2"/>
  <c r="B307" i="2"/>
  <c r="C307" i="2"/>
  <c r="D307" i="2"/>
  <c r="B291" i="2"/>
  <c r="C291" i="2"/>
  <c r="D291" i="2"/>
  <c r="B410" i="2"/>
  <c r="C410" i="2"/>
  <c r="D410" i="2"/>
  <c r="B85" i="2"/>
  <c r="C85" i="2"/>
  <c r="D85" i="2"/>
  <c r="B184" i="2"/>
  <c r="C184" i="2"/>
  <c r="D184" i="2"/>
  <c r="B193" i="2"/>
  <c r="C193" i="2"/>
  <c r="D193" i="2"/>
  <c r="B244" i="2"/>
  <c r="C244" i="2"/>
  <c r="D244" i="2"/>
  <c r="B286" i="2"/>
  <c r="C286" i="2"/>
  <c r="D286" i="2"/>
  <c r="B288" i="2"/>
  <c r="C288" i="2"/>
  <c r="D288" i="2"/>
  <c r="B310" i="2"/>
  <c r="C310" i="2"/>
  <c r="D310" i="2"/>
  <c r="B345" i="2"/>
  <c r="C345" i="2"/>
  <c r="D345" i="2"/>
  <c r="B383" i="2"/>
  <c r="C383" i="2"/>
  <c r="D383" i="2"/>
  <c r="B421" i="2"/>
  <c r="C421" i="2"/>
  <c r="D421" i="2"/>
  <c r="B150" i="2"/>
  <c r="C150" i="2"/>
  <c r="D150" i="2"/>
  <c r="B151" i="2"/>
  <c r="C151" i="2"/>
  <c r="D151" i="2"/>
  <c r="B83" i="2"/>
  <c r="C83" i="2"/>
  <c r="D83" i="2"/>
  <c r="B134" i="2"/>
  <c r="C134" i="2"/>
  <c r="D134" i="2"/>
  <c r="B201" i="2"/>
  <c r="C201" i="2"/>
  <c r="D201" i="2"/>
  <c r="B381" i="2"/>
  <c r="C381" i="2"/>
  <c r="D381" i="2"/>
  <c r="B433" i="2"/>
  <c r="C433" i="2"/>
  <c r="D433" i="2"/>
  <c r="B61" i="2"/>
  <c r="C61" i="2"/>
  <c r="D61" i="2"/>
  <c r="B111" i="2"/>
  <c r="C111" i="2"/>
  <c r="D111" i="2"/>
  <c r="B250" i="2"/>
  <c r="C250" i="2"/>
  <c r="D250" i="2"/>
  <c r="B337" i="2"/>
  <c r="C337" i="2"/>
  <c r="D337" i="2"/>
  <c r="B346" i="2"/>
  <c r="C346" i="2"/>
  <c r="D346" i="2"/>
  <c r="B360" i="2"/>
  <c r="C360" i="2"/>
  <c r="D360" i="2"/>
  <c r="B130" i="2"/>
  <c r="C130" i="2"/>
  <c r="D130" i="2"/>
  <c r="B215" i="2"/>
  <c r="C215" i="2"/>
  <c r="D215" i="2"/>
  <c r="B232" i="2"/>
  <c r="C232" i="2"/>
  <c r="D232" i="2"/>
  <c r="B363" i="2"/>
  <c r="C363" i="2"/>
  <c r="D363" i="2"/>
  <c r="B273" i="2"/>
  <c r="C273" i="2"/>
  <c r="D273" i="2"/>
  <c r="B230" i="2"/>
  <c r="C230" i="2"/>
  <c r="D230" i="2"/>
  <c r="B106" i="2"/>
  <c r="C106" i="2"/>
  <c r="D106" i="2"/>
  <c r="B95" i="2"/>
  <c r="C95" i="2"/>
  <c r="D95" i="2"/>
  <c r="B287" i="2"/>
  <c r="C287" i="2"/>
  <c r="D287" i="2"/>
  <c r="B22" i="2"/>
  <c r="C22" i="2"/>
  <c r="D22" i="2"/>
  <c r="B162" i="2"/>
  <c r="C162" i="2"/>
  <c r="D162" i="2"/>
  <c r="B145" i="2"/>
  <c r="C145" i="2"/>
  <c r="D145" i="2"/>
  <c r="B194" i="2"/>
  <c r="C194" i="2"/>
  <c r="D194" i="2"/>
  <c r="B419" i="2"/>
  <c r="C419" i="2"/>
  <c r="D419" i="2"/>
  <c r="B378" i="2"/>
  <c r="C378" i="2"/>
  <c r="D378" i="2"/>
  <c r="B367" i="2"/>
  <c r="C367" i="2"/>
  <c r="D367" i="2"/>
  <c r="B98" i="2"/>
  <c r="C98" i="2"/>
  <c r="D98" i="2"/>
  <c r="B369" i="2"/>
  <c r="C369" i="2"/>
  <c r="D369" i="2"/>
  <c r="B562" i="2"/>
  <c r="C562" i="2"/>
  <c r="D562" i="2"/>
  <c r="B563" i="2"/>
  <c r="C563" i="2"/>
  <c r="D563" i="2"/>
  <c r="B564" i="2"/>
  <c r="C564" i="2"/>
  <c r="D564" i="2"/>
  <c r="B565" i="2"/>
  <c r="C565" i="2"/>
  <c r="D565" i="2"/>
  <c r="B566" i="2"/>
  <c r="C566" i="2"/>
  <c r="D566" i="2"/>
  <c r="B567" i="2"/>
  <c r="C567" i="2"/>
  <c r="D567" i="2"/>
  <c r="B568" i="2"/>
  <c r="C568" i="2"/>
  <c r="D568" i="2"/>
  <c r="B569" i="2"/>
  <c r="C569" i="2"/>
  <c r="D569" i="2"/>
  <c r="B570" i="2"/>
  <c r="C570" i="2"/>
  <c r="D570" i="2"/>
  <c r="B571" i="2"/>
  <c r="C571" i="2"/>
  <c r="D571" i="2"/>
  <c r="B572" i="2"/>
  <c r="C572" i="2"/>
  <c r="D572" i="2"/>
  <c r="B573" i="2"/>
  <c r="C573" i="2"/>
  <c r="D573" i="2"/>
  <c r="B574" i="2"/>
  <c r="C574" i="2"/>
  <c r="D574" i="2"/>
  <c r="B575" i="2"/>
  <c r="C575" i="2"/>
  <c r="D575" i="2"/>
  <c r="B576" i="2"/>
  <c r="C576" i="2"/>
  <c r="D576" i="2"/>
  <c r="B577" i="2"/>
  <c r="C577" i="2"/>
  <c r="D577" i="2"/>
  <c r="B578" i="2"/>
  <c r="C578" i="2"/>
  <c r="D578" i="2"/>
  <c r="B579" i="2"/>
  <c r="C579" i="2"/>
  <c r="D579" i="2"/>
  <c r="B580" i="2"/>
  <c r="C580" i="2"/>
  <c r="D580" i="2"/>
  <c r="B581" i="2"/>
  <c r="C581" i="2"/>
  <c r="D581" i="2"/>
  <c r="D6" i="2"/>
  <c r="C6" i="2"/>
  <c r="B6" i="2"/>
  <c r="BG603" i="3" l="1"/>
  <c r="BH601" i="3"/>
  <c r="BJ601" i="3" s="1"/>
  <c r="BF561" i="3"/>
  <c r="BG561" i="3" s="1"/>
  <c r="BF553" i="3"/>
  <c r="BG553" i="3" s="1"/>
  <c r="BF545" i="3"/>
  <c r="BG545" i="3" s="1"/>
  <c r="BF537" i="3"/>
  <c r="BG537" i="3" s="1"/>
  <c r="BF555" i="3"/>
  <c r="BG555" i="3" s="1"/>
  <c r="BF551" i="3"/>
  <c r="BG551" i="3" s="1"/>
  <c r="BF558" i="3"/>
  <c r="BG558" i="3" s="1"/>
  <c r="BF556" i="3"/>
  <c r="BG556" i="3" s="1"/>
  <c r="BF554" i="3"/>
  <c r="BG554" i="3" s="1"/>
  <c r="BF541" i="3"/>
  <c r="BG541" i="3" s="1"/>
  <c r="BF525" i="3"/>
  <c r="BG525" i="3" s="1"/>
  <c r="BF517" i="3"/>
  <c r="BG517" i="3" s="1"/>
  <c r="BF509" i="3"/>
  <c r="BG509" i="3" s="1"/>
  <c r="BF501" i="3"/>
  <c r="BG501" i="3" s="1"/>
  <c r="BF493" i="3"/>
  <c r="BG493" i="3" s="1"/>
  <c r="BF565" i="3"/>
  <c r="BG565" i="3" s="1"/>
  <c r="BF550" i="3"/>
  <c r="BG550" i="3" s="1"/>
  <c r="BF548" i="3"/>
  <c r="BG548" i="3" s="1"/>
  <c r="BF546" i="3"/>
  <c r="BG546" i="3" s="1"/>
  <c r="BF533" i="3"/>
  <c r="BG533" i="3" s="1"/>
  <c r="BF557" i="3"/>
  <c r="BG557" i="3" s="1"/>
  <c r="BF542" i="3"/>
  <c r="BG542" i="3" s="1"/>
  <c r="BF540" i="3"/>
  <c r="BG540" i="3" s="1"/>
  <c r="BF538" i="3"/>
  <c r="BG538" i="3" s="1"/>
  <c r="BF529" i="3"/>
  <c r="BG529" i="3" s="1"/>
  <c r="BF521" i="3"/>
  <c r="BG521" i="3" s="1"/>
  <c r="BF513" i="3"/>
  <c r="BG513" i="3" s="1"/>
  <c r="BF505" i="3"/>
  <c r="BG505" i="3" s="1"/>
  <c r="BF497" i="3"/>
  <c r="BG497" i="3" s="1"/>
  <c r="BF489" i="3"/>
  <c r="BG489" i="3" s="1"/>
  <c r="BF481" i="3"/>
  <c r="BG481" i="3" s="1"/>
  <c r="BF564" i="3"/>
  <c r="BG564" i="3" s="1"/>
  <c r="BF543" i="3"/>
  <c r="BG543" i="3" s="1"/>
  <c r="BF524" i="3"/>
  <c r="BG524" i="3" s="1"/>
  <c r="BF515" i="3"/>
  <c r="BG515" i="3" s="1"/>
  <c r="BF549" i="3"/>
  <c r="BG549" i="3" s="1"/>
  <c r="BF531" i="3"/>
  <c r="BG531" i="3" s="1"/>
  <c r="BF526" i="3"/>
  <c r="BG526" i="3" s="1"/>
  <c r="BF510" i="3"/>
  <c r="BG510" i="3" s="1"/>
  <c r="BF494" i="3"/>
  <c r="BG494" i="3" s="1"/>
  <c r="BF563" i="3"/>
  <c r="BG563" i="3" s="1"/>
  <c r="BF562" i="3"/>
  <c r="BG562" i="3" s="1"/>
  <c r="BF534" i="3"/>
  <c r="BG534" i="3" s="1"/>
  <c r="BF528" i="3"/>
  <c r="BG528" i="3" s="1"/>
  <c r="BF552" i="3"/>
  <c r="BG552" i="3" s="1"/>
  <c r="BF530" i="3"/>
  <c r="BG530" i="3" s="1"/>
  <c r="BF514" i="3"/>
  <c r="BG514" i="3" s="1"/>
  <c r="BF547" i="3"/>
  <c r="BG547" i="3" s="1"/>
  <c r="BF536" i="3"/>
  <c r="BG536" i="3" s="1"/>
  <c r="BF523" i="3"/>
  <c r="BG523" i="3" s="1"/>
  <c r="BF516" i="3"/>
  <c r="BG516" i="3" s="1"/>
  <c r="BF507" i="3"/>
  <c r="BG507" i="3" s="1"/>
  <c r="BF500" i="3"/>
  <c r="BG500" i="3" s="1"/>
  <c r="BF491" i="3"/>
  <c r="BG491" i="3" s="1"/>
  <c r="BF485" i="3"/>
  <c r="BG485" i="3" s="1"/>
  <c r="BF470" i="3"/>
  <c r="BG470" i="3" s="1"/>
  <c r="BF468" i="3"/>
  <c r="BG468" i="3" s="1"/>
  <c r="BF452" i="3"/>
  <c r="BG452" i="3" s="1"/>
  <c r="BF444" i="3"/>
  <c r="BG444" i="3" s="1"/>
  <c r="BF436" i="3"/>
  <c r="BG436" i="3" s="1"/>
  <c r="BF566" i="3"/>
  <c r="BG566" i="3" s="1"/>
  <c r="BF560" i="3"/>
  <c r="BG560" i="3" s="1"/>
  <c r="BF518" i="3"/>
  <c r="BG518" i="3" s="1"/>
  <c r="BF502" i="3"/>
  <c r="BG502" i="3" s="1"/>
  <c r="BF483" i="3"/>
  <c r="BG483" i="3" s="1"/>
  <c r="BF464" i="3"/>
  <c r="BG464" i="3" s="1"/>
  <c r="BF455" i="3"/>
  <c r="BG455" i="3" s="1"/>
  <c r="BF447" i="3"/>
  <c r="BG447" i="3" s="1"/>
  <c r="BF439" i="3"/>
  <c r="BG439" i="3" s="1"/>
  <c r="BF431" i="3"/>
  <c r="BG431" i="3" s="1"/>
  <c r="BF415" i="3"/>
  <c r="BG415" i="3" s="1"/>
  <c r="BF407" i="3"/>
  <c r="BG407" i="3" s="1"/>
  <c r="BF399" i="3"/>
  <c r="BG399" i="3" s="1"/>
  <c r="BF391" i="3"/>
  <c r="BG391" i="3" s="1"/>
  <c r="BF490" i="3"/>
  <c r="BG490" i="3" s="1"/>
  <c r="BF559" i="3"/>
  <c r="BG559" i="3" s="1"/>
  <c r="BF532" i="3"/>
  <c r="BG532" i="3" s="1"/>
  <c r="BF499" i="3"/>
  <c r="BG499" i="3" s="1"/>
  <c r="BF482" i="3"/>
  <c r="BG482" i="3" s="1"/>
  <c r="BF476" i="3"/>
  <c r="BG476" i="3" s="1"/>
  <c r="BF445" i="3"/>
  <c r="BG445" i="3" s="1"/>
  <c r="BF443" i="3"/>
  <c r="BG443" i="3" s="1"/>
  <c r="BF422" i="3"/>
  <c r="BG422" i="3" s="1"/>
  <c r="BF409" i="3"/>
  <c r="BG409" i="3" s="1"/>
  <c r="BF405" i="3"/>
  <c r="BG405" i="3" s="1"/>
  <c r="BF390" i="3"/>
  <c r="BG390" i="3" s="1"/>
  <c r="BF379" i="3"/>
  <c r="BG379" i="3" s="1"/>
  <c r="BF527" i="3"/>
  <c r="BG527" i="3" s="1"/>
  <c r="BF503" i="3"/>
  <c r="BG503" i="3" s="1"/>
  <c r="BF498" i="3"/>
  <c r="BG498" i="3" s="1"/>
  <c r="BF472" i="3"/>
  <c r="BG472" i="3" s="1"/>
  <c r="BF462" i="3"/>
  <c r="BG462" i="3" s="1"/>
  <c r="BF539" i="3"/>
  <c r="BG539" i="3" s="1"/>
  <c r="BF535" i="3"/>
  <c r="BG535" i="3" s="1"/>
  <c r="BF508" i="3"/>
  <c r="BG508" i="3" s="1"/>
  <c r="BF475" i="3"/>
  <c r="BG475" i="3" s="1"/>
  <c r="BF471" i="3"/>
  <c r="BG471" i="3" s="1"/>
  <c r="BF454" i="3"/>
  <c r="BG454" i="3" s="1"/>
  <c r="BF440" i="3"/>
  <c r="BG440" i="3" s="1"/>
  <c r="BF438" i="3"/>
  <c r="BG438" i="3" s="1"/>
  <c r="BF429" i="3"/>
  <c r="BG429" i="3" s="1"/>
  <c r="BF484" i="3"/>
  <c r="BG484" i="3" s="1"/>
  <c r="BF478" i="3"/>
  <c r="BG478" i="3" s="1"/>
  <c r="BF458" i="3"/>
  <c r="BG458" i="3" s="1"/>
  <c r="BF427" i="3"/>
  <c r="BG427" i="3" s="1"/>
  <c r="BF544" i="3"/>
  <c r="BG544" i="3" s="1"/>
  <c r="BF512" i="3"/>
  <c r="BG512" i="3" s="1"/>
  <c r="BF511" i="3"/>
  <c r="BG511" i="3" s="1"/>
  <c r="BF506" i="3"/>
  <c r="BG506" i="3" s="1"/>
  <c r="BF496" i="3"/>
  <c r="BG496" i="3" s="1"/>
  <c r="BF492" i="3"/>
  <c r="BG492" i="3" s="1"/>
  <c r="BF474" i="3"/>
  <c r="BG474" i="3" s="1"/>
  <c r="BF453" i="3"/>
  <c r="BG453" i="3" s="1"/>
  <c r="BF451" i="3"/>
  <c r="BG451" i="3" s="1"/>
  <c r="BF435" i="3"/>
  <c r="BG435" i="3" s="1"/>
  <c r="BF433" i="3"/>
  <c r="BG433" i="3" s="1"/>
  <c r="BF406" i="3"/>
  <c r="BG406" i="3" s="1"/>
  <c r="BF386" i="3"/>
  <c r="BG386" i="3" s="1"/>
  <c r="BF522" i="3"/>
  <c r="BG522" i="3" s="1"/>
  <c r="BF520" i="3"/>
  <c r="BG520" i="3" s="1"/>
  <c r="BF495" i="3"/>
  <c r="BG495" i="3" s="1"/>
  <c r="BF487" i="3"/>
  <c r="BG487" i="3" s="1"/>
  <c r="BF477" i="3"/>
  <c r="BG477" i="3" s="1"/>
  <c r="BF419" i="3"/>
  <c r="BG419" i="3" s="1"/>
  <c r="BF404" i="3"/>
  <c r="BG404" i="3" s="1"/>
  <c r="BF402" i="3"/>
  <c r="BG402" i="3" s="1"/>
  <c r="BF400" i="3"/>
  <c r="BG400" i="3" s="1"/>
  <c r="BF389" i="3"/>
  <c r="BG389" i="3" s="1"/>
  <c r="BF378" i="3"/>
  <c r="BG378" i="3" s="1"/>
  <c r="BF370" i="3"/>
  <c r="BG370" i="3" s="1"/>
  <c r="BF362" i="3"/>
  <c r="BG362" i="3" s="1"/>
  <c r="BF354" i="3"/>
  <c r="BG354" i="3" s="1"/>
  <c r="BF346" i="3"/>
  <c r="BG346" i="3" s="1"/>
  <c r="BF338" i="3"/>
  <c r="BG338" i="3" s="1"/>
  <c r="BF330" i="3"/>
  <c r="BG330" i="3" s="1"/>
  <c r="BF314" i="3"/>
  <c r="BG314" i="3" s="1"/>
  <c r="BF519" i="3"/>
  <c r="BG519" i="3" s="1"/>
  <c r="BF504" i="3"/>
  <c r="BG504" i="3" s="1"/>
  <c r="BF469" i="3"/>
  <c r="BG469" i="3" s="1"/>
  <c r="BF463" i="3"/>
  <c r="BG463" i="3" s="1"/>
  <c r="BF460" i="3"/>
  <c r="BG460" i="3" s="1"/>
  <c r="BF448" i="3"/>
  <c r="BG448" i="3" s="1"/>
  <c r="BF446" i="3"/>
  <c r="BG446" i="3" s="1"/>
  <c r="BF432" i="3"/>
  <c r="BG432" i="3" s="1"/>
  <c r="BF430" i="3"/>
  <c r="BG430" i="3" s="1"/>
  <c r="BF413" i="3"/>
  <c r="BG413" i="3" s="1"/>
  <c r="BF398" i="3"/>
  <c r="BG398" i="3" s="1"/>
  <c r="BF384" i="3"/>
  <c r="BG384" i="3" s="1"/>
  <c r="BF381" i="3"/>
  <c r="BG381" i="3" s="1"/>
  <c r="BF365" i="3"/>
  <c r="BG365" i="3" s="1"/>
  <c r="BF349" i="3"/>
  <c r="BG349" i="3" s="1"/>
  <c r="BF333" i="3"/>
  <c r="BG333" i="3" s="1"/>
  <c r="BF325" i="3"/>
  <c r="BG325" i="3" s="1"/>
  <c r="BF428" i="3"/>
  <c r="BG428" i="3" s="1"/>
  <c r="BF426" i="3"/>
  <c r="BG426" i="3" s="1"/>
  <c r="BF416" i="3"/>
  <c r="BG416" i="3" s="1"/>
  <c r="BF412" i="3"/>
  <c r="BG412" i="3" s="1"/>
  <c r="BF411" i="3"/>
  <c r="BG411" i="3" s="1"/>
  <c r="BF388" i="3"/>
  <c r="BG388" i="3" s="1"/>
  <c r="BF397" i="3"/>
  <c r="BG397" i="3" s="1"/>
  <c r="BF375" i="3"/>
  <c r="BG375" i="3" s="1"/>
  <c r="BF363" i="3"/>
  <c r="BG363" i="3" s="1"/>
  <c r="BF396" i="3"/>
  <c r="BG396" i="3" s="1"/>
  <c r="BF383" i="3"/>
  <c r="BG383" i="3" s="1"/>
  <c r="BF380" i="3"/>
  <c r="BG380" i="3" s="1"/>
  <c r="BF377" i="3"/>
  <c r="BG377" i="3" s="1"/>
  <c r="BF309" i="3"/>
  <c r="BG309" i="3" s="1"/>
  <c r="BF301" i="3"/>
  <c r="BG301" i="3" s="1"/>
  <c r="BF277" i="3"/>
  <c r="BG277" i="3" s="1"/>
  <c r="BF420" i="3"/>
  <c r="BG420" i="3" s="1"/>
  <c r="BF410" i="3"/>
  <c r="BG410" i="3" s="1"/>
  <c r="BF374" i="3"/>
  <c r="BG374" i="3" s="1"/>
  <c r="BF372" i="3"/>
  <c r="BG372" i="3" s="1"/>
  <c r="BF358" i="3"/>
  <c r="BG358" i="3" s="1"/>
  <c r="BF356" i="3"/>
  <c r="BG356" i="3" s="1"/>
  <c r="BF342" i="3"/>
  <c r="BG342" i="3" s="1"/>
  <c r="BF326" i="3"/>
  <c r="BG326" i="3" s="1"/>
  <c r="BF304" i="3"/>
  <c r="BG304" i="3" s="1"/>
  <c r="BF296" i="3"/>
  <c r="BG296" i="3" s="1"/>
  <c r="BF395" i="3"/>
  <c r="BG395" i="3" s="1"/>
  <c r="BF394" i="3"/>
  <c r="BG394" i="3" s="1"/>
  <c r="BF382" i="3"/>
  <c r="BG382" i="3" s="1"/>
  <c r="BF418" i="3"/>
  <c r="BG418" i="3" s="1"/>
  <c r="BF403" i="3"/>
  <c r="BG403" i="3" s="1"/>
  <c r="BF376" i="3"/>
  <c r="BG376" i="3" s="1"/>
  <c r="BF408" i="3"/>
  <c r="BG408" i="3" s="1"/>
  <c r="BF297" i="3"/>
  <c r="BG297" i="3" s="1"/>
  <c r="BF281" i="3"/>
  <c r="BG281" i="3" s="1"/>
  <c r="BF434" i="3"/>
  <c r="BG434" i="3" s="1"/>
  <c r="BF392" i="3"/>
  <c r="BG392" i="3" s="1"/>
  <c r="BF366" i="3"/>
  <c r="BG366" i="3" s="1"/>
  <c r="BF350" i="3"/>
  <c r="BG350" i="3" s="1"/>
  <c r="BF348" i="3"/>
  <c r="BG348" i="3" s="1"/>
  <c r="BF334" i="3"/>
  <c r="BG334" i="3" s="1"/>
  <c r="BF316" i="3"/>
  <c r="BG316" i="3" s="1"/>
  <c r="BF308" i="3"/>
  <c r="BG308" i="3" s="1"/>
  <c r="BF300" i="3"/>
  <c r="BG300" i="3" s="1"/>
  <c r="BF292" i="3"/>
  <c r="BG292" i="3" s="1"/>
  <c r="BF283" i="3"/>
  <c r="BG283" i="3" s="1"/>
  <c r="BF275" i="3"/>
  <c r="BG275" i="3" s="1"/>
  <c r="BF251" i="3"/>
  <c r="BG251" i="3" s="1"/>
  <c r="BF243" i="3"/>
  <c r="BG243" i="3" s="1"/>
  <c r="BF235" i="3"/>
  <c r="BG235" i="3" s="1"/>
  <c r="BF227" i="3"/>
  <c r="BG227" i="3" s="1"/>
  <c r="BF219" i="3"/>
  <c r="BG219" i="3" s="1"/>
  <c r="BF352" i="3"/>
  <c r="BG352" i="3" s="1"/>
  <c r="BF327" i="3"/>
  <c r="BG327" i="3" s="1"/>
  <c r="BF320" i="3"/>
  <c r="BG320" i="3" s="1"/>
  <c r="BF315" i="3"/>
  <c r="BG315" i="3" s="1"/>
  <c r="BF254" i="3"/>
  <c r="BG254" i="3" s="1"/>
  <c r="BF246" i="3"/>
  <c r="BG246" i="3" s="1"/>
  <c r="BF238" i="3"/>
  <c r="BG238" i="3" s="1"/>
  <c r="BF230" i="3"/>
  <c r="BG230" i="3" s="1"/>
  <c r="BF222" i="3"/>
  <c r="BG222" i="3" s="1"/>
  <c r="BF282" i="3"/>
  <c r="BG282" i="3" s="1"/>
  <c r="BF273" i="3"/>
  <c r="BG273" i="3" s="1"/>
  <c r="BF249" i="3"/>
  <c r="BG249" i="3" s="1"/>
  <c r="BF241" i="3"/>
  <c r="BG241" i="3" s="1"/>
  <c r="BF233" i="3"/>
  <c r="BG233" i="3" s="1"/>
  <c r="BF225" i="3"/>
  <c r="BG225" i="3" s="1"/>
  <c r="BF217" i="3"/>
  <c r="BG217" i="3" s="1"/>
  <c r="BF209" i="3"/>
  <c r="BG209" i="3" s="1"/>
  <c r="BF201" i="3"/>
  <c r="BG201" i="3" s="1"/>
  <c r="BF193" i="3"/>
  <c r="BG193" i="3" s="1"/>
  <c r="BF182" i="3"/>
  <c r="BG182" i="3" s="1"/>
  <c r="BF174" i="3"/>
  <c r="BG174" i="3" s="1"/>
  <c r="BF166" i="3"/>
  <c r="BG166" i="3" s="1"/>
  <c r="BF158" i="3"/>
  <c r="BG158" i="3" s="1"/>
  <c r="BF142" i="3"/>
  <c r="BG142" i="3" s="1"/>
  <c r="BF371" i="3"/>
  <c r="BG371" i="3" s="1"/>
  <c r="BF351" i="3"/>
  <c r="BG351" i="3" s="1"/>
  <c r="BF345" i="3"/>
  <c r="BG345" i="3" s="1"/>
  <c r="BF344" i="3"/>
  <c r="BG344" i="3" s="1"/>
  <c r="BF339" i="3"/>
  <c r="BG339" i="3" s="1"/>
  <c r="BF319" i="3"/>
  <c r="BG319" i="3" s="1"/>
  <c r="BF313" i="3"/>
  <c r="BG313" i="3" s="1"/>
  <c r="BF312" i="3"/>
  <c r="BG312" i="3" s="1"/>
  <c r="BF268" i="3"/>
  <c r="BG268" i="3" s="1"/>
  <c r="BF260" i="3"/>
  <c r="BG260" i="3" s="1"/>
  <c r="BF244" i="3"/>
  <c r="BG244" i="3" s="1"/>
  <c r="BF236" i="3"/>
  <c r="BG236" i="3" s="1"/>
  <c r="BF228" i="3"/>
  <c r="BG228" i="3" s="1"/>
  <c r="BF220" i="3"/>
  <c r="BG220" i="3" s="1"/>
  <c r="BF185" i="3"/>
  <c r="BG185" i="3" s="1"/>
  <c r="BF177" i="3"/>
  <c r="BG177" i="3" s="1"/>
  <c r="BF161" i="3"/>
  <c r="BG161" i="3" s="1"/>
  <c r="BF153" i="3"/>
  <c r="BG153" i="3" s="1"/>
  <c r="BF145" i="3"/>
  <c r="BG145" i="3" s="1"/>
  <c r="BF139" i="3"/>
  <c r="BG139" i="3" s="1"/>
  <c r="BF131" i="3"/>
  <c r="BG131" i="3" s="1"/>
  <c r="BF368" i="3"/>
  <c r="BG368" i="3" s="1"/>
  <c r="BF307" i="3"/>
  <c r="BG307" i="3" s="1"/>
  <c r="BF303" i="3"/>
  <c r="BG303" i="3" s="1"/>
  <c r="BF295" i="3"/>
  <c r="BG295" i="3" s="1"/>
  <c r="BF255" i="3"/>
  <c r="BG255" i="3" s="1"/>
  <c r="BF247" i="3"/>
  <c r="BG247" i="3" s="1"/>
  <c r="BF239" i="3"/>
  <c r="BG239" i="3" s="1"/>
  <c r="BF231" i="3"/>
  <c r="BG231" i="3" s="1"/>
  <c r="BF223" i="3"/>
  <c r="BG223" i="3" s="1"/>
  <c r="BF215" i="3"/>
  <c r="BG215" i="3" s="1"/>
  <c r="BF343" i="3"/>
  <c r="BG343" i="3" s="1"/>
  <c r="BF337" i="3"/>
  <c r="BG337" i="3" s="1"/>
  <c r="BF336" i="3"/>
  <c r="BG336" i="3" s="1"/>
  <c r="BF331" i="3"/>
  <c r="BG331" i="3" s="1"/>
  <c r="BF311" i="3"/>
  <c r="BG311" i="3" s="1"/>
  <c r="BF287" i="3"/>
  <c r="BG287" i="3" s="1"/>
  <c r="BF266" i="3"/>
  <c r="BG266" i="3" s="1"/>
  <c r="BF258" i="3"/>
  <c r="BG258" i="3" s="1"/>
  <c r="BF250" i="3"/>
  <c r="BG250" i="3" s="1"/>
  <c r="BF234" i="3"/>
  <c r="BG234" i="3" s="1"/>
  <c r="BF226" i="3"/>
  <c r="BG226" i="3" s="1"/>
  <c r="BF310" i="3"/>
  <c r="BG310" i="3" s="1"/>
  <c r="BF302" i="3"/>
  <c r="BG302" i="3" s="1"/>
  <c r="BF298" i="3"/>
  <c r="BG298" i="3" s="1"/>
  <c r="BF294" i="3"/>
  <c r="BG294" i="3" s="1"/>
  <c r="BF290" i="3"/>
  <c r="BG290" i="3" s="1"/>
  <c r="BF278" i="3"/>
  <c r="BG278" i="3" s="1"/>
  <c r="BF269" i="3"/>
  <c r="BG269" i="3" s="1"/>
  <c r="BF261" i="3"/>
  <c r="BG261" i="3" s="1"/>
  <c r="BF245" i="3"/>
  <c r="BG245" i="3" s="1"/>
  <c r="BF237" i="3"/>
  <c r="BG237" i="3" s="1"/>
  <c r="BF221" i="3"/>
  <c r="BG221" i="3" s="1"/>
  <c r="BF213" i="3"/>
  <c r="BG213" i="3" s="1"/>
  <c r="BF197" i="3"/>
  <c r="BG197" i="3" s="1"/>
  <c r="BF189" i="3"/>
  <c r="BG189" i="3" s="1"/>
  <c r="BF186" i="3"/>
  <c r="BG186" i="3" s="1"/>
  <c r="BF178" i="3"/>
  <c r="BG178" i="3" s="1"/>
  <c r="BF162" i="3"/>
  <c r="BG162" i="3" s="1"/>
  <c r="BF154" i="3"/>
  <c r="BG154" i="3" s="1"/>
  <c r="BF146" i="3"/>
  <c r="BG146" i="3" s="1"/>
  <c r="BF140" i="3"/>
  <c r="BG140" i="3" s="1"/>
  <c r="BF132" i="3"/>
  <c r="BG132" i="3" s="1"/>
  <c r="BF124" i="3"/>
  <c r="BG124" i="3" s="1"/>
  <c r="BF335" i="3"/>
  <c r="BG335" i="3" s="1"/>
  <c r="BF329" i="3"/>
  <c r="BG329" i="3" s="1"/>
  <c r="BF323" i="3"/>
  <c r="BG323" i="3" s="1"/>
  <c r="BF272" i="3"/>
  <c r="BG272" i="3" s="1"/>
  <c r="BF256" i="3"/>
  <c r="BG256" i="3" s="1"/>
  <c r="BF248" i="3"/>
  <c r="BG248" i="3" s="1"/>
  <c r="BF240" i="3"/>
  <c r="BG240" i="3" s="1"/>
  <c r="BF216" i="3"/>
  <c r="BG216" i="3" s="1"/>
  <c r="BF208" i="3"/>
  <c r="BG208" i="3" s="1"/>
  <c r="BF192" i="3"/>
  <c r="BG192" i="3" s="1"/>
  <c r="BF181" i="3"/>
  <c r="BG181" i="3" s="1"/>
  <c r="BF173" i="3"/>
  <c r="BG173" i="3" s="1"/>
  <c r="BF165" i="3"/>
  <c r="BG165" i="3" s="1"/>
  <c r="BF157" i="3"/>
  <c r="BG157" i="3" s="1"/>
  <c r="BF141" i="3"/>
  <c r="BG141" i="3" s="1"/>
  <c r="BF135" i="3"/>
  <c r="BG135" i="3" s="1"/>
  <c r="BF218" i="3"/>
  <c r="BG218" i="3" s="1"/>
  <c r="BF202" i="3"/>
  <c r="BG202" i="3" s="1"/>
  <c r="BF198" i="3"/>
  <c r="BG198" i="3" s="1"/>
  <c r="BF194" i="3"/>
  <c r="BG194" i="3" s="1"/>
  <c r="BF190" i="3"/>
  <c r="BG190" i="3" s="1"/>
  <c r="BF117" i="3"/>
  <c r="BG117" i="3" s="1"/>
  <c r="BF109" i="3"/>
  <c r="BG109" i="3" s="1"/>
  <c r="BF101" i="3"/>
  <c r="BG101" i="3" s="1"/>
  <c r="BF93" i="3"/>
  <c r="BG93" i="3" s="1"/>
  <c r="BF85" i="3"/>
  <c r="BG85" i="3" s="1"/>
  <c r="BF69" i="3"/>
  <c r="BG69" i="3" s="1"/>
  <c r="BF45" i="3"/>
  <c r="BG45" i="3" s="1"/>
  <c r="BF211" i="3"/>
  <c r="BG211" i="3" s="1"/>
  <c r="BF128" i="3"/>
  <c r="BG128" i="3" s="1"/>
  <c r="BF126" i="3"/>
  <c r="BG126" i="3" s="1"/>
  <c r="BF112" i="3"/>
  <c r="BG112" i="3" s="1"/>
  <c r="BF210" i="3"/>
  <c r="BG210" i="3" s="1"/>
  <c r="BF115" i="3"/>
  <c r="BG115" i="3" s="1"/>
  <c r="BF107" i="3"/>
  <c r="BG107" i="3" s="1"/>
  <c r="BF91" i="3"/>
  <c r="BG91" i="3" s="1"/>
  <c r="BF83" i="3"/>
  <c r="BG83" i="3" s="1"/>
  <c r="BF75" i="3"/>
  <c r="BG75" i="3" s="1"/>
  <c r="BF51" i="3"/>
  <c r="BG51" i="3" s="1"/>
  <c r="BF43" i="3"/>
  <c r="BG43" i="3" s="1"/>
  <c r="BF35" i="3"/>
  <c r="BG35" i="3" s="1"/>
  <c r="BF27" i="3"/>
  <c r="BG27" i="3" s="1"/>
  <c r="BF16" i="3"/>
  <c r="BG16" i="3" s="1"/>
  <c r="BF138" i="3"/>
  <c r="BG138" i="3" s="1"/>
  <c r="BF134" i="3"/>
  <c r="BG134" i="3" s="1"/>
  <c r="BF125" i="3"/>
  <c r="BG125" i="3" s="1"/>
  <c r="BF123" i="3"/>
  <c r="BG123" i="3" s="1"/>
  <c r="BF110" i="3"/>
  <c r="BG110" i="3" s="1"/>
  <c r="BF94" i="3"/>
  <c r="BG94" i="3" s="1"/>
  <c r="BF86" i="3"/>
  <c r="BG86" i="3" s="1"/>
  <c r="BF78" i="3"/>
  <c r="BG78" i="3" s="1"/>
  <c r="BF70" i="3"/>
  <c r="BG70" i="3" s="1"/>
  <c r="BF62" i="3"/>
  <c r="BG62" i="3" s="1"/>
  <c r="BF54" i="3"/>
  <c r="BG54" i="3" s="1"/>
  <c r="BF46" i="3"/>
  <c r="BG46" i="3" s="1"/>
  <c r="BF38" i="3"/>
  <c r="BG38" i="3" s="1"/>
  <c r="BF30" i="3"/>
  <c r="BG30" i="3" s="1"/>
  <c r="BF22" i="3"/>
  <c r="BG22" i="3" s="1"/>
  <c r="BF19" i="3"/>
  <c r="BG19" i="3" s="1"/>
  <c r="BF11" i="3"/>
  <c r="BG11" i="3" s="1"/>
  <c r="BF57" i="3"/>
  <c r="BG57" i="3" s="1"/>
  <c r="BF121" i="3"/>
  <c r="BG121" i="3" s="1"/>
  <c r="BF113" i="3"/>
  <c r="BG113" i="3" s="1"/>
  <c r="BF105" i="3"/>
  <c r="BG105" i="3" s="1"/>
  <c r="BF97" i="3"/>
  <c r="BG97" i="3" s="1"/>
  <c r="BF89" i="3"/>
  <c r="BG89" i="3" s="1"/>
  <c r="BF180" i="3"/>
  <c r="BG180" i="3" s="1"/>
  <c r="BF172" i="3"/>
  <c r="BG172" i="3" s="1"/>
  <c r="BF168" i="3"/>
  <c r="BG168" i="3" s="1"/>
  <c r="BF164" i="3"/>
  <c r="BG164" i="3" s="1"/>
  <c r="BF156" i="3"/>
  <c r="BG156" i="3" s="1"/>
  <c r="BF152" i="3"/>
  <c r="BG152" i="3" s="1"/>
  <c r="BF137" i="3"/>
  <c r="BG137" i="3" s="1"/>
  <c r="BF133" i="3"/>
  <c r="BG133" i="3" s="1"/>
  <c r="BF116" i="3"/>
  <c r="BG116" i="3" s="1"/>
  <c r="BF207" i="3"/>
  <c r="BG207" i="3" s="1"/>
  <c r="BF203" i="3"/>
  <c r="BG203" i="3" s="1"/>
  <c r="BF187" i="3"/>
  <c r="BG187" i="3" s="1"/>
  <c r="BF119" i="3"/>
  <c r="BG119" i="3" s="1"/>
  <c r="BF111" i="3"/>
  <c r="BG111" i="3" s="1"/>
  <c r="BF103" i="3"/>
  <c r="BG103" i="3" s="1"/>
  <c r="BF95" i="3"/>
  <c r="BG95" i="3" s="1"/>
  <c r="BF87" i="3"/>
  <c r="BG87" i="3" s="1"/>
  <c r="BF79" i="3"/>
  <c r="BG79" i="3" s="1"/>
  <c r="BF63" i="3"/>
  <c r="BG63" i="3" s="1"/>
  <c r="BF55" i="3"/>
  <c r="BG55" i="3" s="1"/>
  <c r="BF47" i="3"/>
  <c r="BG47" i="3" s="1"/>
  <c r="BF39" i="3"/>
  <c r="BG39" i="3" s="1"/>
  <c r="BF20" i="3"/>
  <c r="BG20" i="3" s="1"/>
  <c r="BF12" i="3"/>
  <c r="BG12" i="3" s="1"/>
  <c r="BF77" i="3"/>
  <c r="BG77" i="3" s="1"/>
  <c r="BF53" i="3"/>
  <c r="BG53" i="3" s="1"/>
  <c r="BF179" i="3"/>
  <c r="BG179" i="3" s="1"/>
  <c r="BF175" i="3"/>
  <c r="BG175" i="3" s="1"/>
  <c r="BF167" i="3"/>
  <c r="BG167" i="3" s="1"/>
  <c r="BF163" i="3"/>
  <c r="BG163" i="3" s="1"/>
  <c r="BF159" i="3"/>
  <c r="BG159" i="3" s="1"/>
  <c r="BF155" i="3"/>
  <c r="BG155" i="3" s="1"/>
  <c r="BF143" i="3"/>
  <c r="BG143" i="3" s="1"/>
  <c r="BF129" i="3"/>
  <c r="BG129" i="3" s="1"/>
  <c r="BF122" i="3"/>
  <c r="BG122" i="3" s="1"/>
  <c r="BF114" i="3"/>
  <c r="BG114" i="3" s="1"/>
  <c r="BF106" i="3"/>
  <c r="BG106" i="3" s="1"/>
  <c r="BF98" i="3"/>
  <c r="BG98" i="3" s="1"/>
  <c r="BF90" i="3"/>
  <c r="BG90" i="3" s="1"/>
  <c r="BF82" i="3"/>
  <c r="BG82" i="3" s="1"/>
  <c r="BF74" i="3"/>
  <c r="BG74" i="3" s="1"/>
  <c r="BF66" i="3"/>
  <c r="BG66" i="3" s="1"/>
  <c r="BF42" i="3"/>
  <c r="BG42" i="3" s="1"/>
  <c r="BF34" i="3"/>
  <c r="BG34" i="3" s="1"/>
  <c r="BF15" i="3"/>
  <c r="BG15" i="3" s="1"/>
  <c r="BF37" i="3"/>
  <c r="BG37" i="3" s="1"/>
  <c r="BF29" i="3"/>
  <c r="BG29" i="3" s="1"/>
  <c r="BF18" i="3"/>
  <c r="BG18" i="3" s="1"/>
  <c r="BF84" i="3"/>
  <c r="BG84" i="3" s="1"/>
  <c r="BF68" i="3"/>
  <c r="BG68" i="3" s="1"/>
  <c r="BF52" i="3"/>
  <c r="BG52" i="3" s="1"/>
  <c r="BF80" i="3"/>
  <c r="BG80" i="3" s="1"/>
  <c r="BF64" i="3"/>
  <c r="BG64" i="3" s="1"/>
  <c r="BF48" i="3"/>
  <c r="BG48" i="3" s="1"/>
  <c r="BF40" i="3"/>
  <c r="BG40" i="3" s="1"/>
  <c r="BF36" i="3"/>
  <c r="BG36" i="3" s="1"/>
  <c r="BF32" i="3"/>
  <c r="BG32" i="3" s="1"/>
  <c r="BF28" i="3"/>
  <c r="BG28" i="3" s="1"/>
  <c r="BF24" i="3"/>
  <c r="BG24" i="3" s="1"/>
  <c r="BF17" i="3"/>
  <c r="BG17" i="3" s="1"/>
  <c r="BF13" i="3"/>
  <c r="BG13" i="3" s="1"/>
  <c r="BF60" i="3"/>
  <c r="BG60" i="3" s="1"/>
  <c r="BF44" i="3"/>
  <c r="BG44" i="3" s="1"/>
  <c r="BF92" i="3"/>
  <c r="BG92" i="3" s="1"/>
  <c r="BF76" i="3"/>
  <c r="BG76" i="3" s="1"/>
  <c r="BF72" i="3"/>
  <c r="BG72" i="3" s="1"/>
  <c r="BF56" i="3"/>
  <c r="BG56" i="3" s="1"/>
  <c r="BF41" i="3"/>
  <c r="BG41" i="3" s="1"/>
  <c r="BF21" i="3"/>
  <c r="BG21" i="3" s="1"/>
  <c r="BE568" i="3"/>
  <c r="AC602" i="1"/>
  <c r="BF602" i="1" s="1"/>
  <c r="AC601" i="1"/>
  <c r="BF601" i="1" s="1"/>
  <c r="AC600" i="1"/>
  <c r="BF600" i="1" s="1"/>
  <c r="AU595" i="1"/>
  <c r="G595" i="1"/>
  <c r="AY592" i="1"/>
  <c r="AX592" i="1"/>
  <c r="AW592" i="1"/>
  <c r="AV592" i="1"/>
  <c r="AN592" i="1"/>
  <c r="AN592" i="3" s="1"/>
  <c r="AM592" i="1"/>
  <c r="AM592" i="3" s="1"/>
  <c r="AL592" i="1"/>
  <c r="AL592" i="3" s="1"/>
  <c r="AJ592" i="1"/>
  <c r="AJ592" i="3" s="1"/>
  <c r="AI592" i="1"/>
  <c r="AI592" i="3" s="1"/>
  <c r="AH592" i="1"/>
  <c r="AH592" i="3" s="1"/>
  <c r="AF592" i="1"/>
  <c r="AF592" i="3" s="1"/>
  <c r="AE592" i="1"/>
  <c r="AE592" i="3" s="1"/>
  <c r="AD592" i="1"/>
  <c r="AD592" i="3" s="1"/>
  <c r="AB592" i="1"/>
  <c r="AB592" i="3" s="1"/>
  <c r="AA592" i="1"/>
  <c r="AA592" i="3" s="1"/>
  <c r="Z592" i="1"/>
  <c r="Z592" i="3" s="1"/>
  <c r="X592" i="1"/>
  <c r="X592" i="3" s="1"/>
  <c r="W592" i="1"/>
  <c r="W592" i="3" s="1"/>
  <c r="U592" i="1"/>
  <c r="U592" i="3" s="1"/>
  <c r="T592" i="1"/>
  <c r="T592" i="3" s="1"/>
  <c r="R592" i="1"/>
  <c r="R592" i="3" s="1"/>
  <c r="Q592" i="1"/>
  <c r="Q592" i="3" s="1"/>
  <c r="O592" i="1"/>
  <c r="O592" i="3" s="1"/>
  <c r="N592" i="1"/>
  <c r="N592" i="3" s="1"/>
  <c r="L592" i="1"/>
  <c r="L592" i="3" s="1"/>
  <c r="K592" i="1"/>
  <c r="K592" i="3" s="1"/>
  <c r="I592" i="1"/>
  <c r="I592" i="3" s="1"/>
  <c r="H592" i="1"/>
  <c r="F592" i="1"/>
  <c r="AY591" i="1"/>
  <c r="AX591" i="1"/>
  <c r="AW591" i="1"/>
  <c r="AV591" i="1"/>
  <c r="AN591" i="1"/>
  <c r="AN591" i="3" s="1"/>
  <c r="AM591" i="1"/>
  <c r="AM591" i="3" s="1"/>
  <c r="AL591" i="1"/>
  <c r="AL591" i="3" s="1"/>
  <c r="AJ591" i="1"/>
  <c r="AJ591" i="3" s="1"/>
  <c r="AI591" i="1"/>
  <c r="AI591" i="3" s="1"/>
  <c r="AH591" i="1"/>
  <c r="AH591" i="3" s="1"/>
  <c r="AF591" i="1"/>
  <c r="AF591" i="3" s="1"/>
  <c r="AE591" i="1"/>
  <c r="AE591" i="3" s="1"/>
  <c r="AD591" i="1"/>
  <c r="AD591" i="3" s="1"/>
  <c r="AB591" i="1"/>
  <c r="AB591" i="3" s="1"/>
  <c r="AA591" i="1"/>
  <c r="AA591" i="3" s="1"/>
  <c r="Z591" i="1"/>
  <c r="Z591" i="3" s="1"/>
  <c r="X591" i="1"/>
  <c r="X591" i="3" s="1"/>
  <c r="W591" i="1"/>
  <c r="W591" i="3" s="1"/>
  <c r="U591" i="1"/>
  <c r="U591" i="3" s="1"/>
  <c r="T591" i="1"/>
  <c r="T591" i="3" s="1"/>
  <c r="R591" i="1"/>
  <c r="R591" i="3" s="1"/>
  <c r="Q591" i="1"/>
  <c r="Q591" i="3" s="1"/>
  <c r="O591" i="1"/>
  <c r="O591" i="3" s="1"/>
  <c r="N591" i="1"/>
  <c r="N591" i="3" s="1"/>
  <c r="L591" i="1"/>
  <c r="L591" i="3" s="1"/>
  <c r="K591" i="1"/>
  <c r="K591" i="3" s="1"/>
  <c r="I591" i="1"/>
  <c r="I591" i="3" s="1"/>
  <c r="H591" i="1"/>
  <c r="H591" i="3" s="1"/>
  <c r="F591" i="1"/>
  <c r="AY590" i="1"/>
  <c r="AX590" i="1"/>
  <c r="AW590" i="1"/>
  <c r="AV590" i="1"/>
  <c r="AN590" i="1"/>
  <c r="AN590" i="3" s="1"/>
  <c r="AM590" i="1"/>
  <c r="AM590" i="3" s="1"/>
  <c r="AL590" i="1"/>
  <c r="AL590" i="3" s="1"/>
  <c r="AJ590" i="1"/>
  <c r="AJ590" i="3" s="1"/>
  <c r="AI590" i="1"/>
  <c r="AI590" i="3" s="1"/>
  <c r="AH590" i="1"/>
  <c r="AH590" i="3" s="1"/>
  <c r="AF590" i="1"/>
  <c r="AF590" i="3" s="1"/>
  <c r="AE590" i="1"/>
  <c r="AE590" i="3" s="1"/>
  <c r="AD590" i="1"/>
  <c r="AD590" i="3" s="1"/>
  <c r="AB590" i="1"/>
  <c r="AB590" i="3" s="1"/>
  <c r="AA590" i="1"/>
  <c r="AA590" i="3" s="1"/>
  <c r="Z590" i="1"/>
  <c r="Z590" i="3" s="1"/>
  <c r="X590" i="1"/>
  <c r="X590" i="3" s="1"/>
  <c r="W590" i="1"/>
  <c r="U590" i="1"/>
  <c r="U590" i="3" s="1"/>
  <c r="T590" i="1"/>
  <c r="T590" i="3" s="1"/>
  <c r="R590" i="1"/>
  <c r="R590" i="3" s="1"/>
  <c r="Q590" i="1"/>
  <c r="Q590" i="3" s="1"/>
  <c r="O590" i="1"/>
  <c r="O590" i="3" s="1"/>
  <c r="N590" i="1"/>
  <c r="N590" i="3" s="1"/>
  <c r="L590" i="1"/>
  <c r="L590" i="3" s="1"/>
  <c r="K590" i="1"/>
  <c r="K590" i="3" s="1"/>
  <c r="I590" i="1"/>
  <c r="I590" i="3" s="1"/>
  <c r="H590" i="1"/>
  <c r="H590" i="3" s="1"/>
  <c r="F590" i="1"/>
  <c r="AY589" i="1"/>
  <c r="AX589" i="1"/>
  <c r="AW589" i="1"/>
  <c r="AV589" i="1"/>
  <c r="AN589" i="1"/>
  <c r="AN589" i="3" s="1"/>
  <c r="AM589" i="1"/>
  <c r="AM589" i="3" s="1"/>
  <c r="AL589" i="1"/>
  <c r="AL589" i="3" s="1"/>
  <c r="AJ589" i="1"/>
  <c r="AJ589" i="3" s="1"/>
  <c r="AI589" i="1"/>
  <c r="AI589" i="3" s="1"/>
  <c r="AH589" i="1"/>
  <c r="AH589" i="3" s="1"/>
  <c r="AF589" i="1"/>
  <c r="AF589" i="3" s="1"/>
  <c r="AE589" i="1"/>
  <c r="AE589" i="3" s="1"/>
  <c r="AD589" i="1"/>
  <c r="AD589" i="3" s="1"/>
  <c r="AB589" i="1"/>
  <c r="AB589" i="3" s="1"/>
  <c r="AA589" i="1"/>
  <c r="AA589" i="3" s="1"/>
  <c r="Z589" i="1"/>
  <c r="Z589" i="3" s="1"/>
  <c r="X589" i="1"/>
  <c r="X589" i="3" s="1"/>
  <c r="W589" i="1"/>
  <c r="W589" i="3" s="1"/>
  <c r="U589" i="1"/>
  <c r="U589" i="3" s="1"/>
  <c r="T589" i="1"/>
  <c r="T589" i="3" s="1"/>
  <c r="R589" i="1"/>
  <c r="R589" i="3" s="1"/>
  <c r="Q589" i="1"/>
  <c r="Q589" i="3" s="1"/>
  <c r="O589" i="1"/>
  <c r="O589" i="3" s="1"/>
  <c r="N589" i="1"/>
  <c r="N589" i="3" s="1"/>
  <c r="L589" i="1"/>
  <c r="L589" i="3" s="1"/>
  <c r="K589" i="1"/>
  <c r="K589" i="3" s="1"/>
  <c r="I589" i="1"/>
  <c r="I589" i="3" s="1"/>
  <c r="H589" i="1"/>
  <c r="H589" i="3" s="1"/>
  <c r="F589" i="1"/>
  <c r="AY588" i="1"/>
  <c r="AX588" i="1"/>
  <c r="AW588" i="1"/>
  <c r="AV588" i="1"/>
  <c r="AN588" i="1"/>
  <c r="AN588" i="3" s="1"/>
  <c r="AM588" i="1"/>
  <c r="AM588" i="3" s="1"/>
  <c r="AL588" i="1"/>
  <c r="AL588" i="3" s="1"/>
  <c r="AJ588" i="1"/>
  <c r="AJ588" i="3" s="1"/>
  <c r="AI588" i="1"/>
  <c r="AI588" i="3" s="1"/>
  <c r="AH588" i="1"/>
  <c r="AH588" i="3" s="1"/>
  <c r="AF588" i="1"/>
  <c r="AF588" i="3" s="1"/>
  <c r="AE588" i="1"/>
  <c r="AE588" i="3" s="1"/>
  <c r="AD588" i="1"/>
  <c r="AD588" i="3" s="1"/>
  <c r="AB588" i="1"/>
  <c r="AB588" i="3" s="1"/>
  <c r="AA588" i="1"/>
  <c r="AA588" i="3" s="1"/>
  <c r="Z588" i="1"/>
  <c r="Z588" i="3" s="1"/>
  <c r="X588" i="1"/>
  <c r="X588" i="3" s="1"/>
  <c r="W588" i="1"/>
  <c r="W588" i="3" s="1"/>
  <c r="U588" i="1"/>
  <c r="U588" i="3" s="1"/>
  <c r="T588" i="1"/>
  <c r="T588" i="3" s="1"/>
  <c r="R588" i="1"/>
  <c r="R588" i="3" s="1"/>
  <c r="Q588" i="1"/>
  <c r="Q588" i="3" s="1"/>
  <c r="O588" i="1"/>
  <c r="O588" i="3" s="1"/>
  <c r="N588" i="1"/>
  <c r="L588" i="1"/>
  <c r="L588" i="3" s="1"/>
  <c r="K588" i="1"/>
  <c r="K588" i="3" s="1"/>
  <c r="I588" i="1"/>
  <c r="I588" i="3" s="1"/>
  <c r="F588" i="1"/>
  <c r="AY587" i="1"/>
  <c r="AX587" i="1"/>
  <c r="AW587" i="1"/>
  <c r="AV587" i="1"/>
  <c r="AN587" i="1"/>
  <c r="AN587" i="3" s="1"/>
  <c r="AM587" i="1"/>
  <c r="AM587" i="3" s="1"/>
  <c r="AL587" i="1"/>
  <c r="AL587" i="3" s="1"/>
  <c r="AJ587" i="1"/>
  <c r="AJ587" i="3" s="1"/>
  <c r="AI587" i="1"/>
  <c r="AI587" i="3" s="1"/>
  <c r="AH587" i="1"/>
  <c r="AH587" i="3" s="1"/>
  <c r="AF587" i="1"/>
  <c r="AF587" i="3" s="1"/>
  <c r="AE587" i="1"/>
  <c r="AE587" i="3" s="1"/>
  <c r="AD587" i="1"/>
  <c r="AD587" i="3" s="1"/>
  <c r="AB587" i="1"/>
  <c r="AB587" i="3" s="1"/>
  <c r="AA587" i="1"/>
  <c r="AA587" i="3" s="1"/>
  <c r="Z587" i="1"/>
  <c r="Z587" i="3" s="1"/>
  <c r="X587" i="1"/>
  <c r="X587" i="3" s="1"/>
  <c r="W587" i="1"/>
  <c r="W587" i="3" s="1"/>
  <c r="U587" i="1"/>
  <c r="U587" i="3" s="1"/>
  <c r="T587" i="1"/>
  <c r="T587" i="3" s="1"/>
  <c r="R587" i="1"/>
  <c r="R587" i="3" s="1"/>
  <c r="Q587" i="1"/>
  <c r="Q587" i="3" s="1"/>
  <c r="O587" i="1"/>
  <c r="O587" i="3" s="1"/>
  <c r="N587" i="1"/>
  <c r="N587" i="3" s="1"/>
  <c r="L587" i="1"/>
  <c r="L587" i="3" s="1"/>
  <c r="K587" i="1"/>
  <c r="K587" i="3" s="1"/>
  <c r="I587" i="1"/>
  <c r="I587" i="3" s="1"/>
  <c r="H587" i="1"/>
  <c r="H587" i="3" s="1"/>
  <c r="F587" i="1"/>
  <c r="AY586" i="1"/>
  <c r="AX586" i="1"/>
  <c r="AW586" i="1"/>
  <c r="AV586" i="1"/>
  <c r="AN586" i="1"/>
  <c r="AN586" i="3" s="1"/>
  <c r="AM586" i="1"/>
  <c r="AM586" i="3" s="1"/>
  <c r="AL586" i="1"/>
  <c r="AL586" i="3" s="1"/>
  <c r="AJ586" i="1"/>
  <c r="AJ586" i="3" s="1"/>
  <c r="AI586" i="1"/>
  <c r="AI586" i="3" s="1"/>
  <c r="AH586" i="1"/>
  <c r="AH586" i="3" s="1"/>
  <c r="AF586" i="1"/>
  <c r="AF586" i="3" s="1"/>
  <c r="AE586" i="1"/>
  <c r="AE586" i="3" s="1"/>
  <c r="AD586" i="1"/>
  <c r="AD586" i="3" s="1"/>
  <c r="AB586" i="1"/>
  <c r="AB586" i="3" s="1"/>
  <c r="AA586" i="1"/>
  <c r="AA586" i="3" s="1"/>
  <c r="Z586" i="1"/>
  <c r="Z586" i="3" s="1"/>
  <c r="X586" i="1"/>
  <c r="X586" i="3" s="1"/>
  <c r="W586" i="1"/>
  <c r="W586" i="3" s="1"/>
  <c r="U586" i="1"/>
  <c r="U586" i="3" s="1"/>
  <c r="T586" i="1"/>
  <c r="T586" i="3" s="1"/>
  <c r="R586" i="1"/>
  <c r="R586" i="3" s="1"/>
  <c r="Q586" i="1"/>
  <c r="Q586" i="3" s="1"/>
  <c r="O586" i="1"/>
  <c r="O586" i="3" s="1"/>
  <c r="N586" i="1"/>
  <c r="N586" i="3" s="1"/>
  <c r="L586" i="1"/>
  <c r="L586" i="3" s="1"/>
  <c r="K586" i="1"/>
  <c r="K586" i="3" s="1"/>
  <c r="I586" i="1"/>
  <c r="I586" i="3" s="1"/>
  <c r="H586" i="1"/>
  <c r="H586" i="3" s="1"/>
  <c r="F586" i="1"/>
  <c r="AY585" i="1"/>
  <c r="AX585" i="1"/>
  <c r="AW585" i="1"/>
  <c r="AV585" i="1"/>
  <c r="AN585" i="1"/>
  <c r="AN585" i="3" s="1"/>
  <c r="AM585" i="1"/>
  <c r="AM585" i="3" s="1"/>
  <c r="AL585" i="1"/>
  <c r="AL585" i="3" s="1"/>
  <c r="AJ585" i="1"/>
  <c r="AJ585" i="3" s="1"/>
  <c r="AI585" i="1"/>
  <c r="AI585" i="3" s="1"/>
  <c r="AH585" i="1"/>
  <c r="AH585" i="3" s="1"/>
  <c r="AF585" i="1"/>
  <c r="AF585" i="3" s="1"/>
  <c r="AE585" i="1"/>
  <c r="AE585" i="3" s="1"/>
  <c r="AD585" i="1"/>
  <c r="AD585" i="3" s="1"/>
  <c r="AB585" i="1"/>
  <c r="AB585" i="3" s="1"/>
  <c r="AA585" i="1"/>
  <c r="AA585" i="3" s="1"/>
  <c r="Z585" i="1"/>
  <c r="Z585" i="3" s="1"/>
  <c r="X585" i="1"/>
  <c r="X585" i="3" s="1"/>
  <c r="W585" i="1"/>
  <c r="W585" i="3" s="1"/>
  <c r="U585" i="1"/>
  <c r="U585" i="3" s="1"/>
  <c r="R585" i="1"/>
  <c r="R585" i="3" s="1"/>
  <c r="Q585" i="1"/>
  <c r="Q585" i="3" s="1"/>
  <c r="O585" i="1"/>
  <c r="O585" i="3" s="1"/>
  <c r="N585" i="1"/>
  <c r="N585" i="3" s="1"/>
  <c r="L585" i="1"/>
  <c r="L585" i="3" s="1"/>
  <c r="K585" i="1"/>
  <c r="K585" i="3" s="1"/>
  <c r="I585" i="1"/>
  <c r="I585" i="3" s="1"/>
  <c r="H585" i="1"/>
  <c r="H585" i="3" s="1"/>
  <c r="F585" i="1"/>
  <c r="AY584" i="1"/>
  <c r="AX584" i="1"/>
  <c r="AW584" i="1"/>
  <c r="AV584" i="1"/>
  <c r="AN584" i="1"/>
  <c r="AN584" i="3" s="1"/>
  <c r="AM584" i="1"/>
  <c r="AM584" i="3" s="1"/>
  <c r="AL584" i="1"/>
  <c r="AL584" i="3" s="1"/>
  <c r="AJ584" i="1"/>
  <c r="AJ584" i="3" s="1"/>
  <c r="AI584" i="1"/>
  <c r="AI584" i="3" s="1"/>
  <c r="AH584" i="1"/>
  <c r="AH584" i="3" s="1"/>
  <c r="AF584" i="1"/>
  <c r="AF584" i="3" s="1"/>
  <c r="AE584" i="1"/>
  <c r="AE584" i="3" s="1"/>
  <c r="AD584" i="1"/>
  <c r="AD584" i="3" s="1"/>
  <c r="AB584" i="1"/>
  <c r="AB584" i="3" s="1"/>
  <c r="AA584" i="1"/>
  <c r="AA584" i="3" s="1"/>
  <c r="Z584" i="1"/>
  <c r="Z584" i="3" s="1"/>
  <c r="X584" i="1"/>
  <c r="X584" i="3" s="1"/>
  <c r="W584" i="1"/>
  <c r="W584" i="3" s="1"/>
  <c r="U584" i="1"/>
  <c r="U584" i="3" s="1"/>
  <c r="T584" i="1"/>
  <c r="T584" i="3" s="1"/>
  <c r="R584" i="1"/>
  <c r="R584" i="3" s="1"/>
  <c r="Q584" i="1"/>
  <c r="Q584" i="3" s="1"/>
  <c r="O584" i="1"/>
  <c r="O584" i="3" s="1"/>
  <c r="N584" i="1"/>
  <c r="N584" i="3" s="1"/>
  <c r="L584" i="1"/>
  <c r="L584" i="3" s="1"/>
  <c r="K584" i="1"/>
  <c r="K584" i="3" s="1"/>
  <c r="I584" i="1"/>
  <c r="I584" i="3" s="1"/>
  <c r="H584" i="1"/>
  <c r="H584" i="3" s="1"/>
  <c r="F584" i="1"/>
  <c r="AY583" i="1"/>
  <c r="AX583" i="1"/>
  <c r="AW583" i="1"/>
  <c r="AV583" i="1"/>
  <c r="AN583" i="1"/>
  <c r="AN583" i="3" s="1"/>
  <c r="AM583" i="1"/>
  <c r="AM583" i="3" s="1"/>
  <c r="AL583" i="1"/>
  <c r="AL583" i="3" s="1"/>
  <c r="AJ583" i="1"/>
  <c r="AJ583" i="3" s="1"/>
  <c r="AI583" i="1"/>
  <c r="AI583" i="3" s="1"/>
  <c r="AH583" i="1"/>
  <c r="AH583" i="3" s="1"/>
  <c r="AF583" i="1"/>
  <c r="AF583" i="3" s="1"/>
  <c r="AE583" i="1"/>
  <c r="AE583" i="3" s="1"/>
  <c r="AD583" i="1"/>
  <c r="AD583" i="3" s="1"/>
  <c r="AB583" i="1"/>
  <c r="AB583" i="3" s="1"/>
  <c r="AA583" i="1"/>
  <c r="AA583" i="3" s="1"/>
  <c r="Z583" i="1"/>
  <c r="Z583" i="3" s="1"/>
  <c r="X583" i="1"/>
  <c r="X583" i="3" s="1"/>
  <c r="W583" i="1"/>
  <c r="W583" i="3" s="1"/>
  <c r="U583" i="1"/>
  <c r="U583" i="3" s="1"/>
  <c r="T583" i="1"/>
  <c r="T583" i="3" s="1"/>
  <c r="R583" i="1"/>
  <c r="R583" i="3" s="1"/>
  <c r="Q583" i="1"/>
  <c r="Q583" i="3" s="1"/>
  <c r="O583" i="1"/>
  <c r="O583" i="3" s="1"/>
  <c r="N583" i="1"/>
  <c r="N583" i="3" s="1"/>
  <c r="L583" i="1"/>
  <c r="L583" i="3" s="1"/>
  <c r="K583" i="1"/>
  <c r="K583" i="3" s="1"/>
  <c r="I583" i="1"/>
  <c r="I583" i="3" s="1"/>
  <c r="H583" i="1"/>
  <c r="H583" i="3" s="1"/>
  <c r="F583" i="1"/>
  <c r="AY582" i="1"/>
  <c r="AX582" i="1"/>
  <c r="AW582" i="1"/>
  <c r="AV582" i="1"/>
  <c r="AN582" i="1"/>
  <c r="AN582" i="3" s="1"/>
  <c r="AM582" i="1"/>
  <c r="AM582" i="3" s="1"/>
  <c r="AL582" i="1"/>
  <c r="AL582" i="3" s="1"/>
  <c r="AJ582" i="1"/>
  <c r="AJ582" i="3" s="1"/>
  <c r="AI582" i="1"/>
  <c r="AI582" i="3" s="1"/>
  <c r="AH582" i="1"/>
  <c r="AH582" i="3" s="1"/>
  <c r="AF582" i="1"/>
  <c r="AF582" i="3" s="1"/>
  <c r="AE582" i="1"/>
  <c r="AE582" i="3" s="1"/>
  <c r="AD582" i="1"/>
  <c r="AD582" i="3" s="1"/>
  <c r="AB582" i="1"/>
  <c r="AB582" i="3" s="1"/>
  <c r="AA582" i="1"/>
  <c r="AA582" i="3" s="1"/>
  <c r="Z582" i="1"/>
  <c r="Z582" i="3" s="1"/>
  <c r="X582" i="1"/>
  <c r="X582" i="3" s="1"/>
  <c r="W582" i="1"/>
  <c r="W582" i="3" s="1"/>
  <c r="U582" i="1"/>
  <c r="U582" i="3" s="1"/>
  <c r="T582" i="1"/>
  <c r="T582" i="3" s="1"/>
  <c r="R582" i="1"/>
  <c r="R582" i="3" s="1"/>
  <c r="Q582" i="1"/>
  <c r="Q582" i="3" s="1"/>
  <c r="O582" i="1"/>
  <c r="O582" i="3" s="1"/>
  <c r="N582" i="1"/>
  <c r="N582" i="3" s="1"/>
  <c r="L582" i="1"/>
  <c r="L582" i="3" s="1"/>
  <c r="K582" i="1"/>
  <c r="K582" i="3" s="1"/>
  <c r="I582" i="1"/>
  <c r="I582" i="3" s="1"/>
  <c r="H582" i="1"/>
  <c r="H582" i="3" s="1"/>
  <c r="F582" i="1"/>
  <c r="AY581" i="1"/>
  <c r="AX581" i="1"/>
  <c r="AW581" i="1"/>
  <c r="AV581" i="1"/>
  <c r="AN581" i="1"/>
  <c r="AN581" i="3" s="1"/>
  <c r="AM581" i="1"/>
  <c r="AM581" i="3" s="1"/>
  <c r="AL581" i="1"/>
  <c r="AL581" i="3" s="1"/>
  <c r="AJ581" i="1"/>
  <c r="AJ581" i="3" s="1"/>
  <c r="AI581" i="1"/>
  <c r="AI581" i="3" s="1"/>
  <c r="AH581" i="1"/>
  <c r="AH581" i="3" s="1"/>
  <c r="AF581" i="1"/>
  <c r="AF581" i="3" s="1"/>
  <c r="AE581" i="1"/>
  <c r="AE581" i="3" s="1"/>
  <c r="AD581" i="1"/>
  <c r="AD581" i="3" s="1"/>
  <c r="AB581" i="1"/>
  <c r="AB581" i="3" s="1"/>
  <c r="AA581" i="1"/>
  <c r="AA581" i="3" s="1"/>
  <c r="Z581" i="1"/>
  <c r="Z581" i="3" s="1"/>
  <c r="X581" i="1"/>
  <c r="X581" i="3" s="1"/>
  <c r="W581" i="1"/>
  <c r="W581" i="3" s="1"/>
  <c r="U581" i="1"/>
  <c r="U581" i="3" s="1"/>
  <c r="T581" i="1"/>
  <c r="T581" i="3" s="1"/>
  <c r="R581" i="1"/>
  <c r="R581" i="3" s="1"/>
  <c r="Q581" i="1"/>
  <c r="Q581" i="3" s="1"/>
  <c r="O581" i="1"/>
  <c r="O581" i="3" s="1"/>
  <c r="N581" i="1"/>
  <c r="N581" i="3" s="1"/>
  <c r="L581" i="1"/>
  <c r="L581" i="3" s="1"/>
  <c r="K581" i="1"/>
  <c r="K581" i="3" s="1"/>
  <c r="I581" i="1"/>
  <c r="I581" i="3" s="1"/>
  <c r="H581" i="1"/>
  <c r="H581" i="3" s="1"/>
  <c r="F581" i="1"/>
  <c r="AY580" i="1"/>
  <c r="AX580" i="1"/>
  <c r="AW580" i="1"/>
  <c r="AV580" i="1"/>
  <c r="AN580" i="1"/>
  <c r="AN580" i="3" s="1"/>
  <c r="AM580" i="1"/>
  <c r="AM580" i="3" s="1"/>
  <c r="AL580" i="1"/>
  <c r="AL580" i="3" s="1"/>
  <c r="AJ580" i="1"/>
  <c r="AJ580" i="3" s="1"/>
  <c r="AI580" i="1"/>
  <c r="AI580" i="3" s="1"/>
  <c r="AH580" i="1"/>
  <c r="AH580" i="3" s="1"/>
  <c r="AF580" i="1"/>
  <c r="AF580" i="3" s="1"/>
  <c r="AE580" i="1"/>
  <c r="AE580" i="3" s="1"/>
  <c r="AD580" i="1"/>
  <c r="AD580" i="3" s="1"/>
  <c r="AB580" i="1"/>
  <c r="AB580" i="3" s="1"/>
  <c r="AA580" i="1"/>
  <c r="AA580" i="3" s="1"/>
  <c r="Z580" i="1"/>
  <c r="Z580" i="3" s="1"/>
  <c r="X580" i="1"/>
  <c r="X580" i="3" s="1"/>
  <c r="W580" i="1"/>
  <c r="W580" i="3" s="1"/>
  <c r="U580" i="1"/>
  <c r="U580" i="3" s="1"/>
  <c r="T580" i="1"/>
  <c r="T580" i="3" s="1"/>
  <c r="R580" i="1"/>
  <c r="R580" i="3" s="1"/>
  <c r="Q580" i="1"/>
  <c r="Q580" i="3" s="1"/>
  <c r="O580" i="1"/>
  <c r="O580" i="3" s="1"/>
  <c r="N580" i="1"/>
  <c r="N580" i="3" s="1"/>
  <c r="L580" i="1"/>
  <c r="L580" i="3" s="1"/>
  <c r="K580" i="1"/>
  <c r="K580" i="3" s="1"/>
  <c r="I580" i="1"/>
  <c r="I580" i="3" s="1"/>
  <c r="H580" i="1"/>
  <c r="H580" i="3" s="1"/>
  <c r="F580" i="1"/>
  <c r="AY579" i="1"/>
  <c r="AX579" i="1"/>
  <c r="AW579" i="1"/>
  <c r="AV579" i="1"/>
  <c r="AN579" i="1"/>
  <c r="AN579" i="3" s="1"/>
  <c r="AM579" i="1"/>
  <c r="AM579" i="3" s="1"/>
  <c r="AL579" i="1"/>
  <c r="AL579" i="3" s="1"/>
  <c r="AJ579" i="1"/>
  <c r="AJ579" i="3" s="1"/>
  <c r="AI579" i="1"/>
  <c r="AI579" i="3" s="1"/>
  <c r="AH579" i="1"/>
  <c r="AH579" i="3" s="1"/>
  <c r="AF579" i="1"/>
  <c r="AF579" i="3" s="1"/>
  <c r="AE579" i="1"/>
  <c r="AE579" i="3" s="1"/>
  <c r="AD579" i="1"/>
  <c r="AD579" i="3" s="1"/>
  <c r="AB579" i="1"/>
  <c r="AB579" i="3" s="1"/>
  <c r="AA579" i="1"/>
  <c r="AA579" i="3" s="1"/>
  <c r="Z579" i="1"/>
  <c r="Z579" i="3" s="1"/>
  <c r="X579" i="1"/>
  <c r="X579" i="3" s="1"/>
  <c r="W579" i="1"/>
  <c r="W579" i="3" s="1"/>
  <c r="U579" i="1"/>
  <c r="U579" i="3" s="1"/>
  <c r="T579" i="1"/>
  <c r="T579" i="3" s="1"/>
  <c r="R579" i="1"/>
  <c r="R579" i="3" s="1"/>
  <c r="Q579" i="1"/>
  <c r="Q579" i="3" s="1"/>
  <c r="O579" i="1"/>
  <c r="O579" i="3" s="1"/>
  <c r="N579" i="1"/>
  <c r="N579" i="3" s="1"/>
  <c r="L579" i="1"/>
  <c r="L579" i="3" s="1"/>
  <c r="K579" i="1"/>
  <c r="K579" i="3" s="1"/>
  <c r="I579" i="1"/>
  <c r="I579" i="3" s="1"/>
  <c r="H579" i="1"/>
  <c r="H579" i="3" s="1"/>
  <c r="F579" i="1"/>
  <c r="AY578" i="1"/>
  <c r="AX578" i="1"/>
  <c r="AW578" i="1"/>
  <c r="AV578" i="1"/>
  <c r="AN578" i="1"/>
  <c r="AN578" i="3" s="1"/>
  <c r="AM578" i="1"/>
  <c r="AM578" i="3" s="1"/>
  <c r="AL578" i="1"/>
  <c r="AL578" i="3" s="1"/>
  <c r="AJ578" i="1"/>
  <c r="AJ578" i="3" s="1"/>
  <c r="AI578" i="1"/>
  <c r="AI578" i="3" s="1"/>
  <c r="AH578" i="1"/>
  <c r="AH578" i="3" s="1"/>
  <c r="AF578" i="1"/>
  <c r="AF578" i="3" s="1"/>
  <c r="AE578" i="1"/>
  <c r="AE578" i="3" s="1"/>
  <c r="AD578" i="1"/>
  <c r="AD578" i="3" s="1"/>
  <c r="AB578" i="1"/>
  <c r="AB578" i="3" s="1"/>
  <c r="AA578" i="1"/>
  <c r="AA578" i="3" s="1"/>
  <c r="Z578" i="1"/>
  <c r="Z578" i="3" s="1"/>
  <c r="X578" i="1"/>
  <c r="X578" i="3" s="1"/>
  <c r="W578" i="1"/>
  <c r="W578" i="3" s="1"/>
  <c r="U578" i="1"/>
  <c r="U578" i="3" s="1"/>
  <c r="T578" i="1"/>
  <c r="T578" i="3" s="1"/>
  <c r="R578" i="1"/>
  <c r="R578" i="3" s="1"/>
  <c r="Q578" i="1"/>
  <c r="Q578" i="3" s="1"/>
  <c r="O578" i="1"/>
  <c r="O578" i="3" s="1"/>
  <c r="N578" i="1"/>
  <c r="N578" i="3" s="1"/>
  <c r="L578" i="1"/>
  <c r="L578" i="3" s="1"/>
  <c r="K578" i="1"/>
  <c r="K578" i="3" s="1"/>
  <c r="I578" i="1"/>
  <c r="I578" i="3" s="1"/>
  <c r="H578" i="1"/>
  <c r="H578" i="3" s="1"/>
  <c r="F578" i="1"/>
  <c r="AY577" i="1"/>
  <c r="AX577" i="1"/>
  <c r="AW577" i="1"/>
  <c r="AV577" i="1"/>
  <c r="AN577" i="1"/>
  <c r="AN577" i="3" s="1"/>
  <c r="AM577" i="1"/>
  <c r="AM577" i="3" s="1"/>
  <c r="AL577" i="1"/>
  <c r="AL577" i="3" s="1"/>
  <c r="AJ577" i="1"/>
  <c r="AJ577" i="3" s="1"/>
  <c r="AI577" i="1"/>
  <c r="AI577" i="3" s="1"/>
  <c r="AH577" i="1"/>
  <c r="AH577" i="3" s="1"/>
  <c r="AF577" i="1"/>
  <c r="AF577" i="3" s="1"/>
  <c r="AE577" i="1"/>
  <c r="AE577" i="3" s="1"/>
  <c r="AD577" i="1"/>
  <c r="AD577" i="3" s="1"/>
  <c r="AB577" i="1"/>
  <c r="AB577" i="3" s="1"/>
  <c r="AA577" i="1"/>
  <c r="AA577" i="3" s="1"/>
  <c r="Z577" i="1"/>
  <c r="Z577" i="3" s="1"/>
  <c r="X577" i="1"/>
  <c r="X577" i="3" s="1"/>
  <c r="W577" i="1"/>
  <c r="W577" i="3" s="1"/>
  <c r="U577" i="1"/>
  <c r="U577" i="3" s="1"/>
  <c r="T577" i="1"/>
  <c r="T577" i="3" s="1"/>
  <c r="R577" i="1"/>
  <c r="R577" i="3" s="1"/>
  <c r="Q577" i="1"/>
  <c r="Q577" i="3" s="1"/>
  <c r="O577" i="1"/>
  <c r="O577" i="3" s="1"/>
  <c r="N577" i="1"/>
  <c r="N577" i="3" s="1"/>
  <c r="L577" i="1"/>
  <c r="L577" i="3" s="1"/>
  <c r="K577" i="1"/>
  <c r="K577" i="3" s="1"/>
  <c r="I577" i="1"/>
  <c r="I577" i="3" s="1"/>
  <c r="H577" i="1"/>
  <c r="H577" i="3" s="1"/>
  <c r="F577" i="1"/>
  <c r="AY576" i="1"/>
  <c r="AX576" i="1"/>
  <c r="AW576" i="1"/>
  <c r="AV576" i="1"/>
  <c r="AN576" i="1"/>
  <c r="AN576" i="3" s="1"/>
  <c r="AM576" i="1"/>
  <c r="AM576" i="3" s="1"/>
  <c r="AL576" i="1"/>
  <c r="AL576" i="3" s="1"/>
  <c r="AJ576" i="1"/>
  <c r="AJ576" i="3" s="1"/>
  <c r="AI576" i="1"/>
  <c r="AI576" i="3" s="1"/>
  <c r="AH576" i="1"/>
  <c r="AH576" i="3" s="1"/>
  <c r="AF576" i="1"/>
  <c r="AF576" i="3" s="1"/>
  <c r="AE576" i="1"/>
  <c r="AE576" i="3" s="1"/>
  <c r="AD576" i="1"/>
  <c r="AD576" i="3" s="1"/>
  <c r="AB576" i="1"/>
  <c r="AB576" i="3" s="1"/>
  <c r="AA576" i="1"/>
  <c r="AA576" i="3" s="1"/>
  <c r="Z576" i="1"/>
  <c r="Z576" i="3" s="1"/>
  <c r="X576" i="1"/>
  <c r="X576" i="3" s="1"/>
  <c r="W576" i="1"/>
  <c r="W576" i="3" s="1"/>
  <c r="U576" i="1"/>
  <c r="U576" i="3" s="1"/>
  <c r="T576" i="1"/>
  <c r="T576" i="3" s="1"/>
  <c r="R576" i="1"/>
  <c r="R576" i="3" s="1"/>
  <c r="Q576" i="1"/>
  <c r="Q576" i="3" s="1"/>
  <c r="O576" i="1"/>
  <c r="O576" i="3" s="1"/>
  <c r="N576" i="1"/>
  <c r="N576" i="3" s="1"/>
  <c r="L576" i="1"/>
  <c r="L576" i="3" s="1"/>
  <c r="K576" i="1"/>
  <c r="K576" i="3" s="1"/>
  <c r="I576" i="1"/>
  <c r="I576" i="3" s="1"/>
  <c r="H576" i="1"/>
  <c r="H576" i="3" s="1"/>
  <c r="F576" i="1"/>
  <c r="AY575" i="1"/>
  <c r="AX575" i="1"/>
  <c r="AW575" i="1"/>
  <c r="AV575" i="1"/>
  <c r="AN575" i="1"/>
  <c r="AN575" i="3" s="1"/>
  <c r="AM575" i="1"/>
  <c r="AM575" i="3" s="1"/>
  <c r="AL575" i="1"/>
  <c r="AL575" i="3" s="1"/>
  <c r="AJ575" i="1"/>
  <c r="AJ575" i="3" s="1"/>
  <c r="AI575" i="1"/>
  <c r="AI575" i="3" s="1"/>
  <c r="AH575" i="1"/>
  <c r="AH575" i="3" s="1"/>
  <c r="AF575" i="1"/>
  <c r="AF575" i="3" s="1"/>
  <c r="AE575" i="1"/>
  <c r="AE575" i="3" s="1"/>
  <c r="AD575" i="1"/>
  <c r="AD575" i="3" s="1"/>
  <c r="AB575" i="1"/>
  <c r="AB575" i="3" s="1"/>
  <c r="AA575" i="1"/>
  <c r="AA575" i="3" s="1"/>
  <c r="Z575" i="1"/>
  <c r="Z575" i="3" s="1"/>
  <c r="X575" i="1"/>
  <c r="X575" i="3" s="1"/>
  <c r="W575" i="1"/>
  <c r="W575" i="3" s="1"/>
  <c r="U575" i="1"/>
  <c r="U575" i="3" s="1"/>
  <c r="T575" i="1"/>
  <c r="T575" i="3" s="1"/>
  <c r="R575" i="1"/>
  <c r="R575" i="3" s="1"/>
  <c r="Q575" i="1"/>
  <c r="Q575" i="3" s="1"/>
  <c r="O575" i="1"/>
  <c r="O575" i="3" s="1"/>
  <c r="N575" i="1"/>
  <c r="N575" i="3" s="1"/>
  <c r="L575" i="1"/>
  <c r="L575" i="3" s="1"/>
  <c r="K575" i="1"/>
  <c r="K575" i="3" s="1"/>
  <c r="I575" i="1"/>
  <c r="I575" i="3" s="1"/>
  <c r="H575" i="1"/>
  <c r="H575" i="3" s="1"/>
  <c r="F575" i="1"/>
  <c r="AY574" i="1"/>
  <c r="AX574" i="1"/>
  <c r="AW574" i="1"/>
  <c r="AV574" i="1"/>
  <c r="AN574" i="1"/>
  <c r="AN574" i="3" s="1"/>
  <c r="AM574" i="1"/>
  <c r="AM574" i="3" s="1"/>
  <c r="AL574" i="1"/>
  <c r="AL574" i="3" s="1"/>
  <c r="AJ574" i="1"/>
  <c r="AJ574" i="3" s="1"/>
  <c r="AI574" i="1"/>
  <c r="AI574" i="3" s="1"/>
  <c r="AH574" i="1"/>
  <c r="AH574" i="3" s="1"/>
  <c r="AF574" i="1"/>
  <c r="AF574" i="3" s="1"/>
  <c r="AE574" i="1"/>
  <c r="AE574" i="3" s="1"/>
  <c r="AD574" i="1"/>
  <c r="AD574" i="3" s="1"/>
  <c r="AB574" i="1"/>
  <c r="AB574" i="3" s="1"/>
  <c r="AA574" i="1"/>
  <c r="AA574" i="3" s="1"/>
  <c r="Z574" i="1"/>
  <c r="Z574" i="3" s="1"/>
  <c r="X574" i="1"/>
  <c r="X574" i="3" s="1"/>
  <c r="U574" i="1"/>
  <c r="U574" i="3" s="1"/>
  <c r="R574" i="1"/>
  <c r="R574" i="3" s="1"/>
  <c r="Q574" i="1"/>
  <c r="Q574" i="3" s="1"/>
  <c r="O574" i="1"/>
  <c r="O574" i="3" s="1"/>
  <c r="N574" i="1"/>
  <c r="N574" i="3" s="1"/>
  <c r="L574" i="1"/>
  <c r="L574" i="3" s="1"/>
  <c r="K574" i="1"/>
  <c r="K574" i="3" s="1"/>
  <c r="I574" i="1"/>
  <c r="I574" i="3" s="1"/>
  <c r="H574" i="1"/>
  <c r="H574" i="3" s="1"/>
  <c r="F574" i="1"/>
  <c r="AY573" i="1"/>
  <c r="AX573" i="1"/>
  <c r="AW573" i="1"/>
  <c r="AV573" i="1"/>
  <c r="AN573" i="1"/>
  <c r="AN573" i="3" s="1"/>
  <c r="AM573" i="1"/>
  <c r="AM573" i="3" s="1"/>
  <c r="AL573" i="1"/>
  <c r="AL573" i="3" s="1"/>
  <c r="AJ573" i="1"/>
  <c r="AJ573" i="3" s="1"/>
  <c r="AI573" i="1"/>
  <c r="AI573" i="3" s="1"/>
  <c r="AH573" i="1"/>
  <c r="AH573" i="3" s="1"/>
  <c r="AF573" i="1"/>
  <c r="AF573" i="3" s="1"/>
  <c r="AE573" i="1"/>
  <c r="AE573" i="3" s="1"/>
  <c r="AD573" i="1"/>
  <c r="AD573" i="3" s="1"/>
  <c r="AB573" i="1"/>
  <c r="AB573" i="3" s="1"/>
  <c r="AA573" i="1"/>
  <c r="AA573" i="3" s="1"/>
  <c r="Z573" i="1"/>
  <c r="Z573" i="3" s="1"/>
  <c r="X573" i="1"/>
  <c r="X573" i="3" s="1"/>
  <c r="W573" i="1"/>
  <c r="W573" i="3" s="1"/>
  <c r="U573" i="1"/>
  <c r="U573" i="3" s="1"/>
  <c r="T573" i="1"/>
  <c r="T573" i="3" s="1"/>
  <c r="R573" i="1"/>
  <c r="R573" i="3" s="1"/>
  <c r="Q573" i="1"/>
  <c r="Q573" i="3" s="1"/>
  <c r="O573" i="1"/>
  <c r="O573" i="3" s="1"/>
  <c r="N573" i="1"/>
  <c r="N573" i="3" s="1"/>
  <c r="L573" i="1"/>
  <c r="L573" i="3" s="1"/>
  <c r="K573" i="1"/>
  <c r="K573" i="3" s="1"/>
  <c r="I573" i="1"/>
  <c r="I573" i="3" s="1"/>
  <c r="H573" i="1"/>
  <c r="H573" i="3" s="1"/>
  <c r="F573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AY570" i="1"/>
  <c r="AX570" i="1"/>
  <c r="AW570" i="1"/>
  <c r="AV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F570" i="1"/>
  <c r="A569" i="1"/>
  <c r="AY568" i="1"/>
  <c r="AX568" i="1"/>
  <c r="AX602" i="1" s="1"/>
  <c r="AW568" i="1"/>
  <c r="AV568" i="1"/>
  <c r="AQ568" i="1"/>
  <c r="AP568" i="1"/>
  <c r="AN568" i="1"/>
  <c r="AM568" i="1"/>
  <c r="AL568" i="1"/>
  <c r="AJ568" i="1"/>
  <c r="AI568" i="1"/>
  <c r="AY569" i="1" s="1"/>
  <c r="AH568" i="1"/>
  <c r="AF568" i="1"/>
  <c r="AE568" i="1"/>
  <c r="AD568" i="1"/>
  <c r="AB568" i="1"/>
  <c r="AA568" i="1"/>
  <c r="Z568" i="1"/>
  <c r="X568" i="1"/>
  <c r="X597" i="1" s="1"/>
  <c r="U568" i="1"/>
  <c r="U597" i="1" s="1"/>
  <c r="R568" i="1"/>
  <c r="R597" i="1" s="1"/>
  <c r="Q568" i="1"/>
  <c r="Q597" i="1" s="1"/>
  <c r="P568" i="1"/>
  <c r="P597" i="1" s="1"/>
  <c r="O568" i="1"/>
  <c r="O597" i="1" s="1"/>
  <c r="N568" i="1"/>
  <c r="N597" i="1" s="1"/>
  <c r="M568" i="1"/>
  <c r="M597" i="1" s="1"/>
  <c r="L568" i="1"/>
  <c r="L597" i="1" s="1"/>
  <c r="K568" i="1"/>
  <c r="K597" i="1" s="1"/>
  <c r="J568" i="1"/>
  <c r="J597" i="1" s="1"/>
  <c r="I568" i="1"/>
  <c r="I597" i="1" s="1"/>
  <c r="G568" i="1"/>
  <c r="F568" i="1"/>
  <c r="F597" i="1" s="1"/>
  <c r="AO566" i="1"/>
  <c r="AK566" i="1"/>
  <c r="AG566" i="1"/>
  <c r="AC566" i="1"/>
  <c r="BD566" i="1" s="1"/>
  <c r="BE566" i="1" s="1"/>
  <c r="Y566" i="1"/>
  <c r="V566" i="1"/>
  <c r="S566" i="1"/>
  <c r="BD565" i="1"/>
  <c r="BE565" i="1" s="1"/>
  <c r="AO565" i="1"/>
  <c r="AK565" i="1"/>
  <c r="AG565" i="1"/>
  <c r="AC565" i="1"/>
  <c r="Y565" i="1"/>
  <c r="V565" i="1"/>
  <c r="S565" i="1"/>
  <c r="AO564" i="1"/>
  <c r="AK564" i="1"/>
  <c r="AG564" i="1"/>
  <c r="AC564" i="1"/>
  <c r="Y564" i="1"/>
  <c r="V564" i="1"/>
  <c r="S564" i="1"/>
  <c r="AO563" i="1"/>
  <c r="AK563" i="1"/>
  <c r="AG563" i="1"/>
  <c r="AC563" i="1"/>
  <c r="Y563" i="1"/>
  <c r="BD563" i="1" s="1"/>
  <c r="BE563" i="1" s="1"/>
  <c r="V563" i="1"/>
  <c r="S563" i="1"/>
  <c r="AO562" i="1"/>
  <c r="AK562" i="1"/>
  <c r="AG562" i="1"/>
  <c r="BD562" i="1" s="1"/>
  <c r="BE562" i="1" s="1"/>
  <c r="AC562" i="1"/>
  <c r="Y562" i="1"/>
  <c r="V562" i="1"/>
  <c r="S562" i="1"/>
  <c r="AO561" i="1"/>
  <c r="AK561" i="1"/>
  <c r="AG561" i="1"/>
  <c r="AC561" i="1"/>
  <c r="Y561" i="1"/>
  <c r="V561" i="1"/>
  <c r="S561" i="1"/>
  <c r="AO560" i="1"/>
  <c r="AK560" i="1"/>
  <c r="AG560" i="1"/>
  <c r="AC560" i="1"/>
  <c r="Y560" i="1"/>
  <c r="V560" i="1"/>
  <c r="S560" i="1"/>
  <c r="AO559" i="1"/>
  <c r="AK559" i="1"/>
  <c r="AG559" i="1"/>
  <c r="AC559" i="1"/>
  <c r="BD559" i="1" s="1"/>
  <c r="BE559" i="1" s="1"/>
  <c r="Y559" i="1"/>
  <c r="V559" i="1"/>
  <c r="S559" i="1"/>
  <c r="AO558" i="1"/>
  <c r="AK558" i="1"/>
  <c r="AG558" i="1"/>
  <c r="AC558" i="1"/>
  <c r="Y558" i="1"/>
  <c r="BD558" i="1" s="1"/>
  <c r="BE558" i="1" s="1"/>
  <c r="V558" i="1"/>
  <c r="S558" i="1"/>
  <c r="BD557" i="1"/>
  <c r="BE557" i="1" s="1"/>
  <c r="AO557" i="1"/>
  <c r="AK557" i="1"/>
  <c r="AG557" i="1"/>
  <c r="AC557" i="1"/>
  <c r="Y557" i="1"/>
  <c r="V557" i="1"/>
  <c r="S557" i="1"/>
  <c r="AO556" i="1"/>
  <c r="AK556" i="1"/>
  <c r="AG556" i="1"/>
  <c r="AC556" i="1"/>
  <c r="Y556" i="1"/>
  <c r="BD556" i="1" s="1"/>
  <c r="BE556" i="1" s="1"/>
  <c r="V556" i="1"/>
  <c r="S556" i="1"/>
  <c r="AO555" i="1"/>
  <c r="AK555" i="1"/>
  <c r="AG555" i="1"/>
  <c r="AC555" i="1"/>
  <c r="Y555" i="1"/>
  <c r="V555" i="1"/>
  <c r="S555" i="1"/>
  <c r="AO554" i="1"/>
  <c r="AK554" i="1"/>
  <c r="AG554" i="1"/>
  <c r="AC554" i="1"/>
  <c r="BD554" i="1" s="1"/>
  <c r="BE554" i="1" s="1"/>
  <c r="Y554" i="1"/>
  <c r="V554" i="1"/>
  <c r="S554" i="1"/>
  <c r="AO553" i="1"/>
  <c r="AK553" i="1"/>
  <c r="AG553" i="1"/>
  <c r="AC553" i="1"/>
  <c r="BD553" i="1" s="1"/>
  <c r="BE553" i="1" s="1"/>
  <c r="Y553" i="1"/>
  <c r="V553" i="1"/>
  <c r="S553" i="1"/>
  <c r="AO552" i="1"/>
  <c r="AK552" i="1"/>
  <c r="AG552" i="1"/>
  <c r="AC552" i="1"/>
  <c r="Y552" i="1"/>
  <c r="V552" i="1"/>
  <c r="S552" i="1"/>
  <c r="BD551" i="1"/>
  <c r="BE551" i="1" s="1"/>
  <c r="AO551" i="1"/>
  <c r="AK551" i="1"/>
  <c r="AG551" i="1"/>
  <c r="AC551" i="1"/>
  <c r="Y551" i="1"/>
  <c r="V551" i="1"/>
  <c r="S551" i="1"/>
  <c r="BD550" i="1"/>
  <c r="BE550" i="1" s="1"/>
  <c r="AO550" i="1"/>
  <c r="AK550" i="1"/>
  <c r="AG550" i="1"/>
  <c r="AC550" i="1"/>
  <c r="Y550" i="1"/>
  <c r="V550" i="1"/>
  <c r="S550" i="1"/>
  <c r="AO549" i="1"/>
  <c r="AK549" i="1"/>
  <c r="AG549" i="1"/>
  <c r="AC549" i="1"/>
  <c r="Y549" i="1"/>
  <c r="V549" i="1"/>
  <c r="S549" i="1"/>
  <c r="AO548" i="1"/>
  <c r="AK548" i="1"/>
  <c r="AG548" i="1"/>
  <c r="BD548" i="1" s="1"/>
  <c r="BE548" i="1" s="1"/>
  <c r="AC548" i="1"/>
  <c r="Y548" i="1"/>
  <c r="V548" i="1"/>
  <c r="S548" i="1"/>
  <c r="AO547" i="1"/>
  <c r="AK547" i="1"/>
  <c r="AG547" i="1"/>
  <c r="AC547" i="1"/>
  <c r="Y547" i="1"/>
  <c r="V547" i="1"/>
  <c r="S547" i="1"/>
  <c r="BD546" i="1"/>
  <c r="BE546" i="1" s="1"/>
  <c r="AO546" i="1"/>
  <c r="AK546" i="1"/>
  <c r="AG546" i="1"/>
  <c r="AC546" i="1"/>
  <c r="Y546" i="1"/>
  <c r="V546" i="1"/>
  <c r="S546" i="1"/>
  <c r="AO545" i="1"/>
  <c r="AK545" i="1"/>
  <c r="AG545" i="1"/>
  <c r="AC545" i="1"/>
  <c r="Y545" i="1"/>
  <c r="V545" i="1"/>
  <c r="S545" i="1"/>
  <c r="AO544" i="1"/>
  <c r="AK544" i="1"/>
  <c r="AG544" i="1"/>
  <c r="AC544" i="1"/>
  <c r="Y544" i="1"/>
  <c r="V544" i="1"/>
  <c r="S544" i="1"/>
  <c r="AO543" i="1"/>
  <c r="AK543" i="1"/>
  <c r="AG543" i="1"/>
  <c r="AC543" i="1"/>
  <c r="Y543" i="1"/>
  <c r="V543" i="1"/>
  <c r="S543" i="1"/>
  <c r="AO542" i="1"/>
  <c r="AK542" i="1"/>
  <c r="AG542" i="1"/>
  <c r="AC542" i="1"/>
  <c r="Y542" i="1"/>
  <c r="BD542" i="1" s="1"/>
  <c r="BE542" i="1" s="1"/>
  <c r="V542" i="1"/>
  <c r="S542" i="1"/>
  <c r="AO541" i="1"/>
  <c r="AK541" i="1"/>
  <c r="AG541" i="1"/>
  <c r="AC541" i="1"/>
  <c r="Y541" i="1"/>
  <c r="BD541" i="1" s="1"/>
  <c r="BE541" i="1" s="1"/>
  <c r="V541" i="1"/>
  <c r="S541" i="1"/>
  <c r="AO540" i="1"/>
  <c r="AK540" i="1"/>
  <c r="AG540" i="1"/>
  <c r="AC540" i="1"/>
  <c r="Y540" i="1"/>
  <c r="V540" i="1"/>
  <c r="S540" i="1"/>
  <c r="AO539" i="1"/>
  <c r="AK539" i="1"/>
  <c r="AG539" i="1"/>
  <c r="AC539" i="1"/>
  <c r="Y539" i="1"/>
  <c r="BD539" i="1" s="1"/>
  <c r="BE539" i="1" s="1"/>
  <c r="V539" i="1"/>
  <c r="S539" i="1"/>
  <c r="AO538" i="1"/>
  <c r="AK538" i="1"/>
  <c r="AG538" i="1"/>
  <c r="AC538" i="1"/>
  <c r="BD538" i="1" s="1"/>
  <c r="BE538" i="1" s="1"/>
  <c r="Y538" i="1"/>
  <c r="V538" i="1"/>
  <c r="S538" i="1"/>
  <c r="BD537" i="1"/>
  <c r="BE537" i="1" s="1"/>
  <c r="AO537" i="1"/>
  <c r="AK537" i="1"/>
  <c r="AG537" i="1"/>
  <c r="AC537" i="1"/>
  <c r="Y537" i="1"/>
  <c r="V537" i="1"/>
  <c r="S537" i="1"/>
  <c r="AO536" i="1"/>
  <c r="AK536" i="1"/>
  <c r="AG536" i="1"/>
  <c r="AC536" i="1"/>
  <c r="Y536" i="1"/>
  <c r="V536" i="1"/>
  <c r="S536" i="1"/>
  <c r="AO535" i="1"/>
  <c r="AK535" i="1"/>
  <c r="BD535" i="1" s="1"/>
  <c r="BE535" i="1" s="1"/>
  <c r="AG535" i="1"/>
  <c r="AC535" i="1"/>
  <c r="Y535" i="1"/>
  <c r="V535" i="1"/>
  <c r="S535" i="1"/>
  <c r="AO534" i="1"/>
  <c r="AK534" i="1"/>
  <c r="AG534" i="1"/>
  <c r="AC534" i="1"/>
  <c r="Y534" i="1"/>
  <c r="BD534" i="1" s="1"/>
  <c r="BE534" i="1" s="1"/>
  <c r="V534" i="1"/>
  <c r="S534" i="1"/>
  <c r="AO533" i="1"/>
  <c r="AK533" i="1"/>
  <c r="AG533" i="1"/>
  <c r="AC533" i="1"/>
  <c r="BD533" i="1" s="1"/>
  <c r="BE533" i="1" s="1"/>
  <c r="Y533" i="1"/>
  <c r="V533" i="1"/>
  <c r="S533" i="1"/>
  <c r="AO532" i="1"/>
  <c r="AK532" i="1"/>
  <c r="AG532" i="1"/>
  <c r="AC532" i="1"/>
  <c r="Y532" i="1"/>
  <c r="BD532" i="1" s="1"/>
  <c r="BE532" i="1" s="1"/>
  <c r="V532" i="1"/>
  <c r="S532" i="1"/>
  <c r="AO531" i="1"/>
  <c r="AK531" i="1"/>
  <c r="AG531" i="1"/>
  <c r="AC531" i="1"/>
  <c r="Y531" i="1"/>
  <c r="V531" i="1"/>
  <c r="S531" i="1"/>
  <c r="AO530" i="1"/>
  <c r="AK530" i="1"/>
  <c r="AG530" i="1"/>
  <c r="AC530" i="1"/>
  <c r="Y530" i="1"/>
  <c r="V530" i="1"/>
  <c r="S530" i="1"/>
  <c r="AO529" i="1"/>
  <c r="AK529" i="1"/>
  <c r="AG529" i="1"/>
  <c r="AC529" i="1"/>
  <c r="Y529" i="1"/>
  <c r="BD529" i="1" s="1"/>
  <c r="BE529" i="1" s="1"/>
  <c r="V529" i="1"/>
  <c r="S529" i="1"/>
  <c r="AO528" i="1"/>
  <c r="AK528" i="1"/>
  <c r="AG528" i="1"/>
  <c r="AC528" i="1"/>
  <c r="Y528" i="1"/>
  <c r="BD528" i="1" s="1"/>
  <c r="BE528" i="1" s="1"/>
  <c r="V528" i="1"/>
  <c r="S528" i="1"/>
  <c r="AO527" i="1"/>
  <c r="AK527" i="1"/>
  <c r="AG527" i="1"/>
  <c r="AC527" i="1"/>
  <c r="Y527" i="1"/>
  <c r="BD527" i="1" s="1"/>
  <c r="BE527" i="1" s="1"/>
  <c r="V527" i="1"/>
  <c r="S527" i="1"/>
  <c r="AO526" i="1"/>
  <c r="AK526" i="1"/>
  <c r="AG526" i="1"/>
  <c r="AC526" i="1"/>
  <c r="Y526" i="1"/>
  <c r="V526" i="1"/>
  <c r="S526" i="1"/>
  <c r="AO525" i="1"/>
  <c r="AK525" i="1"/>
  <c r="AG525" i="1"/>
  <c r="AC525" i="1"/>
  <c r="Y525" i="1"/>
  <c r="V525" i="1"/>
  <c r="S525" i="1"/>
  <c r="AO524" i="1"/>
  <c r="AK524" i="1"/>
  <c r="AG524" i="1"/>
  <c r="AC524" i="1"/>
  <c r="Y524" i="1"/>
  <c r="V524" i="1"/>
  <c r="S524" i="1"/>
  <c r="BE523" i="1"/>
  <c r="AO523" i="1"/>
  <c r="BD523" i="1" s="1"/>
  <c r="AK523" i="1"/>
  <c r="AG523" i="1"/>
  <c r="AC523" i="1"/>
  <c r="Y523" i="1"/>
  <c r="V523" i="1"/>
  <c r="S523" i="1"/>
  <c r="AO522" i="1"/>
  <c r="AK522" i="1"/>
  <c r="AG522" i="1"/>
  <c r="AC522" i="1"/>
  <c r="Y522" i="1"/>
  <c r="V522" i="1"/>
  <c r="S522" i="1"/>
  <c r="AO521" i="1"/>
  <c r="AK521" i="1"/>
  <c r="AG521" i="1"/>
  <c r="AC521" i="1"/>
  <c r="Y521" i="1"/>
  <c r="V521" i="1"/>
  <c r="S521" i="1"/>
  <c r="AO520" i="1"/>
  <c r="AK520" i="1"/>
  <c r="AG520" i="1"/>
  <c r="AC520" i="1"/>
  <c r="Y520" i="1"/>
  <c r="BD520" i="1" s="1"/>
  <c r="BE520" i="1" s="1"/>
  <c r="V520" i="1"/>
  <c r="S520" i="1"/>
  <c r="AO519" i="1"/>
  <c r="AK519" i="1"/>
  <c r="AG519" i="1"/>
  <c r="AC519" i="1"/>
  <c r="Y519" i="1"/>
  <c r="V519" i="1"/>
  <c r="S519" i="1"/>
  <c r="AO518" i="1"/>
  <c r="AK518" i="1"/>
  <c r="AG518" i="1"/>
  <c r="AC518" i="1"/>
  <c r="Y518" i="1"/>
  <c r="BD518" i="1" s="1"/>
  <c r="BE518" i="1" s="1"/>
  <c r="V518" i="1"/>
  <c r="S518" i="1"/>
  <c r="AO517" i="1"/>
  <c r="AK517" i="1"/>
  <c r="AG517" i="1"/>
  <c r="AC517" i="1"/>
  <c r="Y517" i="1"/>
  <c r="V517" i="1"/>
  <c r="S517" i="1"/>
  <c r="AO516" i="1"/>
  <c r="BD516" i="1" s="1"/>
  <c r="BE516" i="1" s="1"/>
  <c r="AK516" i="1"/>
  <c r="AG516" i="1"/>
  <c r="AC516" i="1"/>
  <c r="Y516" i="1"/>
  <c r="V516" i="1"/>
  <c r="S516" i="1"/>
  <c r="AO515" i="1"/>
  <c r="AK515" i="1"/>
  <c r="AG515" i="1"/>
  <c r="AC515" i="1"/>
  <c r="Y515" i="1"/>
  <c r="V515" i="1"/>
  <c r="S515" i="1"/>
  <c r="AO514" i="1"/>
  <c r="AK514" i="1"/>
  <c r="AG514" i="1"/>
  <c r="AC514" i="1"/>
  <c r="Y514" i="1"/>
  <c r="V514" i="1"/>
  <c r="S514" i="1"/>
  <c r="AO513" i="1"/>
  <c r="AK513" i="1"/>
  <c r="AG513" i="1"/>
  <c r="AC513" i="1"/>
  <c r="Y513" i="1"/>
  <c r="BD513" i="1" s="1"/>
  <c r="BE513" i="1" s="1"/>
  <c r="V513" i="1"/>
  <c r="S513" i="1"/>
  <c r="AO512" i="1"/>
  <c r="AK512" i="1"/>
  <c r="BD512" i="1" s="1"/>
  <c r="BE512" i="1" s="1"/>
  <c r="AG512" i="1"/>
  <c r="AC512" i="1"/>
  <c r="Y512" i="1"/>
  <c r="V512" i="1"/>
  <c r="S512" i="1"/>
  <c r="AO511" i="1"/>
  <c r="AK511" i="1"/>
  <c r="AG511" i="1"/>
  <c r="AC511" i="1"/>
  <c r="Y511" i="1"/>
  <c r="V511" i="1"/>
  <c r="S511" i="1"/>
  <c r="BD510" i="1"/>
  <c r="BE510" i="1" s="1"/>
  <c r="AO510" i="1"/>
  <c r="AK510" i="1"/>
  <c r="AG510" i="1"/>
  <c r="AC510" i="1"/>
  <c r="Y510" i="1"/>
  <c r="V510" i="1"/>
  <c r="S510" i="1"/>
  <c r="AO509" i="1"/>
  <c r="AK509" i="1"/>
  <c r="AG509" i="1"/>
  <c r="AC509" i="1"/>
  <c r="Y509" i="1"/>
  <c r="V509" i="1"/>
  <c r="S509" i="1"/>
  <c r="AO508" i="1"/>
  <c r="AK508" i="1"/>
  <c r="AG508" i="1"/>
  <c r="AC508" i="1"/>
  <c r="Y508" i="1"/>
  <c r="BD508" i="1" s="1"/>
  <c r="BE508" i="1" s="1"/>
  <c r="V508" i="1"/>
  <c r="S508" i="1"/>
  <c r="AO507" i="1"/>
  <c r="AK507" i="1"/>
  <c r="AG507" i="1"/>
  <c r="AC507" i="1"/>
  <c r="BD507" i="1" s="1"/>
  <c r="BE507" i="1" s="1"/>
  <c r="Y507" i="1"/>
  <c r="V507" i="1"/>
  <c r="S507" i="1"/>
  <c r="AO506" i="1"/>
  <c r="AK506" i="1"/>
  <c r="AG506" i="1"/>
  <c r="AC506" i="1"/>
  <c r="Y506" i="1"/>
  <c r="V506" i="1"/>
  <c r="S506" i="1"/>
  <c r="BD505" i="1"/>
  <c r="BE505" i="1" s="1"/>
  <c r="AO505" i="1"/>
  <c r="AK505" i="1"/>
  <c r="AG505" i="1"/>
  <c r="AC505" i="1"/>
  <c r="Y505" i="1"/>
  <c r="V505" i="1"/>
  <c r="S505" i="1"/>
  <c r="AO504" i="1"/>
  <c r="AK504" i="1"/>
  <c r="AG504" i="1"/>
  <c r="AC504" i="1"/>
  <c r="Y504" i="1"/>
  <c r="BD504" i="1" s="1"/>
  <c r="BE504" i="1" s="1"/>
  <c r="V504" i="1"/>
  <c r="S504" i="1"/>
  <c r="AO503" i="1"/>
  <c r="AK503" i="1"/>
  <c r="AG503" i="1"/>
  <c r="BD503" i="1" s="1"/>
  <c r="BE503" i="1" s="1"/>
  <c r="AC503" i="1"/>
  <c r="Y503" i="1"/>
  <c r="V503" i="1"/>
  <c r="S503" i="1"/>
  <c r="AO502" i="1"/>
  <c r="AK502" i="1"/>
  <c r="AG502" i="1"/>
  <c r="AC502" i="1"/>
  <c r="Y502" i="1"/>
  <c r="V502" i="1"/>
  <c r="S502" i="1"/>
  <c r="AO501" i="1"/>
  <c r="AK501" i="1"/>
  <c r="AG501" i="1"/>
  <c r="BD501" i="1" s="1"/>
  <c r="BE501" i="1" s="1"/>
  <c r="AC501" i="1"/>
  <c r="Y501" i="1"/>
  <c r="V501" i="1"/>
  <c r="S501" i="1"/>
  <c r="AO500" i="1"/>
  <c r="AK500" i="1"/>
  <c r="AG500" i="1"/>
  <c r="AC500" i="1"/>
  <c r="Y500" i="1"/>
  <c r="V500" i="1"/>
  <c r="S500" i="1"/>
  <c r="AO499" i="1"/>
  <c r="BD499" i="1" s="1"/>
  <c r="BE499" i="1" s="1"/>
  <c r="AK499" i="1"/>
  <c r="AG499" i="1"/>
  <c r="AC499" i="1"/>
  <c r="Y499" i="1"/>
  <c r="V499" i="1"/>
  <c r="S499" i="1"/>
  <c r="AO498" i="1"/>
  <c r="AK498" i="1"/>
  <c r="AG498" i="1"/>
  <c r="AC498" i="1"/>
  <c r="Y498" i="1"/>
  <c r="V498" i="1"/>
  <c r="S498" i="1"/>
  <c r="AO497" i="1"/>
  <c r="AK497" i="1"/>
  <c r="AG497" i="1"/>
  <c r="AC497" i="1"/>
  <c r="Y497" i="1"/>
  <c r="BD497" i="1" s="1"/>
  <c r="BE497" i="1" s="1"/>
  <c r="V497" i="1"/>
  <c r="S497" i="1"/>
  <c r="AO496" i="1"/>
  <c r="AK496" i="1"/>
  <c r="AG496" i="1"/>
  <c r="AC496" i="1"/>
  <c r="Y496" i="1"/>
  <c r="V496" i="1"/>
  <c r="S496" i="1"/>
  <c r="AO495" i="1"/>
  <c r="AK495" i="1"/>
  <c r="AG495" i="1"/>
  <c r="AC495" i="1"/>
  <c r="Y495" i="1"/>
  <c r="BD495" i="1" s="1"/>
  <c r="BE495" i="1" s="1"/>
  <c r="V495" i="1"/>
  <c r="S495" i="1"/>
  <c r="AO494" i="1"/>
  <c r="AK494" i="1"/>
  <c r="AG494" i="1"/>
  <c r="AC494" i="1"/>
  <c r="Y494" i="1"/>
  <c r="BD494" i="1" s="1"/>
  <c r="BE494" i="1" s="1"/>
  <c r="V494" i="1"/>
  <c r="S494" i="1"/>
  <c r="AO493" i="1"/>
  <c r="AK493" i="1"/>
  <c r="AG493" i="1"/>
  <c r="AC493" i="1"/>
  <c r="Y493" i="1"/>
  <c r="BD493" i="1" s="1"/>
  <c r="BE493" i="1" s="1"/>
  <c r="V493" i="1"/>
  <c r="S493" i="1"/>
  <c r="AO492" i="1"/>
  <c r="AK492" i="1"/>
  <c r="AG492" i="1"/>
  <c r="AC492" i="1"/>
  <c r="BD492" i="1" s="1"/>
  <c r="BE492" i="1" s="1"/>
  <c r="Y492" i="1"/>
  <c r="V492" i="1"/>
  <c r="S492" i="1"/>
  <c r="BE491" i="1"/>
  <c r="BD491" i="1"/>
  <c r="AO491" i="1"/>
  <c r="AK491" i="1"/>
  <c r="AG491" i="1"/>
  <c r="AC491" i="1"/>
  <c r="Y491" i="1"/>
  <c r="V491" i="1"/>
  <c r="S491" i="1"/>
  <c r="AO490" i="1"/>
  <c r="AK490" i="1"/>
  <c r="AG490" i="1"/>
  <c r="AC490" i="1"/>
  <c r="Y490" i="1"/>
  <c r="V490" i="1"/>
  <c r="S490" i="1"/>
  <c r="BD489" i="1"/>
  <c r="BE489" i="1" s="1"/>
  <c r="AO489" i="1"/>
  <c r="AK489" i="1"/>
  <c r="AG489" i="1"/>
  <c r="AC489" i="1"/>
  <c r="Y489" i="1"/>
  <c r="V489" i="1"/>
  <c r="S489" i="1"/>
  <c r="AO488" i="1"/>
  <c r="BD488" i="1" s="1"/>
  <c r="BE488" i="1" s="1"/>
  <c r="AK488" i="1"/>
  <c r="AG488" i="1"/>
  <c r="AC488" i="1"/>
  <c r="Y488" i="1"/>
  <c r="V488" i="1"/>
  <c r="S488" i="1"/>
  <c r="AO487" i="1"/>
  <c r="AK487" i="1"/>
  <c r="AG487" i="1"/>
  <c r="AC487" i="1"/>
  <c r="Y487" i="1"/>
  <c r="V487" i="1"/>
  <c r="S487" i="1"/>
  <c r="BD486" i="1"/>
  <c r="BE486" i="1" s="1"/>
  <c r="AO486" i="1"/>
  <c r="AK486" i="1"/>
  <c r="AG486" i="1"/>
  <c r="AC486" i="1"/>
  <c r="Y486" i="1"/>
  <c r="V486" i="1"/>
  <c r="S486" i="1"/>
  <c r="AO485" i="1"/>
  <c r="AK485" i="1"/>
  <c r="AG485" i="1"/>
  <c r="AC485" i="1"/>
  <c r="Y485" i="1"/>
  <c r="BD485" i="1" s="1"/>
  <c r="BE485" i="1" s="1"/>
  <c r="V485" i="1"/>
  <c r="S485" i="1"/>
  <c r="AO484" i="1"/>
  <c r="AK484" i="1"/>
  <c r="AG484" i="1"/>
  <c r="AC484" i="1"/>
  <c r="Y484" i="1"/>
  <c r="BD484" i="1" s="1"/>
  <c r="BE484" i="1" s="1"/>
  <c r="V484" i="1"/>
  <c r="S484" i="1"/>
  <c r="AO483" i="1"/>
  <c r="AK483" i="1"/>
  <c r="AG483" i="1"/>
  <c r="AC483" i="1"/>
  <c r="Y483" i="1"/>
  <c r="V483" i="1"/>
  <c r="S483" i="1"/>
  <c r="AO482" i="1"/>
  <c r="AK482" i="1"/>
  <c r="AG482" i="1"/>
  <c r="AC482" i="1"/>
  <c r="Y482" i="1"/>
  <c r="BD482" i="1" s="1"/>
  <c r="BE482" i="1" s="1"/>
  <c r="V482" i="1"/>
  <c r="S482" i="1"/>
  <c r="AO481" i="1"/>
  <c r="AK481" i="1"/>
  <c r="AG481" i="1"/>
  <c r="AC481" i="1"/>
  <c r="Y481" i="1"/>
  <c r="V481" i="1"/>
  <c r="S481" i="1"/>
  <c r="BD480" i="1"/>
  <c r="BE480" i="1" s="1"/>
  <c r="AO480" i="1"/>
  <c r="AK480" i="1"/>
  <c r="AG480" i="1"/>
  <c r="AC480" i="1"/>
  <c r="Y480" i="1"/>
  <c r="V480" i="1"/>
  <c r="S480" i="1"/>
  <c r="AO479" i="1"/>
  <c r="AK479" i="1"/>
  <c r="AG479" i="1"/>
  <c r="AC479" i="1"/>
  <c r="Y479" i="1"/>
  <c r="BD479" i="1" s="1"/>
  <c r="BE479" i="1" s="1"/>
  <c r="V479" i="1"/>
  <c r="S479" i="1"/>
  <c r="AO478" i="1"/>
  <c r="AK478" i="1"/>
  <c r="AG478" i="1"/>
  <c r="AC478" i="1"/>
  <c r="Y478" i="1"/>
  <c r="BD478" i="1" s="1"/>
  <c r="BE478" i="1" s="1"/>
  <c r="V478" i="1"/>
  <c r="S478" i="1"/>
  <c r="BD477" i="1"/>
  <c r="BE477" i="1" s="1"/>
  <c r="AO477" i="1"/>
  <c r="AK477" i="1"/>
  <c r="AG477" i="1"/>
  <c r="AC477" i="1"/>
  <c r="Y477" i="1"/>
  <c r="V477" i="1"/>
  <c r="S477" i="1"/>
  <c r="AO476" i="1"/>
  <c r="AK476" i="1"/>
  <c r="AG476" i="1"/>
  <c r="AC476" i="1"/>
  <c r="Y476" i="1"/>
  <c r="BD476" i="1" s="1"/>
  <c r="BE476" i="1" s="1"/>
  <c r="V476" i="1"/>
  <c r="S476" i="1"/>
  <c r="BD475" i="1"/>
  <c r="BE475" i="1" s="1"/>
  <c r="AO475" i="1"/>
  <c r="AK475" i="1"/>
  <c r="AG475" i="1"/>
  <c r="AC475" i="1"/>
  <c r="Y475" i="1"/>
  <c r="V475" i="1"/>
  <c r="S475" i="1"/>
  <c r="AO474" i="1"/>
  <c r="AK474" i="1"/>
  <c r="AG474" i="1"/>
  <c r="AC474" i="1"/>
  <c r="Y474" i="1"/>
  <c r="V474" i="1"/>
  <c r="S474" i="1"/>
  <c r="AO473" i="1"/>
  <c r="AK473" i="1"/>
  <c r="AG473" i="1"/>
  <c r="AC473" i="1"/>
  <c r="BD473" i="1" s="1"/>
  <c r="BE473" i="1" s="1"/>
  <c r="Y473" i="1"/>
  <c r="V473" i="1"/>
  <c r="S473" i="1"/>
  <c r="BE472" i="1"/>
  <c r="BD472" i="1"/>
  <c r="AO472" i="1"/>
  <c r="AK472" i="1"/>
  <c r="AG472" i="1"/>
  <c r="AC472" i="1"/>
  <c r="Y472" i="1"/>
  <c r="V472" i="1"/>
  <c r="S472" i="1"/>
  <c r="AO471" i="1"/>
  <c r="AK471" i="1"/>
  <c r="AG471" i="1"/>
  <c r="BD471" i="1" s="1"/>
  <c r="BE471" i="1" s="1"/>
  <c r="AC471" i="1"/>
  <c r="Y471" i="1"/>
  <c r="V471" i="1"/>
  <c r="S471" i="1"/>
  <c r="AO470" i="1"/>
  <c r="AK470" i="1"/>
  <c r="AG470" i="1"/>
  <c r="AC470" i="1"/>
  <c r="Y470" i="1"/>
  <c r="V470" i="1"/>
  <c r="S470" i="1"/>
  <c r="AO469" i="1"/>
  <c r="BD469" i="1" s="1"/>
  <c r="BE469" i="1" s="1"/>
  <c r="AK469" i="1"/>
  <c r="AG469" i="1"/>
  <c r="AC469" i="1"/>
  <c r="Y469" i="1"/>
  <c r="V469" i="1"/>
  <c r="S469" i="1"/>
  <c r="AO468" i="1"/>
  <c r="AK468" i="1"/>
  <c r="AG468" i="1"/>
  <c r="AC468" i="1"/>
  <c r="Y468" i="1"/>
  <c r="V468" i="1"/>
  <c r="S468" i="1"/>
  <c r="BD467" i="1"/>
  <c r="BE467" i="1" s="1"/>
  <c r="AO467" i="1"/>
  <c r="AK467" i="1"/>
  <c r="AG467" i="1"/>
  <c r="AC467" i="1"/>
  <c r="Y467" i="1"/>
  <c r="V467" i="1"/>
  <c r="S467" i="1"/>
  <c r="AO466" i="1"/>
  <c r="AK466" i="1"/>
  <c r="AG466" i="1"/>
  <c r="AC466" i="1"/>
  <c r="Y466" i="1"/>
  <c r="V466" i="1"/>
  <c r="S466" i="1"/>
  <c r="AO465" i="1"/>
  <c r="AK465" i="1"/>
  <c r="AG465" i="1"/>
  <c r="AC465" i="1"/>
  <c r="Y465" i="1"/>
  <c r="BD465" i="1" s="1"/>
  <c r="BE465" i="1" s="1"/>
  <c r="V465" i="1"/>
  <c r="S465" i="1"/>
  <c r="AO464" i="1"/>
  <c r="AK464" i="1"/>
  <c r="AG464" i="1"/>
  <c r="AC464" i="1"/>
  <c r="Y464" i="1"/>
  <c r="V464" i="1"/>
  <c r="S464" i="1"/>
  <c r="AO463" i="1"/>
  <c r="AK463" i="1"/>
  <c r="AG463" i="1"/>
  <c r="AC463" i="1"/>
  <c r="Y463" i="1"/>
  <c r="BD463" i="1" s="1"/>
  <c r="BE463" i="1" s="1"/>
  <c r="V463" i="1"/>
  <c r="S463" i="1"/>
  <c r="AO462" i="1"/>
  <c r="AK462" i="1"/>
  <c r="AG462" i="1"/>
  <c r="AC462" i="1"/>
  <c r="Y462" i="1"/>
  <c r="BD462" i="1" s="1"/>
  <c r="BE462" i="1" s="1"/>
  <c r="V462" i="1"/>
  <c r="S462" i="1"/>
  <c r="BD461" i="1"/>
  <c r="BE461" i="1" s="1"/>
  <c r="AO461" i="1"/>
  <c r="AK461" i="1"/>
  <c r="AG461" i="1"/>
  <c r="AC461" i="1"/>
  <c r="Y461" i="1"/>
  <c r="V461" i="1"/>
  <c r="S461" i="1"/>
  <c r="AO460" i="1"/>
  <c r="AK460" i="1"/>
  <c r="AG460" i="1"/>
  <c r="AC460" i="1"/>
  <c r="BD460" i="1" s="1"/>
  <c r="BE460" i="1" s="1"/>
  <c r="Y460" i="1"/>
  <c r="V460" i="1"/>
  <c r="S460" i="1"/>
  <c r="BD459" i="1"/>
  <c r="BE459" i="1" s="1"/>
  <c r="AO459" i="1"/>
  <c r="AK459" i="1"/>
  <c r="AG459" i="1"/>
  <c r="AC459" i="1"/>
  <c r="Y459" i="1"/>
  <c r="V459" i="1"/>
  <c r="S459" i="1"/>
  <c r="AO458" i="1"/>
  <c r="AK458" i="1"/>
  <c r="AG458" i="1"/>
  <c r="AC458" i="1"/>
  <c r="Y458" i="1"/>
  <c r="V458" i="1"/>
  <c r="S458" i="1"/>
  <c r="AO457" i="1"/>
  <c r="AK457" i="1"/>
  <c r="AG457" i="1"/>
  <c r="AC457" i="1"/>
  <c r="Y457" i="1"/>
  <c r="BD457" i="1" s="1"/>
  <c r="BE457" i="1" s="1"/>
  <c r="V457" i="1"/>
  <c r="S457" i="1"/>
  <c r="BE456" i="1"/>
  <c r="BD456" i="1"/>
  <c r="AO456" i="1"/>
  <c r="AK456" i="1"/>
  <c r="AG456" i="1"/>
  <c r="AC456" i="1"/>
  <c r="Y456" i="1"/>
  <c r="V456" i="1"/>
  <c r="S456" i="1"/>
  <c r="AO455" i="1"/>
  <c r="AK455" i="1"/>
  <c r="AG455" i="1"/>
  <c r="AC455" i="1"/>
  <c r="Y455" i="1"/>
  <c r="V455" i="1"/>
  <c r="S455" i="1"/>
  <c r="BD454" i="1"/>
  <c r="BE454" i="1" s="1"/>
  <c r="AO454" i="1"/>
  <c r="AK454" i="1"/>
  <c r="AG454" i="1"/>
  <c r="AC454" i="1"/>
  <c r="Y454" i="1"/>
  <c r="V454" i="1"/>
  <c r="S454" i="1"/>
  <c r="BD453" i="1"/>
  <c r="BE453" i="1" s="1"/>
  <c r="AO453" i="1"/>
  <c r="AK453" i="1"/>
  <c r="AG453" i="1"/>
  <c r="AC453" i="1"/>
  <c r="Y453" i="1"/>
  <c r="V453" i="1"/>
  <c r="S453" i="1"/>
  <c r="AO452" i="1"/>
  <c r="AK452" i="1"/>
  <c r="AG452" i="1"/>
  <c r="AC452" i="1"/>
  <c r="Y452" i="1"/>
  <c r="V452" i="1"/>
  <c r="S452" i="1"/>
  <c r="AO451" i="1"/>
  <c r="BD451" i="1" s="1"/>
  <c r="BE451" i="1" s="1"/>
  <c r="AK451" i="1"/>
  <c r="AG451" i="1"/>
  <c r="AC451" i="1"/>
  <c r="Y451" i="1"/>
  <c r="V451" i="1"/>
  <c r="S451" i="1"/>
  <c r="AO450" i="1"/>
  <c r="AK450" i="1"/>
  <c r="AG450" i="1"/>
  <c r="AC450" i="1"/>
  <c r="Y450" i="1"/>
  <c r="BD450" i="1" s="1"/>
  <c r="BE450" i="1" s="1"/>
  <c r="V450" i="1"/>
  <c r="S450" i="1"/>
  <c r="BE449" i="1"/>
  <c r="BD449" i="1"/>
  <c r="AO449" i="1"/>
  <c r="AK449" i="1"/>
  <c r="AG449" i="1"/>
  <c r="AC449" i="1"/>
  <c r="Y449" i="1"/>
  <c r="V449" i="1"/>
  <c r="S449" i="1"/>
  <c r="AO448" i="1"/>
  <c r="AK448" i="1"/>
  <c r="AG448" i="1"/>
  <c r="BD448" i="1" s="1"/>
  <c r="BE448" i="1" s="1"/>
  <c r="AC448" i="1"/>
  <c r="Y448" i="1"/>
  <c r="V448" i="1"/>
  <c r="S448" i="1"/>
  <c r="AO447" i="1"/>
  <c r="AK447" i="1"/>
  <c r="AG447" i="1"/>
  <c r="AC447" i="1"/>
  <c r="Y447" i="1"/>
  <c r="V447" i="1"/>
  <c r="S447" i="1"/>
  <c r="AO446" i="1"/>
  <c r="AK446" i="1"/>
  <c r="AG446" i="1"/>
  <c r="AC446" i="1"/>
  <c r="Y446" i="1"/>
  <c r="V446" i="1"/>
  <c r="S446" i="1"/>
  <c r="AO445" i="1"/>
  <c r="AK445" i="1"/>
  <c r="AG445" i="1"/>
  <c r="AC445" i="1"/>
  <c r="Y445" i="1"/>
  <c r="V445" i="1"/>
  <c r="S445" i="1"/>
  <c r="AO444" i="1"/>
  <c r="AK444" i="1"/>
  <c r="AG444" i="1"/>
  <c r="AC444" i="1"/>
  <c r="Y444" i="1"/>
  <c r="BD444" i="1" s="1"/>
  <c r="BE444" i="1" s="1"/>
  <c r="V444" i="1"/>
  <c r="S444" i="1"/>
  <c r="AO443" i="1"/>
  <c r="AK443" i="1"/>
  <c r="AG443" i="1"/>
  <c r="AC443" i="1"/>
  <c r="Y443" i="1"/>
  <c r="V443" i="1"/>
  <c r="S443" i="1"/>
  <c r="BD442" i="1"/>
  <c r="BE442" i="1" s="1"/>
  <c r="AO442" i="1"/>
  <c r="AK442" i="1"/>
  <c r="AG442" i="1"/>
  <c r="AC442" i="1"/>
  <c r="Y442" i="1"/>
  <c r="V442" i="1"/>
  <c r="S442" i="1"/>
  <c r="AO441" i="1"/>
  <c r="AK441" i="1"/>
  <c r="AG441" i="1"/>
  <c r="AC441" i="1"/>
  <c r="Y441" i="1"/>
  <c r="BD441" i="1" s="1"/>
  <c r="BE441" i="1" s="1"/>
  <c r="V441" i="1"/>
  <c r="S441" i="1"/>
  <c r="BE440" i="1"/>
  <c r="BD440" i="1"/>
  <c r="AO440" i="1"/>
  <c r="AK440" i="1"/>
  <c r="AG440" i="1"/>
  <c r="AC440" i="1"/>
  <c r="Y440" i="1"/>
  <c r="V440" i="1"/>
  <c r="S440" i="1"/>
  <c r="AO439" i="1"/>
  <c r="AK439" i="1"/>
  <c r="AG439" i="1"/>
  <c r="AC439" i="1"/>
  <c r="Y439" i="1"/>
  <c r="BD439" i="1" s="1"/>
  <c r="BE439" i="1" s="1"/>
  <c r="V439" i="1"/>
  <c r="S439" i="1"/>
  <c r="AO438" i="1"/>
  <c r="BD438" i="1" s="1"/>
  <c r="BE438" i="1" s="1"/>
  <c r="AK438" i="1"/>
  <c r="AG438" i="1"/>
  <c r="AC438" i="1"/>
  <c r="Y438" i="1"/>
  <c r="V438" i="1"/>
  <c r="S438" i="1"/>
  <c r="BD437" i="1"/>
  <c r="BE437" i="1" s="1"/>
  <c r="AO437" i="1"/>
  <c r="AK437" i="1"/>
  <c r="AG437" i="1"/>
  <c r="AC437" i="1"/>
  <c r="Y437" i="1"/>
  <c r="V437" i="1"/>
  <c r="S437" i="1"/>
  <c r="AO436" i="1"/>
  <c r="AK436" i="1"/>
  <c r="AG436" i="1"/>
  <c r="AC436" i="1"/>
  <c r="Y436" i="1"/>
  <c r="V436" i="1"/>
  <c r="S436" i="1"/>
  <c r="BE435" i="1"/>
  <c r="AO435" i="1"/>
  <c r="BD435" i="1" s="1"/>
  <c r="AK435" i="1"/>
  <c r="AG435" i="1"/>
  <c r="AC435" i="1"/>
  <c r="Y435" i="1"/>
  <c r="V435" i="1"/>
  <c r="S435" i="1"/>
  <c r="AO434" i="1"/>
  <c r="AK434" i="1"/>
  <c r="AG434" i="1"/>
  <c r="AC434" i="1"/>
  <c r="Y434" i="1"/>
  <c r="BD434" i="1" s="1"/>
  <c r="BE434" i="1" s="1"/>
  <c r="V434" i="1"/>
  <c r="S434" i="1"/>
  <c r="BE433" i="1"/>
  <c r="AO433" i="1"/>
  <c r="BD433" i="1" s="1"/>
  <c r="AK433" i="1"/>
  <c r="AG433" i="1"/>
  <c r="AC433" i="1"/>
  <c r="Y433" i="1"/>
  <c r="V433" i="1"/>
  <c r="S433" i="1"/>
  <c r="AO432" i="1"/>
  <c r="AK432" i="1"/>
  <c r="AG432" i="1"/>
  <c r="AC432" i="1"/>
  <c r="BD432" i="1" s="1"/>
  <c r="BE432" i="1" s="1"/>
  <c r="Y432" i="1"/>
  <c r="V432" i="1"/>
  <c r="S432" i="1"/>
  <c r="AO431" i="1"/>
  <c r="AK431" i="1"/>
  <c r="AG431" i="1"/>
  <c r="AC431" i="1"/>
  <c r="Y431" i="1"/>
  <c r="V431" i="1"/>
  <c r="S431" i="1"/>
  <c r="AO430" i="1"/>
  <c r="AK430" i="1"/>
  <c r="AG430" i="1"/>
  <c r="AC430" i="1"/>
  <c r="Y430" i="1"/>
  <c r="V430" i="1"/>
  <c r="S430" i="1"/>
  <c r="AO429" i="1"/>
  <c r="AK429" i="1"/>
  <c r="AG429" i="1"/>
  <c r="AC429" i="1"/>
  <c r="Y429" i="1"/>
  <c r="V429" i="1"/>
  <c r="S429" i="1"/>
  <c r="BE428" i="1"/>
  <c r="BD428" i="1"/>
  <c r="AO428" i="1"/>
  <c r="AK428" i="1"/>
  <c r="AG428" i="1"/>
  <c r="AC428" i="1"/>
  <c r="Y428" i="1"/>
  <c r="V428" i="1"/>
  <c r="S428" i="1"/>
  <c r="AO427" i="1"/>
  <c r="AK427" i="1"/>
  <c r="AG427" i="1"/>
  <c r="AC427" i="1"/>
  <c r="Y427" i="1"/>
  <c r="V427" i="1"/>
  <c r="S427" i="1"/>
  <c r="AO426" i="1"/>
  <c r="AK426" i="1"/>
  <c r="AG426" i="1"/>
  <c r="AC426" i="1"/>
  <c r="Y426" i="1"/>
  <c r="BD426" i="1" s="1"/>
  <c r="BE426" i="1" s="1"/>
  <c r="V426" i="1"/>
  <c r="S426" i="1"/>
  <c r="AO425" i="1"/>
  <c r="BD425" i="1" s="1"/>
  <c r="BE425" i="1" s="1"/>
  <c r="AK425" i="1"/>
  <c r="AG425" i="1"/>
  <c r="AC425" i="1"/>
  <c r="Y425" i="1"/>
  <c r="V425" i="1"/>
  <c r="S425" i="1"/>
  <c r="AO424" i="1"/>
  <c r="AK424" i="1"/>
  <c r="AG424" i="1"/>
  <c r="AC424" i="1"/>
  <c r="Y424" i="1"/>
  <c r="BD424" i="1" s="1"/>
  <c r="BE424" i="1" s="1"/>
  <c r="V424" i="1"/>
  <c r="S424" i="1"/>
  <c r="BE423" i="1"/>
  <c r="AO423" i="1"/>
  <c r="BD423" i="1" s="1"/>
  <c r="AK423" i="1"/>
  <c r="AG423" i="1"/>
  <c r="AC423" i="1"/>
  <c r="Y423" i="1"/>
  <c r="V423" i="1"/>
  <c r="S423" i="1"/>
  <c r="AO422" i="1"/>
  <c r="AK422" i="1"/>
  <c r="AG422" i="1"/>
  <c r="AC422" i="1"/>
  <c r="Y422" i="1"/>
  <c r="V422" i="1"/>
  <c r="S422" i="1"/>
  <c r="AO421" i="1"/>
  <c r="AK421" i="1"/>
  <c r="AG421" i="1"/>
  <c r="AC421" i="1"/>
  <c r="Y421" i="1"/>
  <c r="V421" i="1"/>
  <c r="S421" i="1"/>
  <c r="BE420" i="1"/>
  <c r="BD420" i="1"/>
  <c r="AO420" i="1"/>
  <c r="AK420" i="1"/>
  <c r="AG420" i="1"/>
  <c r="AC420" i="1"/>
  <c r="Y420" i="1"/>
  <c r="V420" i="1"/>
  <c r="S420" i="1"/>
  <c r="AO419" i="1"/>
  <c r="AK419" i="1"/>
  <c r="AG419" i="1"/>
  <c r="AC419" i="1"/>
  <c r="Y419" i="1"/>
  <c r="V419" i="1"/>
  <c r="S419" i="1"/>
  <c r="AO418" i="1"/>
  <c r="AK418" i="1"/>
  <c r="AG418" i="1"/>
  <c r="AC418" i="1"/>
  <c r="Y418" i="1"/>
  <c r="BD418" i="1" s="1"/>
  <c r="BE418" i="1" s="1"/>
  <c r="V418" i="1"/>
  <c r="S418" i="1"/>
  <c r="BD417" i="1"/>
  <c r="BE417" i="1" s="1"/>
  <c r="AO417" i="1"/>
  <c r="AK417" i="1"/>
  <c r="AG417" i="1"/>
  <c r="AC417" i="1"/>
  <c r="Y417" i="1"/>
  <c r="V417" i="1"/>
  <c r="S417" i="1"/>
  <c r="AO416" i="1"/>
  <c r="AK416" i="1"/>
  <c r="AG416" i="1"/>
  <c r="AC416" i="1"/>
  <c r="Y416" i="1"/>
  <c r="BD416" i="1" s="1"/>
  <c r="BE416" i="1" s="1"/>
  <c r="V416" i="1"/>
  <c r="S416" i="1"/>
  <c r="AO415" i="1"/>
  <c r="BD415" i="1" s="1"/>
  <c r="BE415" i="1" s="1"/>
  <c r="AK415" i="1"/>
  <c r="AG415" i="1"/>
  <c r="AC415" i="1"/>
  <c r="Y415" i="1"/>
  <c r="V415" i="1"/>
  <c r="S415" i="1"/>
  <c r="AO414" i="1"/>
  <c r="AK414" i="1"/>
  <c r="AG414" i="1"/>
  <c r="AC414" i="1"/>
  <c r="Y414" i="1"/>
  <c r="V414" i="1"/>
  <c r="S414" i="1"/>
  <c r="AO413" i="1"/>
  <c r="AK413" i="1"/>
  <c r="AG413" i="1"/>
  <c r="AC413" i="1"/>
  <c r="Y413" i="1"/>
  <c r="V413" i="1"/>
  <c r="S413" i="1"/>
  <c r="AO412" i="1"/>
  <c r="AK412" i="1"/>
  <c r="BD412" i="1" s="1"/>
  <c r="BE412" i="1" s="1"/>
  <c r="AG412" i="1"/>
  <c r="AC412" i="1"/>
  <c r="Y412" i="1"/>
  <c r="V412" i="1"/>
  <c r="S412" i="1"/>
  <c r="AO411" i="1"/>
  <c r="AK411" i="1"/>
  <c r="AG411" i="1"/>
  <c r="AC411" i="1"/>
  <c r="Y411" i="1"/>
  <c r="BD411" i="1" s="1"/>
  <c r="BE411" i="1" s="1"/>
  <c r="V411" i="1"/>
  <c r="S411" i="1"/>
  <c r="AO410" i="1"/>
  <c r="AK410" i="1"/>
  <c r="AG410" i="1"/>
  <c r="AC410" i="1"/>
  <c r="Y410" i="1"/>
  <c r="BD410" i="1" s="1"/>
  <c r="BE410" i="1" s="1"/>
  <c r="V410" i="1"/>
  <c r="S410" i="1"/>
  <c r="AO409" i="1"/>
  <c r="AK409" i="1"/>
  <c r="AG409" i="1"/>
  <c r="BD409" i="1" s="1"/>
  <c r="BE409" i="1" s="1"/>
  <c r="AC409" i="1"/>
  <c r="Y409" i="1"/>
  <c r="V409" i="1"/>
  <c r="S409" i="1"/>
  <c r="AO408" i="1"/>
  <c r="AK408" i="1"/>
  <c r="AG408" i="1"/>
  <c r="AC408" i="1"/>
  <c r="Y408" i="1"/>
  <c r="V408" i="1"/>
  <c r="S408" i="1"/>
  <c r="AO407" i="1"/>
  <c r="BD407" i="1" s="1"/>
  <c r="BE407" i="1" s="1"/>
  <c r="AK407" i="1"/>
  <c r="AG407" i="1"/>
  <c r="AC407" i="1"/>
  <c r="Y407" i="1"/>
  <c r="V407" i="1"/>
  <c r="S407" i="1"/>
  <c r="AO406" i="1"/>
  <c r="AK406" i="1"/>
  <c r="AG406" i="1"/>
  <c r="AC406" i="1"/>
  <c r="Y406" i="1"/>
  <c r="V406" i="1"/>
  <c r="S406" i="1"/>
  <c r="AO405" i="1"/>
  <c r="AK405" i="1"/>
  <c r="AG405" i="1"/>
  <c r="AC405" i="1"/>
  <c r="Y405" i="1"/>
  <c r="BD405" i="1" s="1"/>
  <c r="BE405" i="1" s="1"/>
  <c r="V405" i="1"/>
  <c r="S405" i="1"/>
  <c r="BD404" i="1"/>
  <c r="BE404" i="1" s="1"/>
  <c r="AO404" i="1"/>
  <c r="AK404" i="1"/>
  <c r="AG404" i="1"/>
  <c r="AC404" i="1"/>
  <c r="Y404" i="1"/>
  <c r="V404" i="1"/>
  <c r="S404" i="1"/>
  <c r="AO403" i="1"/>
  <c r="AK403" i="1"/>
  <c r="AG403" i="1"/>
  <c r="AC403" i="1"/>
  <c r="Y403" i="1"/>
  <c r="V403" i="1"/>
  <c r="S403" i="1"/>
  <c r="BD402" i="1"/>
  <c r="BE402" i="1" s="1"/>
  <c r="AO402" i="1"/>
  <c r="AK402" i="1"/>
  <c r="AG402" i="1"/>
  <c r="AC402" i="1"/>
  <c r="Y402" i="1"/>
  <c r="V402" i="1"/>
  <c r="S402" i="1"/>
  <c r="AO401" i="1"/>
  <c r="AK401" i="1"/>
  <c r="AG401" i="1"/>
  <c r="BD401" i="1" s="1"/>
  <c r="BE401" i="1" s="1"/>
  <c r="AC401" i="1"/>
  <c r="Y401" i="1"/>
  <c r="V401" i="1"/>
  <c r="S401" i="1"/>
  <c r="AO400" i="1"/>
  <c r="AK400" i="1"/>
  <c r="AG400" i="1"/>
  <c r="AC400" i="1"/>
  <c r="Y400" i="1"/>
  <c r="V400" i="1"/>
  <c r="S400" i="1"/>
  <c r="AO399" i="1"/>
  <c r="BD399" i="1" s="1"/>
  <c r="BE399" i="1" s="1"/>
  <c r="AK399" i="1"/>
  <c r="AG399" i="1"/>
  <c r="AC399" i="1"/>
  <c r="Y399" i="1"/>
  <c r="V399" i="1"/>
  <c r="S399" i="1"/>
  <c r="BD398" i="1"/>
  <c r="BE398" i="1" s="1"/>
  <c r="AO398" i="1"/>
  <c r="AK398" i="1"/>
  <c r="AG398" i="1"/>
  <c r="AC398" i="1"/>
  <c r="Y398" i="1"/>
  <c r="V398" i="1"/>
  <c r="S398" i="1"/>
  <c r="AO397" i="1"/>
  <c r="AK397" i="1"/>
  <c r="AG397" i="1"/>
  <c r="AC397" i="1"/>
  <c r="Y397" i="1"/>
  <c r="V397" i="1"/>
  <c r="S397" i="1"/>
  <c r="AO396" i="1"/>
  <c r="AK396" i="1"/>
  <c r="BD396" i="1" s="1"/>
  <c r="BE396" i="1" s="1"/>
  <c r="AG396" i="1"/>
  <c r="AC396" i="1"/>
  <c r="Y396" i="1"/>
  <c r="V396" i="1"/>
  <c r="S396" i="1"/>
  <c r="AO395" i="1"/>
  <c r="AK395" i="1"/>
  <c r="AG395" i="1"/>
  <c r="AC395" i="1"/>
  <c r="Y395" i="1"/>
  <c r="V395" i="1"/>
  <c r="S395" i="1"/>
  <c r="AO394" i="1"/>
  <c r="AK394" i="1"/>
  <c r="AG394" i="1"/>
  <c r="AC394" i="1"/>
  <c r="BD394" i="1" s="1"/>
  <c r="BE394" i="1" s="1"/>
  <c r="Y394" i="1"/>
  <c r="V394" i="1"/>
  <c r="S394" i="1"/>
  <c r="AO393" i="1"/>
  <c r="BD393" i="1" s="1"/>
  <c r="BE393" i="1" s="1"/>
  <c r="AK393" i="1"/>
  <c r="AG393" i="1"/>
  <c r="AC393" i="1"/>
  <c r="Y393" i="1"/>
  <c r="V393" i="1"/>
  <c r="S393" i="1"/>
  <c r="AO392" i="1"/>
  <c r="AK392" i="1"/>
  <c r="AG392" i="1"/>
  <c r="AC392" i="1"/>
  <c r="Y392" i="1"/>
  <c r="BD392" i="1" s="1"/>
  <c r="BE392" i="1" s="1"/>
  <c r="V392" i="1"/>
  <c r="S392" i="1"/>
  <c r="AO391" i="1"/>
  <c r="AK391" i="1"/>
  <c r="AG391" i="1"/>
  <c r="AC391" i="1"/>
  <c r="Y391" i="1"/>
  <c r="BD391" i="1" s="1"/>
  <c r="BE391" i="1" s="1"/>
  <c r="V391" i="1"/>
  <c r="S391" i="1"/>
  <c r="AO390" i="1"/>
  <c r="AK390" i="1"/>
  <c r="AG390" i="1"/>
  <c r="BD390" i="1" s="1"/>
  <c r="BE390" i="1" s="1"/>
  <c r="AC390" i="1"/>
  <c r="Y390" i="1"/>
  <c r="V390" i="1"/>
  <c r="S390" i="1"/>
  <c r="AO389" i="1"/>
  <c r="AK389" i="1"/>
  <c r="AG389" i="1"/>
  <c r="AC389" i="1"/>
  <c r="Y389" i="1"/>
  <c r="BD389" i="1" s="1"/>
  <c r="BE389" i="1" s="1"/>
  <c r="V389" i="1"/>
  <c r="S389" i="1"/>
  <c r="AO388" i="1"/>
  <c r="AK388" i="1"/>
  <c r="AG388" i="1"/>
  <c r="BD388" i="1" s="1"/>
  <c r="BE388" i="1" s="1"/>
  <c r="AC388" i="1"/>
  <c r="Y388" i="1"/>
  <c r="V388" i="1"/>
  <c r="S388" i="1"/>
  <c r="AO387" i="1"/>
  <c r="AK387" i="1"/>
  <c r="AG387" i="1"/>
  <c r="AC387" i="1"/>
  <c r="Y387" i="1"/>
  <c r="V387" i="1"/>
  <c r="S387" i="1"/>
  <c r="BD386" i="1"/>
  <c r="BE386" i="1" s="1"/>
  <c r="AO386" i="1"/>
  <c r="AK386" i="1"/>
  <c r="AG386" i="1"/>
  <c r="AC386" i="1"/>
  <c r="Y386" i="1"/>
  <c r="V386" i="1"/>
  <c r="S386" i="1"/>
  <c r="AO385" i="1"/>
  <c r="AK385" i="1"/>
  <c r="AG385" i="1"/>
  <c r="AC385" i="1"/>
  <c r="BD385" i="1" s="1"/>
  <c r="BE385" i="1" s="1"/>
  <c r="Y385" i="1"/>
  <c r="V385" i="1"/>
  <c r="S385" i="1"/>
  <c r="AO384" i="1"/>
  <c r="AK384" i="1"/>
  <c r="AG384" i="1"/>
  <c r="AC384" i="1"/>
  <c r="Y384" i="1"/>
  <c r="BD384" i="1" s="1"/>
  <c r="BE384" i="1" s="1"/>
  <c r="V384" i="1"/>
  <c r="S384" i="1"/>
  <c r="AO383" i="1"/>
  <c r="AK383" i="1"/>
  <c r="AG383" i="1"/>
  <c r="AC383" i="1"/>
  <c r="Y383" i="1"/>
  <c r="BD383" i="1" s="1"/>
  <c r="BE383" i="1" s="1"/>
  <c r="V383" i="1"/>
  <c r="T383" i="1"/>
  <c r="T585" i="1" s="1"/>
  <c r="S383" i="1"/>
  <c r="AO382" i="1"/>
  <c r="AK382" i="1"/>
  <c r="AG382" i="1"/>
  <c r="AC382" i="1"/>
  <c r="Y382" i="1"/>
  <c r="V382" i="1"/>
  <c r="S382" i="1"/>
  <c r="AO381" i="1"/>
  <c r="AK381" i="1"/>
  <c r="AG381" i="1"/>
  <c r="AC381" i="1"/>
  <c r="Y381" i="1"/>
  <c r="V381" i="1"/>
  <c r="S381" i="1"/>
  <c r="AO380" i="1"/>
  <c r="AK380" i="1"/>
  <c r="AG380" i="1"/>
  <c r="AC380" i="1"/>
  <c r="Y380" i="1"/>
  <c r="BD380" i="1" s="1"/>
  <c r="BE380" i="1" s="1"/>
  <c r="V380" i="1"/>
  <c r="S380" i="1"/>
  <c r="AO379" i="1"/>
  <c r="BD379" i="1" s="1"/>
  <c r="BE379" i="1" s="1"/>
  <c r="AK379" i="1"/>
  <c r="AG379" i="1"/>
  <c r="AC379" i="1"/>
  <c r="Y379" i="1"/>
  <c r="V379" i="1"/>
  <c r="S379" i="1"/>
  <c r="AO378" i="1"/>
  <c r="AK378" i="1"/>
  <c r="AG378" i="1"/>
  <c r="AC378" i="1"/>
  <c r="Y378" i="1"/>
  <c r="BD378" i="1" s="1"/>
  <c r="BE378" i="1" s="1"/>
  <c r="V378" i="1"/>
  <c r="S378" i="1"/>
  <c r="AO377" i="1"/>
  <c r="BD377" i="1" s="1"/>
  <c r="BE377" i="1" s="1"/>
  <c r="AK377" i="1"/>
  <c r="AG377" i="1"/>
  <c r="AC377" i="1"/>
  <c r="Y377" i="1"/>
  <c r="V377" i="1"/>
  <c r="S377" i="1"/>
  <c r="AO376" i="1"/>
  <c r="AK376" i="1"/>
  <c r="AG376" i="1"/>
  <c r="AC376" i="1"/>
  <c r="Y376" i="1"/>
  <c r="BD376" i="1" s="1"/>
  <c r="BE376" i="1" s="1"/>
  <c r="V376" i="1"/>
  <c r="S376" i="1"/>
  <c r="AO375" i="1"/>
  <c r="AK375" i="1"/>
  <c r="AG375" i="1"/>
  <c r="AC375" i="1"/>
  <c r="Y375" i="1"/>
  <c r="BD375" i="1" s="1"/>
  <c r="BE375" i="1" s="1"/>
  <c r="V375" i="1"/>
  <c r="S375" i="1"/>
  <c r="AO374" i="1"/>
  <c r="AK374" i="1"/>
  <c r="BD374" i="1" s="1"/>
  <c r="BE374" i="1" s="1"/>
  <c r="AG374" i="1"/>
  <c r="AC374" i="1"/>
  <c r="Y374" i="1"/>
  <c r="V374" i="1"/>
  <c r="S374" i="1"/>
  <c r="AO373" i="1"/>
  <c r="AK373" i="1"/>
  <c r="AG373" i="1"/>
  <c r="AC373" i="1"/>
  <c r="Y373" i="1"/>
  <c r="V373" i="1"/>
  <c r="S373" i="1"/>
  <c r="BD372" i="1"/>
  <c r="BE372" i="1" s="1"/>
  <c r="AO372" i="1"/>
  <c r="AK372" i="1"/>
  <c r="AG372" i="1"/>
  <c r="AC372" i="1"/>
  <c r="Y372" i="1"/>
  <c r="V372" i="1"/>
  <c r="S372" i="1"/>
  <c r="AO371" i="1"/>
  <c r="AK371" i="1"/>
  <c r="AG371" i="1"/>
  <c r="AC371" i="1"/>
  <c r="Y371" i="1"/>
  <c r="BD371" i="1" s="1"/>
  <c r="BE371" i="1" s="1"/>
  <c r="V371" i="1"/>
  <c r="S371" i="1"/>
  <c r="BD370" i="1"/>
  <c r="BE370" i="1" s="1"/>
  <c r="AO370" i="1"/>
  <c r="AK370" i="1"/>
  <c r="AG370" i="1"/>
  <c r="AC370" i="1"/>
  <c r="Y370" i="1"/>
  <c r="V370" i="1"/>
  <c r="S370" i="1"/>
  <c r="BD369" i="1"/>
  <c r="BE369" i="1" s="1"/>
  <c r="AO369" i="1"/>
  <c r="AK369" i="1"/>
  <c r="AG369" i="1"/>
  <c r="AC369" i="1"/>
  <c r="Y369" i="1"/>
  <c r="V369" i="1"/>
  <c r="S369" i="1"/>
  <c r="AO368" i="1"/>
  <c r="AK368" i="1"/>
  <c r="AG368" i="1"/>
  <c r="AC368" i="1"/>
  <c r="Y368" i="1"/>
  <c r="V368" i="1"/>
  <c r="S368" i="1"/>
  <c r="AO367" i="1"/>
  <c r="AK367" i="1"/>
  <c r="AG367" i="1"/>
  <c r="AC367" i="1"/>
  <c r="Y367" i="1"/>
  <c r="BD367" i="1" s="1"/>
  <c r="BE367" i="1" s="1"/>
  <c r="V367" i="1"/>
  <c r="S367" i="1"/>
  <c r="AO366" i="1"/>
  <c r="AK366" i="1"/>
  <c r="AG366" i="1"/>
  <c r="AC366" i="1"/>
  <c r="BD366" i="1" s="1"/>
  <c r="BE366" i="1" s="1"/>
  <c r="Y366" i="1"/>
  <c r="V366" i="1"/>
  <c r="S366" i="1"/>
  <c r="AO365" i="1"/>
  <c r="AK365" i="1"/>
  <c r="AG365" i="1"/>
  <c r="AC365" i="1"/>
  <c r="Y365" i="1"/>
  <c r="V365" i="1"/>
  <c r="S365" i="1"/>
  <c r="AO364" i="1"/>
  <c r="AK364" i="1"/>
  <c r="AG364" i="1"/>
  <c r="AC364" i="1"/>
  <c r="Y364" i="1"/>
  <c r="BD364" i="1" s="1"/>
  <c r="BE364" i="1" s="1"/>
  <c r="V364" i="1"/>
  <c r="S364" i="1"/>
  <c r="AO363" i="1"/>
  <c r="BD363" i="1" s="1"/>
  <c r="BE363" i="1" s="1"/>
  <c r="AK363" i="1"/>
  <c r="AG363" i="1"/>
  <c r="AC363" i="1"/>
  <c r="Y363" i="1"/>
  <c r="V363" i="1"/>
  <c r="S363" i="1"/>
  <c r="AO362" i="1"/>
  <c r="AK362" i="1"/>
  <c r="AG362" i="1"/>
  <c r="AC362" i="1"/>
  <c r="Y362" i="1"/>
  <c r="BD362" i="1" s="1"/>
  <c r="BE362" i="1" s="1"/>
  <c r="V362" i="1"/>
  <c r="S362" i="1"/>
  <c r="AO361" i="1"/>
  <c r="BD361" i="1" s="1"/>
  <c r="BE361" i="1" s="1"/>
  <c r="AK361" i="1"/>
  <c r="AG361" i="1"/>
  <c r="AC361" i="1"/>
  <c r="Y361" i="1"/>
  <c r="V361" i="1"/>
  <c r="S361" i="1"/>
  <c r="AO360" i="1"/>
  <c r="AK360" i="1"/>
  <c r="AG360" i="1"/>
  <c r="AC360" i="1"/>
  <c r="Y360" i="1"/>
  <c r="BD360" i="1" s="1"/>
  <c r="BE360" i="1" s="1"/>
  <c r="V360" i="1"/>
  <c r="S360" i="1"/>
  <c r="AO359" i="1"/>
  <c r="AK359" i="1"/>
  <c r="AG359" i="1"/>
  <c r="AC359" i="1"/>
  <c r="Y359" i="1"/>
  <c r="BD359" i="1" s="1"/>
  <c r="BE359" i="1" s="1"/>
  <c r="V359" i="1"/>
  <c r="S359" i="1"/>
  <c r="AO358" i="1"/>
  <c r="AK358" i="1"/>
  <c r="BD358" i="1" s="1"/>
  <c r="BE358" i="1" s="1"/>
  <c r="AG358" i="1"/>
  <c r="AC358" i="1"/>
  <c r="Y358" i="1"/>
  <c r="V358" i="1"/>
  <c r="S358" i="1"/>
  <c r="AO357" i="1"/>
  <c r="AK357" i="1"/>
  <c r="AG357" i="1"/>
  <c r="AC357" i="1"/>
  <c r="Y357" i="1"/>
  <c r="V357" i="1"/>
  <c r="S357" i="1"/>
  <c r="BD356" i="1"/>
  <c r="BE356" i="1" s="1"/>
  <c r="AO356" i="1"/>
  <c r="AK356" i="1"/>
  <c r="AG356" i="1"/>
  <c r="AC356" i="1"/>
  <c r="Y356" i="1"/>
  <c r="V356" i="1"/>
  <c r="S356" i="1"/>
  <c r="AO355" i="1"/>
  <c r="AK355" i="1"/>
  <c r="AG355" i="1"/>
  <c r="AC355" i="1"/>
  <c r="Y355" i="1"/>
  <c r="BD355" i="1" s="1"/>
  <c r="BE355" i="1" s="1"/>
  <c r="V355" i="1"/>
  <c r="S355" i="1"/>
  <c r="BD354" i="1"/>
  <c r="BE354" i="1" s="1"/>
  <c r="AO354" i="1"/>
  <c r="AK354" i="1"/>
  <c r="AG354" i="1"/>
  <c r="AC354" i="1"/>
  <c r="Y354" i="1"/>
  <c r="V354" i="1"/>
  <c r="S354" i="1"/>
  <c r="BD353" i="1"/>
  <c r="BE353" i="1" s="1"/>
  <c r="AO353" i="1"/>
  <c r="AK353" i="1"/>
  <c r="AG353" i="1"/>
  <c r="AC353" i="1"/>
  <c r="Y353" i="1"/>
  <c r="V353" i="1"/>
  <c r="S353" i="1"/>
  <c r="AO352" i="1"/>
  <c r="AK352" i="1"/>
  <c r="AG352" i="1"/>
  <c r="AC352" i="1"/>
  <c r="Y352" i="1"/>
  <c r="V352" i="1"/>
  <c r="S352" i="1"/>
  <c r="AO351" i="1"/>
  <c r="AK351" i="1"/>
  <c r="AG351" i="1"/>
  <c r="AC351" i="1"/>
  <c r="Y351" i="1"/>
  <c r="BD351" i="1" s="1"/>
  <c r="BE351" i="1" s="1"/>
  <c r="V351" i="1"/>
  <c r="S351" i="1"/>
  <c r="AO350" i="1"/>
  <c r="AK350" i="1"/>
  <c r="AG350" i="1"/>
  <c r="AC350" i="1"/>
  <c r="Y350" i="1"/>
  <c r="V350" i="1"/>
  <c r="S350" i="1"/>
  <c r="AO349" i="1"/>
  <c r="AK349" i="1"/>
  <c r="AG349" i="1"/>
  <c r="AC349" i="1"/>
  <c r="Y349" i="1"/>
  <c r="V349" i="1"/>
  <c r="S349" i="1"/>
  <c r="AO348" i="1"/>
  <c r="AK348" i="1"/>
  <c r="AG348" i="1"/>
  <c r="AC348" i="1"/>
  <c r="Y348" i="1"/>
  <c r="BD348" i="1" s="1"/>
  <c r="BE348" i="1" s="1"/>
  <c r="V348" i="1"/>
  <c r="S348" i="1"/>
  <c r="AO347" i="1"/>
  <c r="BD347" i="1" s="1"/>
  <c r="BE347" i="1" s="1"/>
  <c r="AK347" i="1"/>
  <c r="AG347" i="1"/>
  <c r="AC347" i="1"/>
  <c r="Y347" i="1"/>
  <c r="V347" i="1"/>
  <c r="S347" i="1"/>
  <c r="AO346" i="1"/>
  <c r="AK346" i="1"/>
  <c r="AG346" i="1"/>
  <c r="AC346" i="1"/>
  <c r="Y346" i="1"/>
  <c r="BD346" i="1" s="1"/>
  <c r="BE346" i="1" s="1"/>
  <c r="V346" i="1"/>
  <c r="S346" i="1"/>
  <c r="AO345" i="1"/>
  <c r="BD345" i="1" s="1"/>
  <c r="BE345" i="1" s="1"/>
  <c r="AK345" i="1"/>
  <c r="AG345" i="1"/>
  <c r="AC345" i="1"/>
  <c r="Y345" i="1"/>
  <c r="V345" i="1"/>
  <c r="S345" i="1"/>
  <c r="AO344" i="1"/>
  <c r="AK344" i="1"/>
  <c r="AG344" i="1"/>
  <c r="AC344" i="1"/>
  <c r="Y344" i="1"/>
  <c r="BD344" i="1" s="1"/>
  <c r="BE344" i="1" s="1"/>
  <c r="V344" i="1"/>
  <c r="S344" i="1"/>
  <c r="AO343" i="1"/>
  <c r="AK343" i="1"/>
  <c r="AG343" i="1"/>
  <c r="AC343" i="1"/>
  <c r="Y343" i="1"/>
  <c r="BD343" i="1" s="1"/>
  <c r="BE343" i="1" s="1"/>
  <c r="V343" i="1"/>
  <c r="S343" i="1"/>
  <c r="AO342" i="1"/>
  <c r="AK342" i="1"/>
  <c r="BD342" i="1" s="1"/>
  <c r="BE342" i="1" s="1"/>
  <c r="AG342" i="1"/>
  <c r="AC342" i="1"/>
  <c r="Y342" i="1"/>
  <c r="V342" i="1"/>
  <c r="S342" i="1"/>
  <c r="AO341" i="1"/>
  <c r="AK341" i="1"/>
  <c r="AG341" i="1"/>
  <c r="AC341" i="1"/>
  <c r="Y341" i="1"/>
  <c r="V341" i="1"/>
  <c r="S341" i="1"/>
  <c r="BD340" i="1"/>
  <c r="BE340" i="1" s="1"/>
  <c r="AO340" i="1"/>
  <c r="AK340" i="1"/>
  <c r="AG340" i="1"/>
  <c r="AC340" i="1"/>
  <c r="Y340" i="1"/>
  <c r="V340" i="1"/>
  <c r="S340" i="1"/>
  <c r="AO339" i="1"/>
  <c r="AK339" i="1"/>
  <c r="AG339" i="1"/>
  <c r="AC339" i="1"/>
  <c r="Y339" i="1"/>
  <c r="BD339" i="1" s="1"/>
  <c r="BE339" i="1" s="1"/>
  <c r="V339" i="1"/>
  <c r="S339" i="1"/>
  <c r="BD338" i="1"/>
  <c r="BE338" i="1" s="1"/>
  <c r="AO338" i="1"/>
  <c r="AK338" i="1"/>
  <c r="AG338" i="1"/>
  <c r="AC338" i="1"/>
  <c r="Y338" i="1"/>
  <c r="V338" i="1"/>
  <c r="S338" i="1"/>
  <c r="BD337" i="1"/>
  <c r="BE337" i="1" s="1"/>
  <c r="AO337" i="1"/>
  <c r="AK337" i="1"/>
  <c r="AG337" i="1"/>
  <c r="AC337" i="1"/>
  <c r="Y337" i="1"/>
  <c r="V337" i="1"/>
  <c r="S337" i="1"/>
  <c r="AO336" i="1"/>
  <c r="AK336" i="1"/>
  <c r="AG336" i="1"/>
  <c r="AC336" i="1"/>
  <c r="Y336" i="1"/>
  <c r="V336" i="1"/>
  <c r="S336" i="1"/>
  <c r="AO335" i="1"/>
  <c r="AK335" i="1"/>
  <c r="AG335" i="1"/>
  <c r="AC335" i="1"/>
  <c r="Y335" i="1"/>
  <c r="BD335" i="1" s="1"/>
  <c r="BE335" i="1" s="1"/>
  <c r="V335" i="1"/>
  <c r="S335" i="1"/>
  <c r="AO334" i="1"/>
  <c r="AK334" i="1"/>
  <c r="AG334" i="1"/>
  <c r="AC334" i="1"/>
  <c r="BD334" i="1" s="1"/>
  <c r="BE334" i="1" s="1"/>
  <c r="Y334" i="1"/>
  <c r="V334" i="1"/>
  <c r="S334" i="1"/>
  <c r="AO333" i="1"/>
  <c r="AK333" i="1"/>
  <c r="AG333" i="1"/>
  <c r="AC333" i="1"/>
  <c r="Y333" i="1"/>
  <c r="V333" i="1"/>
  <c r="S333" i="1"/>
  <c r="AO332" i="1"/>
  <c r="AK332" i="1"/>
  <c r="AG332" i="1"/>
  <c r="AC332" i="1"/>
  <c r="Y332" i="1"/>
  <c r="BD332" i="1" s="1"/>
  <c r="BE332" i="1" s="1"/>
  <c r="V332" i="1"/>
  <c r="S332" i="1"/>
  <c r="AO331" i="1"/>
  <c r="BD331" i="1" s="1"/>
  <c r="BE331" i="1" s="1"/>
  <c r="AK331" i="1"/>
  <c r="AG331" i="1"/>
  <c r="AC331" i="1"/>
  <c r="Y331" i="1"/>
  <c r="V331" i="1"/>
  <c r="S331" i="1"/>
  <c r="AO330" i="1"/>
  <c r="AK330" i="1"/>
  <c r="AG330" i="1"/>
  <c r="AC330" i="1"/>
  <c r="Y330" i="1"/>
  <c r="V330" i="1"/>
  <c r="S330" i="1"/>
  <c r="AO329" i="1"/>
  <c r="BD329" i="1" s="1"/>
  <c r="BE329" i="1" s="1"/>
  <c r="AK329" i="1"/>
  <c r="AG329" i="1"/>
  <c r="AC329" i="1"/>
  <c r="Y329" i="1"/>
  <c r="V329" i="1"/>
  <c r="S329" i="1"/>
  <c r="AO328" i="1"/>
  <c r="AK328" i="1"/>
  <c r="AG328" i="1"/>
  <c r="AC328" i="1"/>
  <c r="Y328" i="1"/>
  <c r="BD328" i="1" s="1"/>
  <c r="BE328" i="1" s="1"/>
  <c r="V328" i="1"/>
  <c r="S328" i="1"/>
  <c r="AO327" i="1"/>
  <c r="AK327" i="1"/>
  <c r="AG327" i="1"/>
  <c r="AC327" i="1"/>
  <c r="Y327" i="1"/>
  <c r="BD327" i="1" s="1"/>
  <c r="BE327" i="1" s="1"/>
  <c r="V327" i="1"/>
  <c r="S327" i="1"/>
  <c r="BE326" i="1"/>
  <c r="AO326" i="1"/>
  <c r="AK326" i="1"/>
  <c r="BD326" i="1" s="1"/>
  <c r="AG326" i="1"/>
  <c r="AC326" i="1"/>
  <c r="Y326" i="1"/>
  <c r="V326" i="1"/>
  <c r="S326" i="1"/>
  <c r="AO325" i="1"/>
  <c r="AK325" i="1"/>
  <c r="AG325" i="1"/>
  <c r="AC325" i="1"/>
  <c r="Y325" i="1"/>
  <c r="V325" i="1"/>
  <c r="S325" i="1"/>
  <c r="BD324" i="1"/>
  <c r="BE324" i="1" s="1"/>
  <c r="AO324" i="1"/>
  <c r="AK324" i="1"/>
  <c r="AG324" i="1"/>
  <c r="AC324" i="1"/>
  <c r="Y324" i="1"/>
  <c r="V324" i="1"/>
  <c r="S324" i="1"/>
  <c r="AO323" i="1"/>
  <c r="AK323" i="1"/>
  <c r="AG323" i="1"/>
  <c r="AC323" i="1"/>
  <c r="Y323" i="1"/>
  <c r="BD323" i="1" s="1"/>
  <c r="BE323" i="1" s="1"/>
  <c r="V323" i="1"/>
  <c r="S323" i="1"/>
  <c r="BD322" i="1"/>
  <c r="BE322" i="1" s="1"/>
  <c r="AO322" i="1"/>
  <c r="AK322" i="1"/>
  <c r="AG322" i="1"/>
  <c r="AC322" i="1"/>
  <c r="Y322" i="1"/>
  <c r="V322" i="1"/>
  <c r="S322" i="1"/>
  <c r="BD321" i="1"/>
  <c r="BE321" i="1" s="1"/>
  <c r="AO321" i="1"/>
  <c r="AK321" i="1"/>
  <c r="AG321" i="1"/>
  <c r="AC321" i="1"/>
  <c r="Y321" i="1"/>
  <c r="V321" i="1"/>
  <c r="S321" i="1"/>
  <c r="AO320" i="1"/>
  <c r="AK320" i="1"/>
  <c r="AG320" i="1"/>
  <c r="AC320" i="1"/>
  <c r="Y320" i="1"/>
  <c r="V320" i="1"/>
  <c r="S320" i="1"/>
  <c r="AO319" i="1"/>
  <c r="AK319" i="1"/>
  <c r="AG319" i="1"/>
  <c r="AC319" i="1"/>
  <c r="Y319" i="1"/>
  <c r="BD319" i="1" s="1"/>
  <c r="BE319" i="1" s="1"/>
  <c r="V319" i="1"/>
  <c r="S319" i="1"/>
  <c r="AO318" i="1"/>
  <c r="AK318" i="1"/>
  <c r="AG318" i="1"/>
  <c r="AC318" i="1"/>
  <c r="Y318" i="1"/>
  <c r="V318" i="1"/>
  <c r="S318" i="1"/>
  <c r="AO317" i="1"/>
  <c r="AK317" i="1"/>
  <c r="AG317" i="1"/>
  <c r="AC317" i="1"/>
  <c r="Y317" i="1"/>
  <c r="V317" i="1"/>
  <c r="S317" i="1"/>
  <c r="AO316" i="1"/>
  <c r="AK316" i="1"/>
  <c r="AG316" i="1"/>
  <c r="AC316" i="1"/>
  <c r="Y316" i="1"/>
  <c r="BD316" i="1" s="1"/>
  <c r="BE316" i="1" s="1"/>
  <c r="V316" i="1"/>
  <c r="S316" i="1"/>
  <c r="AO315" i="1"/>
  <c r="BD315" i="1" s="1"/>
  <c r="BE315" i="1" s="1"/>
  <c r="AK315" i="1"/>
  <c r="AG315" i="1"/>
  <c r="AC315" i="1"/>
  <c r="Y315" i="1"/>
  <c r="V315" i="1"/>
  <c r="S315" i="1"/>
  <c r="AO314" i="1"/>
  <c r="AK314" i="1"/>
  <c r="AG314" i="1"/>
  <c r="AC314" i="1"/>
  <c r="Y314" i="1"/>
  <c r="BD314" i="1" s="1"/>
  <c r="BE314" i="1" s="1"/>
  <c r="V314" i="1"/>
  <c r="S314" i="1"/>
  <c r="AO313" i="1"/>
  <c r="BD313" i="1" s="1"/>
  <c r="BE313" i="1" s="1"/>
  <c r="AK313" i="1"/>
  <c r="AG313" i="1"/>
  <c r="AC313" i="1"/>
  <c r="Y313" i="1"/>
  <c r="V313" i="1"/>
  <c r="S313" i="1"/>
  <c r="AO312" i="1"/>
  <c r="AK312" i="1"/>
  <c r="AG312" i="1"/>
  <c r="AC312" i="1"/>
  <c r="Y312" i="1"/>
  <c r="BD312" i="1" s="1"/>
  <c r="BE312" i="1" s="1"/>
  <c r="V312" i="1"/>
  <c r="S312" i="1"/>
  <c r="AO311" i="1"/>
  <c r="AK311" i="1"/>
  <c r="AG311" i="1"/>
  <c r="AC311" i="1"/>
  <c r="Y311" i="1"/>
  <c r="BD311" i="1" s="1"/>
  <c r="BE311" i="1" s="1"/>
  <c r="V311" i="1"/>
  <c r="S311" i="1"/>
  <c r="AO310" i="1"/>
  <c r="AK310" i="1"/>
  <c r="BD310" i="1" s="1"/>
  <c r="BE310" i="1" s="1"/>
  <c r="AG310" i="1"/>
  <c r="AC310" i="1"/>
  <c r="Y310" i="1"/>
  <c r="V310" i="1"/>
  <c r="S310" i="1"/>
  <c r="AO309" i="1"/>
  <c r="AK309" i="1"/>
  <c r="AG309" i="1"/>
  <c r="AC309" i="1"/>
  <c r="Y309" i="1"/>
  <c r="V309" i="1"/>
  <c r="S309" i="1"/>
  <c r="BD308" i="1"/>
  <c r="BE308" i="1" s="1"/>
  <c r="AO308" i="1"/>
  <c r="AK308" i="1"/>
  <c r="AG308" i="1"/>
  <c r="AC308" i="1"/>
  <c r="Y308" i="1"/>
  <c r="V308" i="1"/>
  <c r="S308" i="1"/>
  <c r="AO307" i="1"/>
  <c r="AK307" i="1"/>
  <c r="AG307" i="1"/>
  <c r="AC307" i="1"/>
  <c r="Y307" i="1"/>
  <c r="BD307" i="1" s="1"/>
  <c r="BE307" i="1" s="1"/>
  <c r="V307" i="1"/>
  <c r="S307" i="1"/>
  <c r="AO306" i="1"/>
  <c r="AK306" i="1"/>
  <c r="AG306" i="1"/>
  <c r="BD306" i="1" s="1"/>
  <c r="BE306" i="1" s="1"/>
  <c r="AC306" i="1"/>
  <c r="Y306" i="1"/>
  <c r="V306" i="1"/>
  <c r="S306" i="1"/>
  <c r="BD305" i="1"/>
  <c r="BE305" i="1" s="1"/>
  <c r="AO305" i="1"/>
  <c r="AK305" i="1"/>
  <c r="AG305" i="1"/>
  <c r="AC305" i="1"/>
  <c r="Y305" i="1"/>
  <c r="V305" i="1"/>
  <c r="S305" i="1"/>
  <c r="BD304" i="1"/>
  <c r="BE304" i="1" s="1"/>
  <c r="AO304" i="1"/>
  <c r="AK304" i="1"/>
  <c r="AG304" i="1"/>
  <c r="AC304" i="1"/>
  <c r="Y304" i="1"/>
  <c r="V304" i="1"/>
  <c r="S304" i="1"/>
  <c r="AO303" i="1"/>
  <c r="AK303" i="1"/>
  <c r="AG303" i="1"/>
  <c r="AC303" i="1"/>
  <c r="Y303" i="1"/>
  <c r="V303" i="1"/>
  <c r="S303" i="1"/>
  <c r="AO302" i="1"/>
  <c r="AK302" i="1"/>
  <c r="AG302" i="1"/>
  <c r="AC302" i="1"/>
  <c r="Y302" i="1"/>
  <c r="BD302" i="1" s="1"/>
  <c r="BE302" i="1" s="1"/>
  <c r="V302" i="1"/>
  <c r="S302" i="1"/>
  <c r="AO301" i="1"/>
  <c r="AK301" i="1"/>
  <c r="AG301" i="1"/>
  <c r="AC301" i="1"/>
  <c r="BD301" i="1" s="1"/>
  <c r="BE301" i="1" s="1"/>
  <c r="Y301" i="1"/>
  <c r="V301" i="1"/>
  <c r="S301" i="1"/>
  <c r="AO300" i="1"/>
  <c r="AK300" i="1"/>
  <c r="AG300" i="1"/>
  <c r="AC300" i="1"/>
  <c r="Y300" i="1"/>
  <c r="V300" i="1"/>
  <c r="S300" i="1"/>
  <c r="AO299" i="1"/>
  <c r="AK299" i="1"/>
  <c r="AG299" i="1"/>
  <c r="AC299" i="1"/>
  <c r="Y299" i="1"/>
  <c r="V299" i="1"/>
  <c r="S299" i="1"/>
  <c r="AO298" i="1"/>
  <c r="AK298" i="1"/>
  <c r="AG298" i="1"/>
  <c r="AC298" i="1"/>
  <c r="Y298" i="1"/>
  <c r="V298" i="1"/>
  <c r="S298" i="1"/>
  <c r="BD297" i="1"/>
  <c r="BE297" i="1" s="1"/>
  <c r="AO297" i="1"/>
  <c r="AK297" i="1"/>
  <c r="AG297" i="1"/>
  <c r="AC297" i="1"/>
  <c r="Y297" i="1"/>
  <c r="V297" i="1"/>
  <c r="S297" i="1"/>
  <c r="AO296" i="1"/>
  <c r="AK296" i="1"/>
  <c r="AG296" i="1"/>
  <c r="BD296" i="1" s="1"/>
  <c r="BE296" i="1" s="1"/>
  <c r="AC296" i="1"/>
  <c r="Y296" i="1"/>
  <c r="V296" i="1"/>
  <c r="S296" i="1"/>
  <c r="AO295" i="1"/>
  <c r="AK295" i="1"/>
  <c r="AG295" i="1"/>
  <c r="AC295" i="1"/>
  <c r="Y295" i="1"/>
  <c r="BD295" i="1" s="1"/>
  <c r="BE295" i="1" s="1"/>
  <c r="V295" i="1"/>
  <c r="S295" i="1"/>
  <c r="AO294" i="1"/>
  <c r="AK294" i="1"/>
  <c r="AG294" i="1"/>
  <c r="AC294" i="1"/>
  <c r="Y294" i="1"/>
  <c r="V294" i="1"/>
  <c r="S294" i="1"/>
  <c r="BD293" i="1"/>
  <c r="BE293" i="1" s="1"/>
  <c r="AO293" i="1"/>
  <c r="AK293" i="1"/>
  <c r="AG293" i="1"/>
  <c r="AC293" i="1"/>
  <c r="Y293" i="1"/>
  <c r="V293" i="1"/>
  <c r="S293" i="1"/>
  <c r="AO292" i="1"/>
  <c r="AK292" i="1"/>
  <c r="AG292" i="1"/>
  <c r="AC292" i="1"/>
  <c r="Y292" i="1"/>
  <c r="BD292" i="1" s="1"/>
  <c r="BE292" i="1" s="1"/>
  <c r="V292" i="1"/>
  <c r="S292" i="1"/>
  <c r="BE291" i="1"/>
  <c r="AO291" i="1"/>
  <c r="AK291" i="1"/>
  <c r="AG291" i="1"/>
  <c r="AC291" i="1"/>
  <c r="Y291" i="1"/>
  <c r="BD291" i="1" s="1"/>
  <c r="V291" i="1"/>
  <c r="S291" i="1"/>
  <c r="AO290" i="1"/>
  <c r="AK290" i="1"/>
  <c r="AG290" i="1"/>
  <c r="AC290" i="1"/>
  <c r="Y290" i="1"/>
  <c r="BD290" i="1" s="1"/>
  <c r="BE290" i="1" s="1"/>
  <c r="V290" i="1"/>
  <c r="S290" i="1"/>
  <c r="AO289" i="1"/>
  <c r="AK289" i="1"/>
  <c r="AG289" i="1"/>
  <c r="AC289" i="1"/>
  <c r="BD289" i="1" s="1"/>
  <c r="BE289" i="1" s="1"/>
  <c r="Y289" i="1"/>
  <c r="V289" i="1"/>
  <c r="S289" i="1"/>
  <c r="BD288" i="1"/>
  <c r="BE288" i="1" s="1"/>
  <c r="AO288" i="1"/>
  <c r="AK288" i="1"/>
  <c r="AG288" i="1"/>
  <c r="AC288" i="1"/>
  <c r="Y288" i="1"/>
  <c r="V288" i="1"/>
  <c r="S288" i="1"/>
  <c r="AO287" i="1"/>
  <c r="AK287" i="1"/>
  <c r="AG287" i="1"/>
  <c r="AC287" i="1"/>
  <c r="Y287" i="1"/>
  <c r="V287" i="1"/>
  <c r="S287" i="1"/>
  <c r="AO286" i="1"/>
  <c r="AK286" i="1"/>
  <c r="AG286" i="1"/>
  <c r="AC286" i="1"/>
  <c r="BD286" i="1" s="1"/>
  <c r="BE286" i="1" s="1"/>
  <c r="Y286" i="1"/>
  <c r="V286" i="1"/>
  <c r="S286" i="1"/>
  <c r="AO285" i="1"/>
  <c r="BD285" i="1" s="1"/>
  <c r="BE285" i="1" s="1"/>
  <c r="AK285" i="1"/>
  <c r="AG285" i="1"/>
  <c r="AC285" i="1"/>
  <c r="Y285" i="1"/>
  <c r="V285" i="1"/>
  <c r="S285" i="1"/>
  <c r="AO284" i="1"/>
  <c r="AK284" i="1"/>
  <c r="AG284" i="1"/>
  <c r="AC284" i="1"/>
  <c r="Y284" i="1"/>
  <c r="V284" i="1"/>
  <c r="S284" i="1"/>
  <c r="AO283" i="1"/>
  <c r="AK283" i="1"/>
  <c r="AG283" i="1"/>
  <c r="AC283" i="1"/>
  <c r="Y283" i="1"/>
  <c r="V283" i="1"/>
  <c r="S283" i="1"/>
  <c r="AO282" i="1"/>
  <c r="AK282" i="1"/>
  <c r="AG282" i="1"/>
  <c r="AC282" i="1"/>
  <c r="Y282" i="1"/>
  <c r="BD282" i="1" s="1"/>
  <c r="BE282" i="1" s="1"/>
  <c r="V282" i="1"/>
  <c r="S282" i="1"/>
  <c r="AO281" i="1"/>
  <c r="AK281" i="1"/>
  <c r="AG281" i="1"/>
  <c r="AC281" i="1"/>
  <c r="Y281" i="1"/>
  <c r="BD281" i="1" s="1"/>
  <c r="BE281" i="1" s="1"/>
  <c r="V281" i="1"/>
  <c r="S281" i="1"/>
  <c r="AO280" i="1"/>
  <c r="AK280" i="1"/>
  <c r="AG280" i="1"/>
  <c r="BD280" i="1" s="1"/>
  <c r="BE280" i="1" s="1"/>
  <c r="AC280" i="1"/>
  <c r="Y280" i="1"/>
  <c r="V280" i="1"/>
  <c r="S280" i="1"/>
  <c r="AO279" i="1"/>
  <c r="AK279" i="1"/>
  <c r="AG279" i="1"/>
  <c r="AC279" i="1"/>
  <c r="Y279" i="1"/>
  <c r="V279" i="1"/>
  <c r="S279" i="1"/>
  <c r="AO278" i="1"/>
  <c r="AK278" i="1"/>
  <c r="AG278" i="1"/>
  <c r="AC278" i="1"/>
  <c r="BD278" i="1" s="1"/>
  <c r="BE278" i="1" s="1"/>
  <c r="Y278" i="1"/>
  <c r="V278" i="1"/>
  <c r="S278" i="1"/>
  <c r="AO277" i="1"/>
  <c r="BD277" i="1" s="1"/>
  <c r="BE277" i="1" s="1"/>
  <c r="AK277" i="1"/>
  <c r="AG277" i="1"/>
  <c r="AC277" i="1"/>
  <c r="Y277" i="1"/>
  <c r="V277" i="1"/>
  <c r="S277" i="1"/>
  <c r="AO276" i="1"/>
  <c r="AK276" i="1"/>
  <c r="AG276" i="1"/>
  <c r="AC276" i="1"/>
  <c r="Y276" i="1"/>
  <c r="BD276" i="1" s="1"/>
  <c r="BE276" i="1" s="1"/>
  <c r="V276" i="1"/>
  <c r="S276" i="1"/>
  <c r="AO275" i="1"/>
  <c r="AK275" i="1"/>
  <c r="AG275" i="1"/>
  <c r="AC275" i="1"/>
  <c r="Y275" i="1"/>
  <c r="BD275" i="1" s="1"/>
  <c r="BE275" i="1" s="1"/>
  <c r="V275" i="1"/>
  <c r="S275" i="1"/>
  <c r="AO274" i="1"/>
  <c r="AK274" i="1"/>
  <c r="AG274" i="1"/>
  <c r="AC274" i="1"/>
  <c r="Y274" i="1"/>
  <c r="BD274" i="1" s="1"/>
  <c r="BE274" i="1" s="1"/>
  <c r="V274" i="1"/>
  <c r="S274" i="1"/>
  <c r="AO273" i="1"/>
  <c r="AK273" i="1"/>
  <c r="AG273" i="1"/>
  <c r="AC273" i="1"/>
  <c r="Y273" i="1"/>
  <c r="BD273" i="1" s="1"/>
  <c r="BE273" i="1" s="1"/>
  <c r="V273" i="1"/>
  <c r="S273" i="1"/>
  <c r="AO272" i="1"/>
  <c r="AK272" i="1"/>
  <c r="AG272" i="1"/>
  <c r="BD272" i="1" s="1"/>
  <c r="BE272" i="1" s="1"/>
  <c r="AC272" i="1"/>
  <c r="Y272" i="1"/>
  <c r="V272" i="1"/>
  <c r="S272" i="1"/>
  <c r="AO271" i="1"/>
  <c r="AK271" i="1"/>
  <c r="AG271" i="1"/>
  <c r="AC271" i="1"/>
  <c r="Y271" i="1"/>
  <c r="V271" i="1"/>
  <c r="S271" i="1"/>
  <c r="BD270" i="1"/>
  <c r="BE270" i="1" s="1"/>
  <c r="AO270" i="1"/>
  <c r="AK270" i="1"/>
  <c r="AG270" i="1"/>
  <c r="AC270" i="1"/>
  <c r="Y270" i="1"/>
  <c r="V270" i="1"/>
  <c r="S270" i="1"/>
  <c r="AO269" i="1"/>
  <c r="AK269" i="1"/>
  <c r="AG269" i="1"/>
  <c r="AC269" i="1"/>
  <c r="BD269" i="1" s="1"/>
  <c r="BE269" i="1" s="1"/>
  <c r="Y269" i="1"/>
  <c r="V269" i="1"/>
  <c r="S269" i="1"/>
  <c r="AO268" i="1"/>
  <c r="AK268" i="1"/>
  <c r="AG268" i="1"/>
  <c r="AC268" i="1"/>
  <c r="Y268" i="1"/>
  <c r="BD268" i="1" s="1"/>
  <c r="BE268" i="1" s="1"/>
  <c r="V268" i="1"/>
  <c r="S268" i="1"/>
  <c r="AO267" i="1"/>
  <c r="AK267" i="1"/>
  <c r="AG267" i="1"/>
  <c r="AC267" i="1"/>
  <c r="Y267" i="1"/>
  <c r="BD267" i="1" s="1"/>
  <c r="BE267" i="1" s="1"/>
  <c r="V267" i="1"/>
  <c r="S267" i="1"/>
  <c r="AO266" i="1"/>
  <c r="AK266" i="1"/>
  <c r="AG266" i="1"/>
  <c r="BD266" i="1" s="1"/>
  <c r="BE266" i="1" s="1"/>
  <c r="AC266" i="1"/>
  <c r="Y266" i="1"/>
  <c r="V266" i="1"/>
  <c r="S266" i="1"/>
  <c r="AO265" i="1"/>
  <c r="AK265" i="1"/>
  <c r="AG265" i="1"/>
  <c r="AC265" i="1"/>
  <c r="Y265" i="1"/>
  <c r="BD265" i="1" s="1"/>
  <c r="BE265" i="1" s="1"/>
  <c r="V265" i="1"/>
  <c r="S265" i="1"/>
  <c r="AO264" i="1"/>
  <c r="AK264" i="1"/>
  <c r="AG264" i="1"/>
  <c r="BD264" i="1" s="1"/>
  <c r="BE264" i="1" s="1"/>
  <c r="AC264" i="1"/>
  <c r="Y264" i="1"/>
  <c r="V264" i="1"/>
  <c r="S264" i="1"/>
  <c r="AO263" i="1"/>
  <c r="AK263" i="1"/>
  <c r="AG263" i="1"/>
  <c r="AC263" i="1"/>
  <c r="Y263" i="1"/>
  <c r="V263" i="1"/>
  <c r="S263" i="1"/>
  <c r="AO262" i="1"/>
  <c r="AK262" i="1"/>
  <c r="AG262" i="1"/>
  <c r="AC262" i="1"/>
  <c r="BD262" i="1" s="1"/>
  <c r="BE262" i="1" s="1"/>
  <c r="Y262" i="1"/>
  <c r="V262" i="1"/>
  <c r="S262" i="1"/>
  <c r="AO261" i="1"/>
  <c r="BD261" i="1" s="1"/>
  <c r="BE261" i="1" s="1"/>
  <c r="AK261" i="1"/>
  <c r="AG261" i="1"/>
  <c r="AC261" i="1"/>
  <c r="Y261" i="1"/>
  <c r="V261" i="1"/>
  <c r="S261" i="1"/>
  <c r="AO260" i="1"/>
  <c r="AK260" i="1"/>
  <c r="AG260" i="1"/>
  <c r="AC260" i="1"/>
  <c r="Y260" i="1"/>
  <c r="BD260" i="1" s="1"/>
  <c r="BE260" i="1" s="1"/>
  <c r="V260" i="1"/>
  <c r="S260" i="1"/>
  <c r="AO259" i="1"/>
  <c r="AK259" i="1"/>
  <c r="AG259" i="1"/>
  <c r="AC259" i="1"/>
  <c r="Y259" i="1"/>
  <c r="BD259" i="1" s="1"/>
  <c r="BE259" i="1" s="1"/>
  <c r="V259" i="1"/>
  <c r="S259" i="1"/>
  <c r="AO258" i="1"/>
  <c r="AK258" i="1"/>
  <c r="AG258" i="1"/>
  <c r="AC258" i="1"/>
  <c r="Y258" i="1"/>
  <c r="BD258" i="1" s="1"/>
  <c r="BE258" i="1" s="1"/>
  <c r="V258" i="1"/>
  <c r="S258" i="1"/>
  <c r="AO257" i="1"/>
  <c r="AK257" i="1"/>
  <c r="AG257" i="1"/>
  <c r="AC257" i="1"/>
  <c r="Y257" i="1"/>
  <c r="BD257" i="1" s="1"/>
  <c r="BE257" i="1" s="1"/>
  <c r="V257" i="1"/>
  <c r="S257" i="1"/>
  <c r="AO256" i="1"/>
  <c r="AK256" i="1"/>
  <c r="AG256" i="1"/>
  <c r="BD256" i="1" s="1"/>
  <c r="BE256" i="1" s="1"/>
  <c r="AC256" i="1"/>
  <c r="Y256" i="1"/>
  <c r="V256" i="1"/>
  <c r="S256" i="1"/>
  <c r="AO255" i="1"/>
  <c r="AK255" i="1"/>
  <c r="AG255" i="1"/>
  <c r="AC255" i="1"/>
  <c r="Y255" i="1"/>
  <c r="V255" i="1"/>
  <c r="S255" i="1"/>
  <c r="BD254" i="1"/>
  <c r="BE254" i="1" s="1"/>
  <c r="AO254" i="1"/>
  <c r="AK254" i="1"/>
  <c r="AG254" i="1"/>
  <c r="AC254" i="1"/>
  <c r="Y254" i="1"/>
  <c r="V254" i="1"/>
  <c r="S254" i="1"/>
  <c r="AO253" i="1"/>
  <c r="AK253" i="1"/>
  <c r="AG253" i="1"/>
  <c r="AC253" i="1"/>
  <c r="BD253" i="1" s="1"/>
  <c r="BE253" i="1" s="1"/>
  <c r="Y253" i="1"/>
  <c r="V253" i="1"/>
  <c r="S253" i="1"/>
  <c r="AO252" i="1"/>
  <c r="AK252" i="1"/>
  <c r="AG252" i="1"/>
  <c r="AC252" i="1"/>
  <c r="Y252" i="1"/>
  <c r="BD252" i="1" s="1"/>
  <c r="BE252" i="1" s="1"/>
  <c r="V252" i="1"/>
  <c r="S252" i="1"/>
  <c r="AO251" i="1"/>
  <c r="AK251" i="1"/>
  <c r="AG251" i="1"/>
  <c r="AC251" i="1"/>
  <c r="Y251" i="1"/>
  <c r="BD251" i="1" s="1"/>
  <c r="BE251" i="1" s="1"/>
  <c r="V251" i="1"/>
  <c r="S251" i="1"/>
  <c r="AO250" i="1"/>
  <c r="AK250" i="1"/>
  <c r="AG250" i="1"/>
  <c r="BD250" i="1" s="1"/>
  <c r="BE250" i="1" s="1"/>
  <c r="AC250" i="1"/>
  <c r="Y250" i="1"/>
  <c r="V250" i="1"/>
  <c r="S250" i="1"/>
  <c r="AO249" i="1"/>
  <c r="AK249" i="1"/>
  <c r="AG249" i="1"/>
  <c r="AC249" i="1"/>
  <c r="Y249" i="1"/>
  <c r="BD249" i="1" s="1"/>
  <c r="BE249" i="1" s="1"/>
  <c r="V249" i="1"/>
  <c r="S249" i="1"/>
  <c r="AO248" i="1"/>
  <c r="AK248" i="1"/>
  <c r="AG248" i="1"/>
  <c r="BD248" i="1" s="1"/>
  <c r="BE248" i="1" s="1"/>
  <c r="AC248" i="1"/>
  <c r="Y248" i="1"/>
  <c r="V248" i="1"/>
  <c r="S248" i="1"/>
  <c r="AO247" i="1"/>
  <c r="AK247" i="1"/>
  <c r="AG247" i="1"/>
  <c r="AC247" i="1"/>
  <c r="Y247" i="1"/>
  <c r="V247" i="1"/>
  <c r="S247" i="1"/>
  <c r="AO246" i="1"/>
  <c r="AK246" i="1"/>
  <c r="AG246" i="1"/>
  <c r="AC246" i="1"/>
  <c r="BD246" i="1" s="1"/>
  <c r="BE246" i="1" s="1"/>
  <c r="Y246" i="1"/>
  <c r="V246" i="1"/>
  <c r="S246" i="1"/>
  <c r="AO245" i="1"/>
  <c r="BD245" i="1" s="1"/>
  <c r="BE245" i="1" s="1"/>
  <c r="AK245" i="1"/>
  <c r="AG245" i="1"/>
  <c r="AC245" i="1"/>
  <c r="Y245" i="1"/>
  <c r="V245" i="1"/>
  <c r="S245" i="1"/>
  <c r="AO244" i="1"/>
  <c r="AK244" i="1"/>
  <c r="AG244" i="1"/>
  <c r="AC244" i="1"/>
  <c r="Y244" i="1"/>
  <c r="BD244" i="1" s="1"/>
  <c r="BE244" i="1" s="1"/>
  <c r="V244" i="1"/>
  <c r="S244" i="1"/>
  <c r="AO243" i="1"/>
  <c r="AK243" i="1"/>
  <c r="AG243" i="1"/>
  <c r="AC243" i="1"/>
  <c r="Y243" i="1"/>
  <c r="BD243" i="1" s="1"/>
  <c r="BE243" i="1" s="1"/>
  <c r="V243" i="1"/>
  <c r="S243" i="1"/>
  <c r="AO242" i="1"/>
  <c r="AK242" i="1"/>
  <c r="AG242" i="1"/>
  <c r="AC242" i="1"/>
  <c r="Y242" i="1"/>
  <c r="BD242" i="1" s="1"/>
  <c r="BE242" i="1" s="1"/>
  <c r="V242" i="1"/>
  <c r="S242" i="1"/>
  <c r="AO241" i="1"/>
  <c r="AK241" i="1"/>
  <c r="AG241" i="1"/>
  <c r="AC241" i="1"/>
  <c r="Y241" i="1"/>
  <c r="BD241" i="1" s="1"/>
  <c r="BE241" i="1" s="1"/>
  <c r="V241" i="1"/>
  <c r="S241" i="1"/>
  <c r="AO240" i="1"/>
  <c r="AK240" i="1"/>
  <c r="AG240" i="1"/>
  <c r="BD240" i="1" s="1"/>
  <c r="BE240" i="1" s="1"/>
  <c r="AC240" i="1"/>
  <c r="Y240" i="1"/>
  <c r="V240" i="1"/>
  <c r="S240" i="1"/>
  <c r="AO239" i="1"/>
  <c r="AK239" i="1"/>
  <c r="AG239" i="1"/>
  <c r="AC239" i="1"/>
  <c r="Y239" i="1"/>
  <c r="V239" i="1"/>
  <c r="S239" i="1"/>
  <c r="BD238" i="1"/>
  <c r="BE238" i="1" s="1"/>
  <c r="AO238" i="1"/>
  <c r="AK238" i="1"/>
  <c r="AG238" i="1"/>
  <c r="AC238" i="1"/>
  <c r="Y238" i="1"/>
  <c r="V238" i="1"/>
  <c r="S238" i="1"/>
  <c r="AO237" i="1"/>
  <c r="AK237" i="1"/>
  <c r="AG237" i="1"/>
  <c r="AC237" i="1"/>
  <c r="BD237" i="1" s="1"/>
  <c r="BE237" i="1" s="1"/>
  <c r="Y237" i="1"/>
  <c r="V237" i="1"/>
  <c r="S237" i="1"/>
  <c r="AO236" i="1"/>
  <c r="AK236" i="1"/>
  <c r="AG236" i="1"/>
  <c r="AC236" i="1"/>
  <c r="Y236" i="1"/>
  <c r="BD236" i="1" s="1"/>
  <c r="BE236" i="1" s="1"/>
  <c r="V236" i="1"/>
  <c r="S236" i="1"/>
  <c r="AO235" i="1"/>
  <c r="AK235" i="1"/>
  <c r="AG235" i="1"/>
  <c r="AC235" i="1"/>
  <c r="Y235" i="1"/>
  <c r="BD235" i="1" s="1"/>
  <c r="BE235" i="1" s="1"/>
  <c r="V235" i="1"/>
  <c r="S235" i="1"/>
  <c r="AO234" i="1"/>
  <c r="AK234" i="1"/>
  <c r="AG234" i="1"/>
  <c r="BD234" i="1" s="1"/>
  <c r="BE234" i="1" s="1"/>
  <c r="AC234" i="1"/>
  <c r="Y234" i="1"/>
  <c r="V234" i="1"/>
  <c r="S234" i="1"/>
  <c r="AO233" i="1"/>
  <c r="AK233" i="1"/>
  <c r="AG233" i="1"/>
  <c r="AC233" i="1"/>
  <c r="Y233" i="1"/>
  <c r="BD233" i="1" s="1"/>
  <c r="BE233" i="1" s="1"/>
  <c r="V233" i="1"/>
  <c r="S233" i="1"/>
  <c r="AO232" i="1"/>
  <c r="AK232" i="1"/>
  <c r="AG232" i="1"/>
  <c r="BD232" i="1" s="1"/>
  <c r="BE232" i="1" s="1"/>
  <c r="AC232" i="1"/>
  <c r="Y232" i="1"/>
  <c r="V232" i="1"/>
  <c r="S232" i="1"/>
  <c r="AO231" i="1"/>
  <c r="AK231" i="1"/>
  <c r="AG231" i="1"/>
  <c r="AC231" i="1"/>
  <c r="Y231" i="1"/>
  <c r="V231" i="1"/>
  <c r="S231" i="1"/>
  <c r="AO230" i="1"/>
  <c r="AK230" i="1"/>
  <c r="AG230" i="1"/>
  <c r="AC230" i="1"/>
  <c r="BD230" i="1" s="1"/>
  <c r="BE230" i="1" s="1"/>
  <c r="Y230" i="1"/>
  <c r="V230" i="1"/>
  <c r="S230" i="1"/>
  <c r="AO229" i="1"/>
  <c r="BD229" i="1" s="1"/>
  <c r="BE229" i="1" s="1"/>
  <c r="AK229" i="1"/>
  <c r="AG229" i="1"/>
  <c r="AC229" i="1"/>
  <c r="Y229" i="1"/>
  <c r="V229" i="1"/>
  <c r="S229" i="1"/>
  <c r="AO228" i="1"/>
  <c r="AK228" i="1"/>
  <c r="AG228" i="1"/>
  <c r="AC228" i="1"/>
  <c r="Y228" i="1"/>
  <c r="BD228" i="1" s="1"/>
  <c r="BE228" i="1" s="1"/>
  <c r="V228" i="1"/>
  <c r="S228" i="1"/>
  <c r="AO227" i="1"/>
  <c r="AK227" i="1"/>
  <c r="BD227" i="1" s="1"/>
  <c r="BE227" i="1" s="1"/>
  <c r="AG227" i="1"/>
  <c r="AC227" i="1"/>
  <c r="Y227" i="1"/>
  <c r="V227" i="1"/>
  <c r="S227" i="1"/>
  <c r="AO226" i="1"/>
  <c r="AK226" i="1"/>
  <c r="AG226" i="1"/>
  <c r="AC226" i="1"/>
  <c r="Y226" i="1"/>
  <c r="BD226" i="1" s="1"/>
  <c r="BE226" i="1" s="1"/>
  <c r="V226" i="1"/>
  <c r="S226" i="1"/>
  <c r="AO225" i="1"/>
  <c r="AK225" i="1"/>
  <c r="AG225" i="1"/>
  <c r="AC225" i="1"/>
  <c r="Y225" i="1"/>
  <c r="BD225" i="1" s="1"/>
  <c r="BE225" i="1" s="1"/>
  <c r="V225" i="1"/>
  <c r="S225" i="1"/>
  <c r="AO224" i="1"/>
  <c r="AK224" i="1"/>
  <c r="AG224" i="1"/>
  <c r="BD224" i="1" s="1"/>
  <c r="BE224" i="1" s="1"/>
  <c r="AC224" i="1"/>
  <c r="Y224" i="1"/>
  <c r="V224" i="1"/>
  <c r="S224" i="1"/>
  <c r="AO223" i="1"/>
  <c r="AK223" i="1"/>
  <c r="AG223" i="1"/>
  <c r="AC223" i="1"/>
  <c r="Y223" i="1"/>
  <c r="V223" i="1"/>
  <c r="S223" i="1"/>
  <c r="BD222" i="1"/>
  <c r="BE222" i="1" s="1"/>
  <c r="AO222" i="1"/>
  <c r="AK222" i="1"/>
  <c r="AG222" i="1"/>
  <c r="AC222" i="1"/>
  <c r="Y222" i="1"/>
  <c r="V222" i="1"/>
  <c r="S222" i="1"/>
  <c r="AO221" i="1"/>
  <c r="AK221" i="1"/>
  <c r="AG221" i="1"/>
  <c r="AC221" i="1"/>
  <c r="BD221" i="1" s="1"/>
  <c r="BE221" i="1" s="1"/>
  <c r="Y221" i="1"/>
  <c r="V221" i="1"/>
  <c r="S221" i="1"/>
  <c r="AO220" i="1"/>
  <c r="AK220" i="1"/>
  <c r="AG220" i="1"/>
  <c r="AC220" i="1"/>
  <c r="Y220" i="1"/>
  <c r="BD220" i="1" s="1"/>
  <c r="BE220" i="1" s="1"/>
  <c r="V220" i="1"/>
  <c r="S220" i="1"/>
  <c r="AO219" i="1"/>
  <c r="AK219" i="1"/>
  <c r="AG219" i="1"/>
  <c r="AC219" i="1"/>
  <c r="Y219" i="1"/>
  <c r="BD219" i="1" s="1"/>
  <c r="BE219" i="1" s="1"/>
  <c r="V219" i="1"/>
  <c r="S219" i="1"/>
  <c r="AO218" i="1"/>
  <c r="AK218" i="1"/>
  <c r="AG218" i="1"/>
  <c r="BD218" i="1" s="1"/>
  <c r="BE218" i="1" s="1"/>
  <c r="AC218" i="1"/>
  <c r="Y218" i="1"/>
  <c r="V218" i="1"/>
  <c r="S218" i="1"/>
  <c r="AO217" i="1"/>
  <c r="AK217" i="1"/>
  <c r="AG217" i="1"/>
  <c r="AC217" i="1"/>
  <c r="Y217" i="1"/>
  <c r="BD217" i="1" s="1"/>
  <c r="BE217" i="1" s="1"/>
  <c r="V217" i="1"/>
  <c r="S217" i="1"/>
  <c r="AO216" i="1"/>
  <c r="AK216" i="1"/>
  <c r="AG216" i="1"/>
  <c r="BD216" i="1" s="1"/>
  <c r="BE216" i="1" s="1"/>
  <c r="AC216" i="1"/>
  <c r="Y216" i="1"/>
  <c r="V216" i="1"/>
  <c r="S216" i="1"/>
  <c r="AO215" i="1"/>
  <c r="AK215" i="1"/>
  <c r="AG215" i="1"/>
  <c r="AC215" i="1"/>
  <c r="Y215" i="1"/>
  <c r="V215" i="1"/>
  <c r="S215" i="1"/>
  <c r="AO214" i="1"/>
  <c r="AK214" i="1"/>
  <c r="AG214" i="1"/>
  <c r="AC214" i="1"/>
  <c r="BD214" i="1" s="1"/>
  <c r="BE214" i="1" s="1"/>
  <c r="Y214" i="1"/>
  <c r="V214" i="1"/>
  <c r="S214" i="1"/>
  <c r="AO213" i="1"/>
  <c r="BD213" i="1" s="1"/>
  <c r="BE213" i="1" s="1"/>
  <c r="AK213" i="1"/>
  <c r="AG213" i="1"/>
  <c r="AC213" i="1"/>
  <c r="Y213" i="1"/>
  <c r="V213" i="1"/>
  <c r="S213" i="1"/>
  <c r="AO212" i="1"/>
  <c r="AK212" i="1"/>
  <c r="AG212" i="1"/>
  <c r="AC212" i="1"/>
  <c r="Y212" i="1"/>
  <c r="BD212" i="1" s="1"/>
  <c r="BE212" i="1" s="1"/>
  <c r="V212" i="1"/>
  <c r="S212" i="1"/>
  <c r="AO211" i="1"/>
  <c r="AK211" i="1"/>
  <c r="BD211" i="1" s="1"/>
  <c r="BE211" i="1" s="1"/>
  <c r="AG211" i="1"/>
  <c r="AC211" i="1"/>
  <c r="Y211" i="1"/>
  <c r="V211" i="1"/>
  <c r="S211" i="1"/>
  <c r="AO210" i="1"/>
  <c r="AK210" i="1"/>
  <c r="AG210" i="1"/>
  <c r="AC210" i="1"/>
  <c r="Y210" i="1"/>
  <c r="BD210" i="1" s="1"/>
  <c r="BE210" i="1" s="1"/>
  <c r="V210" i="1"/>
  <c r="S210" i="1"/>
  <c r="BE209" i="1"/>
  <c r="BD209" i="1"/>
  <c r="AO209" i="1"/>
  <c r="AK209" i="1"/>
  <c r="AG209" i="1"/>
  <c r="AC209" i="1"/>
  <c r="Y209" i="1"/>
  <c r="V209" i="1"/>
  <c r="S209" i="1"/>
  <c r="AO208" i="1"/>
  <c r="AK208" i="1"/>
  <c r="AG208" i="1"/>
  <c r="BD208" i="1" s="1"/>
  <c r="BE208" i="1" s="1"/>
  <c r="AC208" i="1"/>
  <c r="Y208" i="1"/>
  <c r="V208" i="1"/>
  <c r="S208" i="1"/>
  <c r="AO207" i="1"/>
  <c r="AK207" i="1"/>
  <c r="AG207" i="1"/>
  <c r="AC207" i="1"/>
  <c r="Y207" i="1"/>
  <c r="V207" i="1"/>
  <c r="S207" i="1"/>
  <c r="BD206" i="1"/>
  <c r="BE206" i="1" s="1"/>
  <c r="AO206" i="1"/>
  <c r="AK206" i="1"/>
  <c r="AG206" i="1"/>
  <c r="AC206" i="1"/>
  <c r="Y206" i="1"/>
  <c r="V206" i="1"/>
  <c r="S206" i="1"/>
  <c r="AO205" i="1"/>
  <c r="AK205" i="1"/>
  <c r="AG205" i="1"/>
  <c r="AC205" i="1"/>
  <c r="Y205" i="1"/>
  <c r="V205" i="1"/>
  <c r="S205" i="1"/>
  <c r="AO204" i="1"/>
  <c r="AK204" i="1"/>
  <c r="AG204" i="1"/>
  <c r="AC204" i="1"/>
  <c r="Y204" i="1"/>
  <c r="BD204" i="1" s="1"/>
  <c r="BE204" i="1" s="1"/>
  <c r="V204" i="1"/>
  <c r="S204" i="1"/>
  <c r="AO203" i="1"/>
  <c r="AK203" i="1"/>
  <c r="AG203" i="1"/>
  <c r="AC203" i="1"/>
  <c r="Y203" i="1"/>
  <c r="BD203" i="1" s="1"/>
  <c r="BE203" i="1" s="1"/>
  <c r="V203" i="1"/>
  <c r="S203" i="1"/>
  <c r="AO202" i="1"/>
  <c r="AK202" i="1"/>
  <c r="AG202" i="1"/>
  <c r="BD202" i="1" s="1"/>
  <c r="BE202" i="1" s="1"/>
  <c r="AC202" i="1"/>
  <c r="Y202" i="1"/>
  <c r="V202" i="1"/>
  <c r="S202" i="1"/>
  <c r="AO201" i="1"/>
  <c r="AK201" i="1"/>
  <c r="AG201" i="1"/>
  <c r="AC201" i="1"/>
  <c r="Y201" i="1"/>
  <c r="BD201" i="1" s="1"/>
  <c r="BE201" i="1" s="1"/>
  <c r="V201" i="1"/>
  <c r="S201" i="1"/>
  <c r="AO200" i="1"/>
  <c r="AK200" i="1"/>
  <c r="AG200" i="1"/>
  <c r="BD200" i="1" s="1"/>
  <c r="BE200" i="1" s="1"/>
  <c r="AC200" i="1"/>
  <c r="Y200" i="1"/>
  <c r="V200" i="1"/>
  <c r="S200" i="1"/>
  <c r="AO199" i="1"/>
  <c r="AK199" i="1"/>
  <c r="AG199" i="1"/>
  <c r="AC199" i="1"/>
  <c r="Y199" i="1"/>
  <c r="V199" i="1"/>
  <c r="S199" i="1"/>
  <c r="AO198" i="1"/>
  <c r="AK198" i="1"/>
  <c r="AG198" i="1"/>
  <c r="AC198" i="1"/>
  <c r="BD198" i="1" s="1"/>
  <c r="BE198" i="1" s="1"/>
  <c r="Y198" i="1"/>
  <c r="V198" i="1"/>
  <c r="S198" i="1"/>
  <c r="BD197" i="1"/>
  <c r="BE197" i="1" s="1"/>
  <c r="AO197" i="1"/>
  <c r="AK197" i="1"/>
  <c r="AG197" i="1"/>
  <c r="AC197" i="1"/>
  <c r="Y197" i="1"/>
  <c r="V197" i="1"/>
  <c r="S197" i="1"/>
  <c r="AO196" i="1"/>
  <c r="AK196" i="1"/>
  <c r="AG196" i="1"/>
  <c r="AC196" i="1"/>
  <c r="Y196" i="1"/>
  <c r="V196" i="1"/>
  <c r="S196" i="1"/>
  <c r="AO195" i="1"/>
  <c r="AK195" i="1"/>
  <c r="AG195" i="1"/>
  <c r="AC195" i="1"/>
  <c r="Y195" i="1"/>
  <c r="V195" i="1"/>
  <c r="S195" i="1"/>
  <c r="AO194" i="1"/>
  <c r="AK194" i="1"/>
  <c r="AG194" i="1"/>
  <c r="AC194" i="1"/>
  <c r="Y194" i="1"/>
  <c r="V194" i="1"/>
  <c r="S194" i="1"/>
  <c r="BE193" i="1"/>
  <c r="BD193" i="1"/>
  <c r="AO193" i="1"/>
  <c r="AK193" i="1"/>
  <c r="AG193" i="1"/>
  <c r="AC193" i="1"/>
  <c r="Y193" i="1"/>
  <c r="V193" i="1"/>
  <c r="S193" i="1"/>
  <c r="AO192" i="1"/>
  <c r="AK192" i="1"/>
  <c r="AG192" i="1"/>
  <c r="BD192" i="1" s="1"/>
  <c r="BE192" i="1" s="1"/>
  <c r="AC192" i="1"/>
  <c r="Y192" i="1"/>
  <c r="V192" i="1"/>
  <c r="S192" i="1"/>
  <c r="AO191" i="1"/>
  <c r="AK191" i="1"/>
  <c r="AG191" i="1"/>
  <c r="AC191" i="1"/>
  <c r="Y191" i="1"/>
  <c r="V191" i="1"/>
  <c r="S191" i="1"/>
  <c r="BD190" i="1"/>
  <c r="BE190" i="1" s="1"/>
  <c r="AO190" i="1"/>
  <c r="AK190" i="1"/>
  <c r="AG190" i="1"/>
  <c r="AC190" i="1"/>
  <c r="Y190" i="1"/>
  <c r="V190" i="1"/>
  <c r="S190" i="1"/>
  <c r="AO189" i="1"/>
  <c r="AK189" i="1"/>
  <c r="AG189" i="1"/>
  <c r="AC189" i="1"/>
  <c r="BD189" i="1" s="1"/>
  <c r="BE189" i="1" s="1"/>
  <c r="Y189" i="1"/>
  <c r="V189" i="1"/>
  <c r="S189" i="1"/>
  <c r="BE188" i="1"/>
  <c r="AO188" i="1"/>
  <c r="AK188" i="1"/>
  <c r="AG188" i="1"/>
  <c r="AC188" i="1"/>
  <c r="Y188" i="1"/>
  <c r="BD188" i="1" s="1"/>
  <c r="V188" i="1"/>
  <c r="S188" i="1"/>
  <c r="AO187" i="1"/>
  <c r="AK187" i="1"/>
  <c r="AG187" i="1"/>
  <c r="AC187" i="1"/>
  <c r="Y187" i="1"/>
  <c r="BD187" i="1" s="1"/>
  <c r="BE187" i="1" s="1"/>
  <c r="W187" i="1"/>
  <c r="V187" i="1"/>
  <c r="S187" i="1"/>
  <c r="BE186" i="1"/>
  <c r="AO186" i="1"/>
  <c r="AK186" i="1"/>
  <c r="BD186" i="1" s="1"/>
  <c r="AG186" i="1"/>
  <c r="AC186" i="1"/>
  <c r="Y186" i="1"/>
  <c r="V186" i="1"/>
  <c r="S186" i="1"/>
  <c r="AO185" i="1"/>
  <c r="AK185" i="1"/>
  <c r="AG185" i="1"/>
  <c r="AC185" i="1"/>
  <c r="Y185" i="1"/>
  <c r="V185" i="1"/>
  <c r="S185" i="1"/>
  <c r="AO184" i="1"/>
  <c r="AK184" i="1"/>
  <c r="BD184" i="1" s="1"/>
  <c r="BE184" i="1" s="1"/>
  <c r="AG184" i="1"/>
  <c r="AC184" i="1"/>
  <c r="Y184" i="1"/>
  <c r="V184" i="1"/>
  <c r="S184" i="1"/>
  <c r="AO183" i="1"/>
  <c r="AK183" i="1"/>
  <c r="AG183" i="1"/>
  <c r="AC183" i="1"/>
  <c r="Y183" i="1"/>
  <c r="V183" i="1"/>
  <c r="S183" i="1"/>
  <c r="AO182" i="1"/>
  <c r="AK182" i="1"/>
  <c r="AG182" i="1"/>
  <c r="AC182" i="1"/>
  <c r="Y182" i="1"/>
  <c r="BD182" i="1" s="1"/>
  <c r="BE182" i="1" s="1"/>
  <c r="V182" i="1"/>
  <c r="S182" i="1"/>
  <c r="AO181" i="1"/>
  <c r="AK181" i="1"/>
  <c r="AG181" i="1"/>
  <c r="AC181" i="1"/>
  <c r="BD181" i="1" s="1"/>
  <c r="BE181" i="1" s="1"/>
  <c r="Y181" i="1"/>
  <c r="V181" i="1"/>
  <c r="S181" i="1"/>
  <c r="AO180" i="1"/>
  <c r="AK180" i="1"/>
  <c r="AG180" i="1"/>
  <c r="AC180" i="1"/>
  <c r="Y180" i="1"/>
  <c r="V180" i="1"/>
  <c r="S180" i="1"/>
  <c r="AO179" i="1"/>
  <c r="AK179" i="1"/>
  <c r="AG179" i="1"/>
  <c r="AC179" i="1"/>
  <c r="Y179" i="1"/>
  <c r="V179" i="1"/>
  <c r="S179" i="1"/>
  <c r="AO178" i="1"/>
  <c r="AK178" i="1"/>
  <c r="AG178" i="1"/>
  <c r="AC178" i="1"/>
  <c r="Y178" i="1"/>
  <c r="V178" i="1"/>
  <c r="S178" i="1"/>
  <c r="AO177" i="1"/>
  <c r="AK177" i="1"/>
  <c r="AG177" i="1"/>
  <c r="AC177" i="1"/>
  <c r="Y177" i="1"/>
  <c r="BD177" i="1" s="1"/>
  <c r="BE177" i="1" s="1"/>
  <c r="V177" i="1"/>
  <c r="S177" i="1"/>
  <c r="AO176" i="1"/>
  <c r="AK176" i="1"/>
  <c r="AG176" i="1"/>
  <c r="BD176" i="1" s="1"/>
  <c r="BE176" i="1" s="1"/>
  <c r="AC176" i="1"/>
  <c r="Y176" i="1"/>
  <c r="V176" i="1"/>
  <c r="S176" i="1"/>
  <c r="AO175" i="1"/>
  <c r="AK175" i="1"/>
  <c r="AG175" i="1"/>
  <c r="AC175" i="1"/>
  <c r="Y175" i="1"/>
  <c r="V175" i="1"/>
  <c r="S175" i="1"/>
  <c r="AO174" i="1"/>
  <c r="AK174" i="1"/>
  <c r="AG174" i="1"/>
  <c r="AC174" i="1"/>
  <c r="Y174" i="1"/>
  <c r="BD174" i="1" s="1"/>
  <c r="BE174" i="1" s="1"/>
  <c r="V174" i="1"/>
  <c r="S174" i="1"/>
  <c r="AO173" i="1"/>
  <c r="AK173" i="1"/>
  <c r="AG173" i="1"/>
  <c r="AC173" i="1"/>
  <c r="BD173" i="1" s="1"/>
  <c r="BE173" i="1" s="1"/>
  <c r="Y173" i="1"/>
  <c r="V173" i="1"/>
  <c r="S173" i="1"/>
  <c r="AO172" i="1"/>
  <c r="AK172" i="1"/>
  <c r="AG172" i="1"/>
  <c r="AC172" i="1"/>
  <c r="Y172" i="1"/>
  <c r="V172" i="1"/>
  <c r="S172" i="1"/>
  <c r="BE171" i="1"/>
  <c r="AO171" i="1"/>
  <c r="AK171" i="1"/>
  <c r="BD171" i="1" s="1"/>
  <c r="AG171" i="1"/>
  <c r="AC171" i="1"/>
  <c r="Y171" i="1"/>
  <c r="V171" i="1"/>
  <c r="S171" i="1"/>
  <c r="AO170" i="1"/>
  <c r="AK170" i="1"/>
  <c r="AG170" i="1"/>
  <c r="AC170" i="1"/>
  <c r="Y170" i="1"/>
  <c r="V170" i="1"/>
  <c r="S170" i="1"/>
  <c r="AO169" i="1"/>
  <c r="AK169" i="1"/>
  <c r="AG169" i="1"/>
  <c r="AC169" i="1"/>
  <c r="Y169" i="1"/>
  <c r="BD169" i="1" s="1"/>
  <c r="BE169" i="1" s="1"/>
  <c r="V169" i="1"/>
  <c r="S169" i="1"/>
  <c r="AO168" i="1"/>
  <c r="AK168" i="1"/>
  <c r="AG168" i="1"/>
  <c r="BD168" i="1" s="1"/>
  <c r="BE168" i="1" s="1"/>
  <c r="AC168" i="1"/>
  <c r="Y168" i="1"/>
  <c r="V168" i="1"/>
  <c r="S168" i="1"/>
  <c r="AO167" i="1"/>
  <c r="AK167" i="1"/>
  <c r="AG167" i="1"/>
  <c r="AC167" i="1"/>
  <c r="Y167" i="1"/>
  <c r="V167" i="1"/>
  <c r="S167" i="1"/>
  <c r="BD166" i="1"/>
  <c r="BE166" i="1" s="1"/>
  <c r="AO166" i="1"/>
  <c r="AK166" i="1"/>
  <c r="AG166" i="1"/>
  <c r="AC166" i="1"/>
  <c r="Y166" i="1"/>
  <c r="V166" i="1"/>
  <c r="S166" i="1"/>
  <c r="AO165" i="1"/>
  <c r="AK165" i="1"/>
  <c r="AG165" i="1"/>
  <c r="AC165" i="1"/>
  <c r="BD165" i="1" s="1"/>
  <c r="BE165" i="1" s="1"/>
  <c r="Y165" i="1"/>
  <c r="V165" i="1"/>
  <c r="S165" i="1"/>
  <c r="AO164" i="1"/>
  <c r="AK164" i="1"/>
  <c r="AG164" i="1"/>
  <c r="AC164" i="1"/>
  <c r="Y164" i="1"/>
  <c r="V164" i="1"/>
  <c r="S164" i="1"/>
  <c r="BD163" i="1"/>
  <c r="BE163" i="1" s="1"/>
  <c r="AO163" i="1"/>
  <c r="AK163" i="1"/>
  <c r="AG163" i="1"/>
  <c r="AC163" i="1"/>
  <c r="Y163" i="1"/>
  <c r="V163" i="1"/>
  <c r="S163" i="1"/>
  <c r="AO162" i="1"/>
  <c r="AK162" i="1"/>
  <c r="AG162" i="1"/>
  <c r="AC162" i="1"/>
  <c r="Y162" i="1"/>
  <c r="BD162" i="1" s="1"/>
  <c r="BE162" i="1" s="1"/>
  <c r="V162" i="1"/>
  <c r="S162" i="1"/>
  <c r="AO161" i="1"/>
  <c r="AK161" i="1"/>
  <c r="AG161" i="1"/>
  <c r="AC161" i="1"/>
  <c r="BD161" i="1" s="1"/>
  <c r="BE161" i="1" s="1"/>
  <c r="Y161" i="1"/>
  <c r="V161" i="1"/>
  <c r="S161" i="1"/>
  <c r="AO160" i="1"/>
  <c r="AK160" i="1"/>
  <c r="AG160" i="1"/>
  <c r="BD160" i="1" s="1"/>
  <c r="BE160" i="1" s="1"/>
  <c r="AC160" i="1"/>
  <c r="Y160" i="1"/>
  <c r="V160" i="1"/>
  <c r="S160" i="1"/>
  <c r="AO159" i="1"/>
  <c r="AK159" i="1"/>
  <c r="AG159" i="1"/>
  <c r="AC159" i="1"/>
  <c r="Y159" i="1"/>
  <c r="V159" i="1"/>
  <c r="S159" i="1"/>
  <c r="AO158" i="1"/>
  <c r="AK158" i="1"/>
  <c r="AG158" i="1"/>
  <c r="AC158" i="1"/>
  <c r="Y158" i="1"/>
  <c r="BD158" i="1" s="1"/>
  <c r="BE158" i="1" s="1"/>
  <c r="V158" i="1"/>
  <c r="S158" i="1"/>
  <c r="AO157" i="1"/>
  <c r="AK157" i="1"/>
  <c r="AG157" i="1"/>
  <c r="BD157" i="1" s="1"/>
  <c r="BE157" i="1" s="1"/>
  <c r="AC157" i="1"/>
  <c r="Y157" i="1"/>
  <c r="V157" i="1"/>
  <c r="S157" i="1"/>
  <c r="AO156" i="1"/>
  <c r="AK156" i="1"/>
  <c r="AG156" i="1"/>
  <c r="AC156" i="1"/>
  <c r="Y156" i="1"/>
  <c r="V156" i="1"/>
  <c r="S156" i="1"/>
  <c r="BD155" i="1"/>
  <c r="BE155" i="1" s="1"/>
  <c r="AO155" i="1"/>
  <c r="AK155" i="1"/>
  <c r="AG155" i="1"/>
  <c r="AC155" i="1"/>
  <c r="Y155" i="1"/>
  <c r="V155" i="1"/>
  <c r="S155" i="1"/>
  <c r="AO154" i="1"/>
  <c r="AK154" i="1"/>
  <c r="AG154" i="1"/>
  <c r="AC154" i="1"/>
  <c r="Y154" i="1"/>
  <c r="BD154" i="1" s="1"/>
  <c r="BE154" i="1" s="1"/>
  <c r="V154" i="1"/>
  <c r="S154" i="1"/>
  <c r="BD153" i="1"/>
  <c r="BE153" i="1" s="1"/>
  <c r="AO153" i="1"/>
  <c r="AK153" i="1"/>
  <c r="AG153" i="1"/>
  <c r="AC153" i="1"/>
  <c r="Y153" i="1"/>
  <c r="V153" i="1"/>
  <c r="S153" i="1"/>
  <c r="AO152" i="1"/>
  <c r="BD152" i="1" s="1"/>
  <c r="BE152" i="1" s="1"/>
  <c r="AK152" i="1"/>
  <c r="AG152" i="1"/>
  <c r="AC152" i="1"/>
  <c r="Y152" i="1"/>
  <c r="V152" i="1"/>
  <c r="S152" i="1"/>
  <c r="AO151" i="1"/>
  <c r="AK151" i="1"/>
  <c r="AG151" i="1"/>
  <c r="AC151" i="1"/>
  <c r="Y151" i="1"/>
  <c r="V151" i="1"/>
  <c r="S151" i="1"/>
  <c r="AO150" i="1"/>
  <c r="BD150" i="1" s="1"/>
  <c r="BE150" i="1" s="1"/>
  <c r="AK150" i="1"/>
  <c r="AG150" i="1"/>
  <c r="AC150" i="1"/>
  <c r="Y150" i="1"/>
  <c r="V150" i="1"/>
  <c r="S150" i="1"/>
  <c r="AO149" i="1"/>
  <c r="AK149" i="1"/>
  <c r="AG149" i="1"/>
  <c r="AC149" i="1"/>
  <c r="BD149" i="1" s="1"/>
  <c r="BE149" i="1" s="1"/>
  <c r="Y149" i="1"/>
  <c r="V149" i="1"/>
  <c r="S149" i="1"/>
  <c r="AO148" i="1"/>
  <c r="AK148" i="1"/>
  <c r="AG148" i="1"/>
  <c r="AC148" i="1"/>
  <c r="Y148" i="1"/>
  <c r="V148" i="1"/>
  <c r="S148" i="1"/>
  <c r="BD147" i="1"/>
  <c r="BE147" i="1" s="1"/>
  <c r="AO147" i="1"/>
  <c r="AK147" i="1"/>
  <c r="AG147" i="1"/>
  <c r="AC147" i="1"/>
  <c r="Y147" i="1"/>
  <c r="V147" i="1"/>
  <c r="S147" i="1"/>
  <c r="AO146" i="1"/>
  <c r="AK146" i="1"/>
  <c r="AG146" i="1"/>
  <c r="AC146" i="1"/>
  <c r="Y146" i="1"/>
  <c r="BD146" i="1" s="1"/>
  <c r="BE146" i="1" s="1"/>
  <c r="V146" i="1"/>
  <c r="S146" i="1"/>
  <c r="AO145" i="1"/>
  <c r="AK145" i="1"/>
  <c r="AG145" i="1"/>
  <c r="AC145" i="1"/>
  <c r="BD145" i="1" s="1"/>
  <c r="BE145" i="1" s="1"/>
  <c r="Y145" i="1"/>
  <c r="V145" i="1"/>
  <c r="S145" i="1"/>
  <c r="AO144" i="1"/>
  <c r="AK144" i="1"/>
  <c r="AG144" i="1"/>
  <c r="BD144" i="1" s="1"/>
  <c r="BE144" i="1" s="1"/>
  <c r="AC144" i="1"/>
  <c r="Y144" i="1"/>
  <c r="V144" i="1"/>
  <c r="S144" i="1"/>
  <c r="AO143" i="1"/>
  <c r="AK143" i="1"/>
  <c r="AG143" i="1"/>
  <c r="AC143" i="1"/>
  <c r="Y143" i="1"/>
  <c r="V143" i="1"/>
  <c r="S143" i="1"/>
  <c r="AO142" i="1"/>
  <c r="AK142" i="1"/>
  <c r="AG142" i="1"/>
  <c r="AC142" i="1"/>
  <c r="Y142" i="1"/>
  <c r="BD142" i="1" s="1"/>
  <c r="BE142" i="1" s="1"/>
  <c r="V142" i="1"/>
  <c r="S142" i="1"/>
  <c r="AO141" i="1"/>
  <c r="AK141" i="1"/>
  <c r="AG141" i="1"/>
  <c r="BD141" i="1" s="1"/>
  <c r="BE141" i="1" s="1"/>
  <c r="AC141" i="1"/>
  <c r="Y141" i="1"/>
  <c r="W141" i="1"/>
  <c r="V141" i="1"/>
  <c r="T141" i="1"/>
  <c r="S141" i="1"/>
  <c r="AO140" i="1"/>
  <c r="AK140" i="1"/>
  <c r="AG140" i="1"/>
  <c r="AC140" i="1"/>
  <c r="Y140" i="1"/>
  <c r="BD140" i="1" s="1"/>
  <c r="BE140" i="1" s="1"/>
  <c r="V140" i="1"/>
  <c r="S140" i="1"/>
  <c r="AO139" i="1"/>
  <c r="AK139" i="1"/>
  <c r="AG139" i="1"/>
  <c r="AC139" i="1"/>
  <c r="Y139" i="1"/>
  <c r="BD139" i="1" s="1"/>
  <c r="BE139" i="1" s="1"/>
  <c r="V139" i="1"/>
  <c r="S139" i="1"/>
  <c r="AO138" i="1"/>
  <c r="AK138" i="1"/>
  <c r="AG138" i="1"/>
  <c r="BD138" i="1" s="1"/>
  <c r="BE138" i="1" s="1"/>
  <c r="AC138" i="1"/>
  <c r="Y138" i="1"/>
  <c r="V138" i="1"/>
  <c r="S138" i="1"/>
  <c r="AO137" i="1"/>
  <c r="AK137" i="1"/>
  <c r="AG137" i="1"/>
  <c r="AC137" i="1"/>
  <c r="Y137" i="1"/>
  <c r="V137" i="1"/>
  <c r="S137" i="1"/>
  <c r="AO136" i="1"/>
  <c r="AK136" i="1"/>
  <c r="AG136" i="1"/>
  <c r="AC136" i="1"/>
  <c r="Y136" i="1"/>
  <c r="BD136" i="1" s="1"/>
  <c r="BE136" i="1" s="1"/>
  <c r="V136" i="1"/>
  <c r="S136" i="1"/>
  <c r="BD135" i="1"/>
  <c r="BE135" i="1" s="1"/>
  <c r="AO135" i="1"/>
  <c r="AK135" i="1"/>
  <c r="AG135" i="1"/>
  <c r="AC135" i="1"/>
  <c r="Y135" i="1"/>
  <c r="V135" i="1"/>
  <c r="S135" i="1"/>
  <c r="AO134" i="1"/>
  <c r="AK134" i="1"/>
  <c r="AG134" i="1"/>
  <c r="AC134" i="1"/>
  <c r="Y134" i="1"/>
  <c r="V134" i="1"/>
  <c r="S134" i="1"/>
  <c r="AO133" i="1"/>
  <c r="AK133" i="1"/>
  <c r="AG133" i="1"/>
  <c r="AC133" i="1"/>
  <c r="Y133" i="1"/>
  <c r="BD133" i="1" s="1"/>
  <c r="BE133" i="1" s="1"/>
  <c r="V133" i="1"/>
  <c r="S133" i="1"/>
  <c r="AO132" i="1"/>
  <c r="AK132" i="1"/>
  <c r="BD132" i="1" s="1"/>
  <c r="BE132" i="1" s="1"/>
  <c r="AG132" i="1"/>
  <c r="AC132" i="1"/>
  <c r="Y132" i="1"/>
  <c r="V132" i="1"/>
  <c r="S132" i="1"/>
  <c r="AO131" i="1"/>
  <c r="AK131" i="1"/>
  <c r="AG131" i="1"/>
  <c r="AC131" i="1"/>
  <c r="Y131" i="1"/>
  <c r="BD131" i="1" s="1"/>
  <c r="BE131" i="1" s="1"/>
  <c r="V131" i="1"/>
  <c r="S131" i="1"/>
  <c r="AO130" i="1"/>
  <c r="AK130" i="1"/>
  <c r="AG130" i="1"/>
  <c r="BD130" i="1" s="1"/>
  <c r="AC130" i="1"/>
  <c r="Y130" i="1"/>
  <c r="T130" i="1"/>
  <c r="V130" i="1" s="1"/>
  <c r="S130" i="1"/>
  <c r="AO129" i="1"/>
  <c r="AK129" i="1"/>
  <c r="AG129" i="1"/>
  <c r="AC129" i="1"/>
  <c r="Y129" i="1"/>
  <c r="V129" i="1"/>
  <c r="S129" i="1"/>
  <c r="BD128" i="1"/>
  <c r="BE128" i="1" s="1"/>
  <c r="AO128" i="1"/>
  <c r="AK128" i="1"/>
  <c r="AG128" i="1"/>
  <c r="AC128" i="1"/>
  <c r="Y128" i="1"/>
  <c r="V128" i="1"/>
  <c r="S128" i="1"/>
  <c r="AO127" i="1"/>
  <c r="BD127" i="1" s="1"/>
  <c r="BE127" i="1" s="1"/>
  <c r="AK127" i="1"/>
  <c r="AG127" i="1"/>
  <c r="AC127" i="1"/>
  <c r="Y127" i="1"/>
  <c r="V127" i="1"/>
  <c r="S127" i="1"/>
  <c r="AO126" i="1"/>
  <c r="AK126" i="1"/>
  <c r="AG126" i="1"/>
  <c r="AC126" i="1"/>
  <c r="Y126" i="1"/>
  <c r="BD126" i="1" s="1"/>
  <c r="BE126" i="1" s="1"/>
  <c r="V126" i="1"/>
  <c r="S126" i="1"/>
  <c r="AO125" i="1"/>
  <c r="AK125" i="1"/>
  <c r="BD125" i="1" s="1"/>
  <c r="BE125" i="1" s="1"/>
  <c r="AG125" i="1"/>
  <c r="AC125" i="1"/>
  <c r="Y125" i="1"/>
  <c r="V125" i="1"/>
  <c r="S125" i="1"/>
  <c r="AO124" i="1"/>
  <c r="AK124" i="1"/>
  <c r="AG124" i="1"/>
  <c r="AC124" i="1"/>
  <c r="Y124" i="1"/>
  <c r="BD124" i="1" s="1"/>
  <c r="BE124" i="1" s="1"/>
  <c r="V124" i="1"/>
  <c r="S124" i="1"/>
  <c r="BE123" i="1"/>
  <c r="BD123" i="1"/>
  <c r="AO123" i="1"/>
  <c r="AK123" i="1"/>
  <c r="AG123" i="1"/>
  <c r="AC123" i="1"/>
  <c r="Y123" i="1"/>
  <c r="V123" i="1"/>
  <c r="S123" i="1"/>
  <c r="AO122" i="1"/>
  <c r="AK122" i="1"/>
  <c r="AG122" i="1"/>
  <c r="BD122" i="1" s="1"/>
  <c r="BE122" i="1" s="1"/>
  <c r="AC122" i="1"/>
  <c r="Y122" i="1"/>
  <c r="V122" i="1"/>
  <c r="S122" i="1"/>
  <c r="AO121" i="1"/>
  <c r="AK121" i="1"/>
  <c r="AG121" i="1"/>
  <c r="AC121" i="1"/>
  <c r="Y121" i="1"/>
  <c r="V121" i="1"/>
  <c r="S121" i="1"/>
  <c r="AO120" i="1"/>
  <c r="AK120" i="1"/>
  <c r="AG120" i="1"/>
  <c r="AC120" i="1"/>
  <c r="BD120" i="1" s="1"/>
  <c r="BE120" i="1" s="1"/>
  <c r="Y120" i="1"/>
  <c r="V120" i="1"/>
  <c r="S120" i="1"/>
  <c r="AO119" i="1"/>
  <c r="AK119" i="1"/>
  <c r="AG119" i="1"/>
  <c r="AC119" i="1"/>
  <c r="BD119" i="1" s="1"/>
  <c r="BE119" i="1" s="1"/>
  <c r="Y119" i="1"/>
  <c r="V119" i="1"/>
  <c r="S119" i="1"/>
  <c r="AO118" i="1"/>
  <c r="AK118" i="1"/>
  <c r="AG118" i="1"/>
  <c r="AC118" i="1"/>
  <c r="Y118" i="1"/>
  <c r="BD118" i="1" s="1"/>
  <c r="BE118" i="1" s="1"/>
  <c r="V118" i="1"/>
  <c r="S118" i="1"/>
  <c r="AO117" i="1"/>
  <c r="AK117" i="1"/>
  <c r="AG117" i="1"/>
  <c r="AC117" i="1"/>
  <c r="Y117" i="1"/>
  <c r="BD117" i="1" s="1"/>
  <c r="BE117" i="1" s="1"/>
  <c r="V117" i="1"/>
  <c r="S117" i="1"/>
  <c r="AO116" i="1"/>
  <c r="AK116" i="1"/>
  <c r="AG116" i="1"/>
  <c r="BD116" i="1" s="1"/>
  <c r="BE116" i="1" s="1"/>
  <c r="AC116" i="1"/>
  <c r="Y116" i="1"/>
  <c r="V116" i="1"/>
  <c r="S116" i="1"/>
  <c r="AO115" i="1"/>
  <c r="AK115" i="1"/>
  <c r="AG115" i="1"/>
  <c r="AC115" i="1"/>
  <c r="Y115" i="1"/>
  <c r="BD115" i="1" s="1"/>
  <c r="BE115" i="1" s="1"/>
  <c r="V115" i="1"/>
  <c r="S115" i="1"/>
  <c r="AO114" i="1"/>
  <c r="AK114" i="1"/>
  <c r="AG114" i="1"/>
  <c r="BD114" i="1" s="1"/>
  <c r="BE114" i="1" s="1"/>
  <c r="AC114" i="1"/>
  <c r="Y114" i="1"/>
  <c r="V114" i="1"/>
  <c r="S114" i="1"/>
  <c r="AO113" i="1"/>
  <c r="AK113" i="1"/>
  <c r="AG113" i="1"/>
  <c r="AC113" i="1"/>
  <c r="Y113" i="1"/>
  <c r="V113" i="1"/>
  <c r="S113" i="1"/>
  <c r="BD112" i="1"/>
  <c r="BE112" i="1" s="1"/>
  <c r="AO112" i="1"/>
  <c r="AK112" i="1"/>
  <c r="AG112" i="1"/>
  <c r="AC112" i="1"/>
  <c r="Y112" i="1"/>
  <c r="V112" i="1"/>
  <c r="S112" i="1"/>
  <c r="AO111" i="1"/>
  <c r="BD111" i="1" s="1"/>
  <c r="BE111" i="1" s="1"/>
  <c r="AK111" i="1"/>
  <c r="AG111" i="1"/>
  <c r="AC111" i="1"/>
  <c r="Y111" i="1"/>
  <c r="V111" i="1"/>
  <c r="S111" i="1"/>
  <c r="AO110" i="1"/>
  <c r="AK110" i="1"/>
  <c r="AG110" i="1"/>
  <c r="AC110" i="1"/>
  <c r="Y110" i="1"/>
  <c r="BD110" i="1" s="1"/>
  <c r="BE110" i="1" s="1"/>
  <c r="V110" i="1"/>
  <c r="S110" i="1"/>
  <c r="AO109" i="1"/>
  <c r="AK109" i="1"/>
  <c r="BD109" i="1" s="1"/>
  <c r="BE109" i="1" s="1"/>
  <c r="AG109" i="1"/>
  <c r="AC109" i="1"/>
  <c r="Y109" i="1"/>
  <c r="V109" i="1"/>
  <c r="S109" i="1"/>
  <c r="AO108" i="1"/>
  <c r="AK108" i="1"/>
  <c r="AG108" i="1"/>
  <c r="AC108" i="1"/>
  <c r="Y108" i="1"/>
  <c r="BD108" i="1" s="1"/>
  <c r="BE108" i="1" s="1"/>
  <c r="V108" i="1"/>
  <c r="S108" i="1"/>
  <c r="BE107" i="1"/>
  <c r="BD107" i="1"/>
  <c r="AO107" i="1"/>
  <c r="AK107" i="1"/>
  <c r="AG107" i="1"/>
  <c r="AC107" i="1"/>
  <c r="Y107" i="1"/>
  <c r="V107" i="1"/>
  <c r="S107" i="1"/>
  <c r="AO106" i="1"/>
  <c r="AK106" i="1"/>
  <c r="AG106" i="1"/>
  <c r="BD106" i="1" s="1"/>
  <c r="BE106" i="1" s="1"/>
  <c r="AC106" i="1"/>
  <c r="Y106" i="1"/>
  <c r="V106" i="1"/>
  <c r="S106" i="1"/>
  <c r="AO105" i="1"/>
  <c r="AK105" i="1"/>
  <c r="AG105" i="1"/>
  <c r="AC105" i="1"/>
  <c r="Y105" i="1"/>
  <c r="V105" i="1"/>
  <c r="S105" i="1"/>
  <c r="BD104" i="1"/>
  <c r="BE104" i="1" s="1"/>
  <c r="AO104" i="1"/>
  <c r="AK104" i="1"/>
  <c r="AG104" i="1"/>
  <c r="AC104" i="1"/>
  <c r="Y104" i="1"/>
  <c r="V104" i="1"/>
  <c r="S104" i="1"/>
  <c r="AO103" i="1"/>
  <c r="AK103" i="1"/>
  <c r="AG103" i="1"/>
  <c r="AC103" i="1"/>
  <c r="BD103" i="1" s="1"/>
  <c r="BE103" i="1" s="1"/>
  <c r="Y103" i="1"/>
  <c r="V103" i="1"/>
  <c r="S103" i="1"/>
  <c r="AO102" i="1"/>
  <c r="AK102" i="1"/>
  <c r="AG102" i="1"/>
  <c r="AC102" i="1"/>
  <c r="Y102" i="1"/>
  <c r="BD102" i="1" s="1"/>
  <c r="BE102" i="1" s="1"/>
  <c r="V102" i="1"/>
  <c r="S102" i="1"/>
  <c r="AO101" i="1"/>
  <c r="AK101" i="1"/>
  <c r="AG101" i="1"/>
  <c r="AC101" i="1"/>
  <c r="Y101" i="1"/>
  <c r="BD101" i="1" s="1"/>
  <c r="BE101" i="1" s="1"/>
  <c r="V101" i="1"/>
  <c r="S101" i="1"/>
  <c r="AO100" i="1"/>
  <c r="AK100" i="1"/>
  <c r="AG100" i="1"/>
  <c r="BD100" i="1" s="1"/>
  <c r="BE100" i="1" s="1"/>
  <c r="AC100" i="1"/>
  <c r="Y100" i="1"/>
  <c r="V100" i="1"/>
  <c r="S100" i="1"/>
  <c r="AO99" i="1"/>
  <c r="AK99" i="1"/>
  <c r="AG99" i="1"/>
  <c r="AC99" i="1"/>
  <c r="Y99" i="1"/>
  <c r="BD99" i="1" s="1"/>
  <c r="BE99" i="1" s="1"/>
  <c r="V99" i="1"/>
  <c r="S99" i="1"/>
  <c r="AO98" i="1"/>
  <c r="AK98" i="1"/>
  <c r="AG98" i="1"/>
  <c r="BD98" i="1" s="1"/>
  <c r="BE98" i="1" s="1"/>
  <c r="AC98" i="1"/>
  <c r="Y98" i="1"/>
  <c r="V98" i="1"/>
  <c r="S98" i="1"/>
  <c r="AO97" i="1"/>
  <c r="AK97" i="1"/>
  <c r="AG97" i="1"/>
  <c r="AC97" i="1"/>
  <c r="Y97" i="1"/>
  <c r="V97" i="1"/>
  <c r="S97" i="1"/>
  <c r="AO96" i="1"/>
  <c r="AK96" i="1"/>
  <c r="AG96" i="1"/>
  <c r="AC96" i="1"/>
  <c r="BD96" i="1" s="1"/>
  <c r="BE96" i="1" s="1"/>
  <c r="Y96" i="1"/>
  <c r="V96" i="1"/>
  <c r="S96" i="1"/>
  <c r="AO95" i="1"/>
  <c r="BD95" i="1" s="1"/>
  <c r="BE95" i="1" s="1"/>
  <c r="AK95" i="1"/>
  <c r="AG95" i="1"/>
  <c r="AC95" i="1"/>
  <c r="Y95" i="1"/>
  <c r="V95" i="1"/>
  <c r="S95" i="1"/>
  <c r="AO94" i="1"/>
  <c r="AK94" i="1"/>
  <c r="AG94" i="1"/>
  <c r="AC94" i="1"/>
  <c r="Y94" i="1"/>
  <c r="BD94" i="1" s="1"/>
  <c r="BE94" i="1" s="1"/>
  <c r="V94" i="1"/>
  <c r="S94" i="1"/>
  <c r="AO93" i="1"/>
  <c r="AK93" i="1"/>
  <c r="BD93" i="1" s="1"/>
  <c r="BE93" i="1" s="1"/>
  <c r="AG93" i="1"/>
  <c r="AC93" i="1"/>
  <c r="Y93" i="1"/>
  <c r="V93" i="1"/>
  <c r="S93" i="1"/>
  <c r="AO92" i="1"/>
  <c r="AK92" i="1"/>
  <c r="AG92" i="1"/>
  <c r="AC92" i="1"/>
  <c r="Y92" i="1"/>
  <c r="BD92" i="1" s="1"/>
  <c r="BE92" i="1" s="1"/>
  <c r="V92" i="1"/>
  <c r="S92" i="1"/>
  <c r="BD91" i="1"/>
  <c r="BE91" i="1" s="1"/>
  <c r="AO91" i="1"/>
  <c r="AK91" i="1"/>
  <c r="AG91" i="1"/>
  <c r="AC91" i="1"/>
  <c r="Y91" i="1"/>
  <c r="V91" i="1"/>
  <c r="S91" i="1"/>
  <c r="AO90" i="1"/>
  <c r="AK90" i="1"/>
  <c r="AG90" i="1"/>
  <c r="BD90" i="1" s="1"/>
  <c r="BE90" i="1" s="1"/>
  <c r="AC90" i="1"/>
  <c r="Y90" i="1"/>
  <c r="V90" i="1"/>
  <c r="S90" i="1"/>
  <c r="AO89" i="1"/>
  <c r="AK89" i="1"/>
  <c r="AG89" i="1"/>
  <c r="AC89" i="1"/>
  <c r="Y89" i="1"/>
  <c r="BD89" i="1" s="1"/>
  <c r="BE89" i="1" s="1"/>
  <c r="V89" i="1"/>
  <c r="S89" i="1"/>
  <c r="AO88" i="1"/>
  <c r="AK88" i="1"/>
  <c r="AG88" i="1"/>
  <c r="AC88" i="1"/>
  <c r="Y88" i="1"/>
  <c r="BD88" i="1" s="1"/>
  <c r="BE88" i="1" s="1"/>
  <c r="V88" i="1"/>
  <c r="S88" i="1"/>
  <c r="AO87" i="1"/>
  <c r="AK87" i="1"/>
  <c r="AG87" i="1"/>
  <c r="AC87" i="1"/>
  <c r="BD87" i="1" s="1"/>
  <c r="BE87" i="1" s="1"/>
  <c r="Y87" i="1"/>
  <c r="V87" i="1"/>
  <c r="S87" i="1"/>
  <c r="AO86" i="1"/>
  <c r="AK86" i="1"/>
  <c r="AG86" i="1"/>
  <c r="AC86" i="1"/>
  <c r="Y86" i="1"/>
  <c r="BD86" i="1" s="1"/>
  <c r="BE86" i="1" s="1"/>
  <c r="V86" i="1"/>
  <c r="S86" i="1"/>
  <c r="AO85" i="1"/>
  <c r="AK85" i="1"/>
  <c r="BD85" i="1" s="1"/>
  <c r="BE85" i="1" s="1"/>
  <c r="AG85" i="1"/>
  <c r="AC85" i="1"/>
  <c r="Y85" i="1"/>
  <c r="V85" i="1"/>
  <c r="S85" i="1"/>
  <c r="AO84" i="1"/>
  <c r="AK84" i="1"/>
  <c r="AG84" i="1"/>
  <c r="AC84" i="1"/>
  <c r="Y84" i="1"/>
  <c r="BD84" i="1" s="1"/>
  <c r="BE84" i="1" s="1"/>
  <c r="V84" i="1"/>
  <c r="S84" i="1"/>
  <c r="BD83" i="1"/>
  <c r="BE83" i="1" s="1"/>
  <c r="AO83" i="1"/>
  <c r="AK83" i="1"/>
  <c r="AG83" i="1"/>
  <c r="AC83" i="1"/>
  <c r="Y83" i="1"/>
  <c r="V83" i="1"/>
  <c r="S83" i="1"/>
  <c r="AO82" i="1"/>
  <c r="AK82" i="1"/>
  <c r="AG82" i="1"/>
  <c r="BD82" i="1" s="1"/>
  <c r="BE82" i="1" s="1"/>
  <c r="AC82" i="1"/>
  <c r="Y82" i="1"/>
  <c r="V82" i="1"/>
  <c r="S82" i="1"/>
  <c r="AO81" i="1"/>
  <c r="AK81" i="1"/>
  <c r="AG81" i="1"/>
  <c r="AC81" i="1"/>
  <c r="Y81" i="1"/>
  <c r="BD81" i="1" s="1"/>
  <c r="BE81" i="1" s="1"/>
  <c r="V81" i="1"/>
  <c r="S81" i="1"/>
  <c r="AO80" i="1"/>
  <c r="AK80" i="1"/>
  <c r="AG80" i="1"/>
  <c r="AC80" i="1"/>
  <c r="Y80" i="1"/>
  <c r="BD80" i="1" s="1"/>
  <c r="BE80" i="1" s="1"/>
  <c r="V80" i="1"/>
  <c r="S80" i="1"/>
  <c r="AO79" i="1"/>
  <c r="AK79" i="1"/>
  <c r="AG79" i="1"/>
  <c r="AC79" i="1"/>
  <c r="BD79" i="1" s="1"/>
  <c r="BE79" i="1" s="1"/>
  <c r="Y79" i="1"/>
  <c r="V79" i="1"/>
  <c r="S79" i="1"/>
  <c r="AO78" i="1"/>
  <c r="AK78" i="1"/>
  <c r="AG78" i="1"/>
  <c r="AC78" i="1"/>
  <c r="Y78" i="1"/>
  <c r="BD78" i="1" s="1"/>
  <c r="BE78" i="1" s="1"/>
  <c r="V78" i="1"/>
  <c r="S78" i="1"/>
  <c r="AO77" i="1"/>
  <c r="AK77" i="1"/>
  <c r="BD77" i="1" s="1"/>
  <c r="BE77" i="1" s="1"/>
  <c r="AG77" i="1"/>
  <c r="AC77" i="1"/>
  <c r="Y77" i="1"/>
  <c r="V77" i="1"/>
  <c r="S77" i="1"/>
  <c r="AO76" i="1"/>
  <c r="AK76" i="1"/>
  <c r="AG76" i="1"/>
  <c r="AC76" i="1"/>
  <c r="Y76" i="1"/>
  <c r="BD76" i="1" s="1"/>
  <c r="BE76" i="1" s="1"/>
  <c r="V76" i="1"/>
  <c r="S76" i="1"/>
  <c r="BD75" i="1"/>
  <c r="BE75" i="1" s="1"/>
  <c r="AO75" i="1"/>
  <c r="AK75" i="1"/>
  <c r="AG75" i="1"/>
  <c r="AC75" i="1"/>
  <c r="Y75" i="1"/>
  <c r="V75" i="1"/>
  <c r="S75" i="1"/>
  <c r="AO74" i="1"/>
  <c r="AK74" i="1"/>
  <c r="AG74" i="1"/>
  <c r="BD74" i="1" s="1"/>
  <c r="BE74" i="1" s="1"/>
  <c r="AC74" i="1"/>
  <c r="Y74" i="1"/>
  <c r="V74" i="1"/>
  <c r="S74" i="1"/>
  <c r="AO73" i="1"/>
  <c r="AK73" i="1"/>
  <c r="AG73" i="1"/>
  <c r="AC73" i="1"/>
  <c r="Y73" i="1"/>
  <c r="BD73" i="1" s="1"/>
  <c r="BE73" i="1" s="1"/>
  <c r="V73" i="1"/>
  <c r="S73" i="1"/>
  <c r="AO72" i="1"/>
  <c r="BD72" i="1" s="1"/>
  <c r="BE72" i="1" s="1"/>
  <c r="AK72" i="1"/>
  <c r="AG72" i="1"/>
  <c r="AC72" i="1"/>
  <c r="Y72" i="1"/>
  <c r="V72" i="1"/>
  <c r="S72" i="1"/>
  <c r="AO71" i="1"/>
  <c r="AK71" i="1"/>
  <c r="AG71" i="1"/>
  <c r="AC71" i="1"/>
  <c r="BD71" i="1" s="1"/>
  <c r="BE71" i="1" s="1"/>
  <c r="Y71" i="1"/>
  <c r="V71" i="1"/>
  <c r="S71" i="1"/>
  <c r="BE70" i="1"/>
  <c r="AO70" i="1"/>
  <c r="AK70" i="1"/>
  <c r="AG70" i="1"/>
  <c r="AC70" i="1"/>
  <c r="Y70" i="1"/>
  <c r="BD70" i="1" s="1"/>
  <c r="V70" i="1"/>
  <c r="S70" i="1"/>
  <c r="AO69" i="1"/>
  <c r="AK69" i="1"/>
  <c r="BD69" i="1" s="1"/>
  <c r="BE69" i="1" s="1"/>
  <c r="AG69" i="1"/>
  <c r="AC69" i="1"/>
  <c r="Y69" i="1"/>
  <c r="V69" i="1"/>
  <c r="S69" i="1"/>
  <c r="AO68" i="1"/>
  <c r="AK68" i="1"/>
  <c r="AG68" i="1"/>
  <c r="AC68" i="1"/>
  <c r="Y68" i="1"/>
  <c r="BD68" i="1" s="1"/>
  <c r="BE68" i="1" s="1"/>
  <c r="V68" i="1"/>
  <c r="S68" i="1"/>
  <c r="BD67" i="1"/>
  <c r="BE67" i="1" s="1"/>
  <c r="AO67" i="1"/>
  <c r="AK67" i="1"/>
  <c r="AG67" i="1"/>
  <c r="AC67" i="1"/>
  <c r="Y67" i="1"/>
  <c r="V67" i="1"/>
  <c r="S67" i="1"/>
  <c r="AO66" i="1"/>
  <c r="AK66" i="1"/>
  <c r="AG66" i="1"/>
  <c r="BD66" i="1" s="1"/>
  <c r="BE66" i="1" s="1"/>
  <c r="AC66" i="1"/>
  <c r="Y66" i="1"/>
  <c r="V66" i="1"/>
  <c r="S66" i="1"/>
  <c r="AO65" i="1"/>
  <c r="AK65" i="1"/>
  <c r="AG65" i="1"/>
  <c r="AC65" i="1"/>
  <c r="Y65" i="1"/>
  <c r="BD65" i="1" s="1"/>
  <c r="BE65" i="1" s="1"/>
  <c r="V65" i="1"/>
  <c r="S65" i="1"/>
  <c r="AO64" i="1"/>
  <c r="BD64" i="1" s="1"/>
  <c r="BE64" i="1" s="1"/>
  <c r="AK64" i="1"/>
  <c r="AG64" i="1"/>
  <c r="AC64" i="1"/>
  <c r="Y64" i="1"/>
  <c r="V64" i="1"/>
  <c r="S64" i="1"/>
  <c r="AO63" i="1"/>
  <c r="AK63" i="1"/>
  <c r="AG63" i="1"/>
  <c r="AC63" i="1"/>
  <c r="Y63" i="1"/>
  <c r="BD63" i="1" s="1"/>
  <c r="BE63" i="1" s="1"/>
  <c r="V63" i="1"/>
  <c r="S63" i="1"/>
  <c r="AO62" i="1"/>
  <c r="AK62" i="1"/>
  <c r="AG62" i="1"/>
  <c r="AC62" i="1"/>
  <c r="Y62" i="1"/>
  <c r="BD62" i="1" s="1"/>
  <c r="BE62" i="1" s="1"/>
  <c r="V62" i="1"/>
  <c r="S62" i="1"/>
  <c r="AO61" i="1"/>
  <c r="AK61" i="1"/>
  <c r="BD61" i="1" s="1"/>
  <c r="BE61" i="1" s="1"/>
  <c r="AG61" i="1"/>
  <c r="AC61" i="1"/>
  <c r="Y61" i="1"/>
  <c r="V61" i="1"/>
  <c r="S61" i="1"/>
  <c r="AO60" i="1"/>
  <c r="AK60" i="1"/>
  <c r="AG60" i="1"/>
  <c r="AC60" i="1"/>
  <c r="Y60" i="1"/>
  <c r="BD60" i="1" s="1"/>
  <c r="BE60" i="1" s="1"/>
  <c r="V60" i="1"/>
  <c r="S60" i="1"/>
  <c r="AO59" i="1"/>
  <c r="AK59" i="1"/>
  <c r="AG59" i="1"/>
  <c r="AC59" i="1"/>
  <c r="Y59" i="1"/>
  <c r="BD59" i="1" s="1"/>
  <c r="BE59" i="1" s="1"/>
  <c r="V59" i="1"/>
  <c r="S59" i="1"/>
  <c r="AO58" i="1"/>
  <c r="AK58" i="1"/>
  <c r="AG58" i="1"/>
  <c r="BD58" i="1" s="1"/>
  <c r="BE58" i="1" s="1"/>
  <c r="AC58" i="1"/>
  <c r="Y58" i="1"/>
  <c r="V58" i="1"/>
  <c r="S58" i="1"/>
  <c r="AO57" i="1"/>
  <c r="AK57" i="1"/>
  <c r="AG57" i="1"/>
  <c r="AC57" i="1"/>
  <c r="Y57" i="1"/>
  <c r="V57" i="1"/>
  <c r="S57" i="1"/>
  <c r="AO56" i="1"/>
  <c r="BD56" i="1" s="1"/>
  <c r="BE56" i="1" s="1"/>
  <c r="AK56" i="1"/>
  <c r="AG56" i="1"/>
  <c r="AC56" i="1"/>
  <c r="Y56" i="1"/>
  <c r="V56" i="1"/>
  <c r="S56" i="1"/>
  <c r="AO55" i="1"/>
  <c r="AK55" i="1"/>
  <c r="AG55" i="1"/>
  <c r="AC55" i="1"/>
  <c r="Y55" i="1"/>
  <c r="V55" i="1"/>
  <c r="S55" i="1"/>
  <c r="AO54" i="1"/>
  <c r="AK54" i="1"/>
  <c r="AG54" i="1"/>
  <c r="AC54" i="1"/>
  <c r="Y54" i="1"/>
  <c r="V54" i="1"/>
  <c r="S54" i="1"/>
  <c r="BE53" i="1"/>
  <c r="BD53" i="1"/>
  <c r="AO53" i="1"/>
  <c r="AK53" i="1"/>
  <c r="AG53" i="1"/>
  <c r="AC53" i="1"/>
  <c r="Y53" i="1"/>
  <c r="V53" i="1"/>
  <c r="S53" i="1"/>
  <c r="AO52" i="1"/>
  <c r="AK52" i="1"/>
  <c r="AG52" i="1"/>
  <c r="AC52" i="1"/>
  <c r="Y52" i="1"/>
  <c r="BD52" i="1" s="1"/>
  <c r="BE52" i="1" s="1"/>
  <c r="V52" i="1"/>
  <c r="S52" i="1"/>
  <c r="AO51" i="1"/>
  <c r="AK51" i="1"/>
  <c r="AG51" i="1"/>
  <c r="AC51" i="1"/>
  <c r="Y51" i="1"/>
  <c r="BD51" i="1" s="1"/>
  <c r="BE51" i="1" s="1"/>
  <c r="V51" i="1"/>
  <c r="S51" i="1"/>
  <c r="AO50" i="1"/>
  <c r="AK50" i="1"/>
  <c r="AG50" i="1"/>
  <c r="BD50" i="1" s="1"/>
  <c r="BE50" i="1" s="1"/>
  <c r="AC50" i="1"/>
  <c r="Y50" i="1"/>
  <c r="V50" i="1"/>
  <c r="S50" i="1"/>
  <c r="AO49" i="1"/>
  <c r="AK49" i="1"/>
  <c r="AG49" i="1"/>
  <c r="AC49" i="1"/>
  <c r="Y49" i="1"/>
  <c r="BD49" i="1" s="1"/>
  <c r="BE49" i="1" s="1"/>
  <c r="V49" i="1"/>
  <c r="S49" i="1"/>
  <c r="AO48" i="1"/>
  <c r="BD48" i="1" s="1"/>
  <c r="BE48" i="1" s="1"/>
  <c r="AK48" i="1"/>
  <c r="AG48" i="1"/>
  <c r="AC48" i="1"/>
  <c r="Y48" i="1"/>
  <c r="V48" i="1"/>
  <c r="S48" i="1"/>
  <c r="AO47" i="1"/>
  <c r="AK47" i="1"/>
  <c r="AG47" i="1"/>
  <c r="AC47" i="1"/>
  <c r="Y47" i="1"/>
  <c r="V47" i="1"/>
  <c r="S47" i="1"/>
  <c r="BE46" i="1"/>
  <c r="AO46" i="1"/>
  <c r="AK46" i="1"/>
  <c r="AG46" i="1"/>
  <c r="AC46" i="1"/>
  <c r="Y46" i="1"/>
  <c r="BD46" i="1" s="1"/>
  <c r="V46" i="1"/>
  <c r="S46" i="1"/>
  <c r="BD45" i="1"/>
  <c r="BE45" i="1" s="1"/>
  <c r="AO45" i="1"/>
  <c r="AK45" i="1"/>
  <c r="AG45" i="1"/>
  <c r="AC45" i="1"/>
  <c r="Y45" i="1"/>
  <c r="V45" i="1"/>
  <c r="S45" i="1"/>
  <c r="AO44" i="1"/>
  <c r="AK44" i="1"/>
  <c r="AG44" i="1"/>
  <c r="AC44" i="1"/>
  <c r="Y44" i="1"/>
  <c r="BD44" i="1" s="1"/>
  <c r="BE44" i="1" s="1"/>
  <c r="V44" i="1"/>
  <c r="S44" i="1"/>
  <c r="AO43" i="1"/>
  <c r="AK43" i="1"/>
  <c r="AG43" i="1"/>
  <c r="AC43" i="1"/>
  <c r="Y43" i="1"/>
  <c r="BD43" i="1" s="1"/>
  <c r="BE43" i="1" s="1"/>
  <c r="V43" i="1"/>
  <c r="S43" i="1"/>
  <c r="AO42" i="1"/>
  <c r="AK42" i="1"/>
  <c r="AG42" i="1"/>
  <c r="BD42" i="1" s="1"/>
  <c r="BE42" i="1" s="1"/>
  <c r="AC42" i="1"/>
  <c r="Y42" i="1"/>
  <c r="V42" i="1"/>
  <c r="S42" i="1"/>
  <c r="AO41" i="1"/>
  <c r="AK41" i="1"/>
  <c r="AG41" i="1"/>
  <c r="AC41" i="1"/>
  <c r="Y41" i="1"/>
  <c r="BD41" i="1" s="1"/>
  <c r="BE41" i="1" s="1"/>
  <c r="V41" i="1"/>
  <c r="S41" i="1"/>
  <c r="AO40" i="1"/>
  <c r="AK40" i="1"/>
  <c r="BD40" i="1" s="1"/>
  <c r="BE40" i="1" s="1"/>
  <c r="AG40" i="1"/>
  <c r="AC40" i="1"/>
  <c r="Y40" i="1"/>
  <c r="V40" i="1"/>
  <c r="S40" i="1"/>
  <c r="AO39" i="1"/>
  <c r="AK39" i="1"/>
  <c r="AG39" i="1"/>
  <c r="AC39" i="1"/>
  <c r="Y39" i="1"/>
  <c r="V39" i="1"/>
  <c r="S39" i="1"/>
  <c r="AO38" i="1"/>
  <c r="AK38" i="1"/>
  <c r="AG38" i="1"/>
  <c r="AC38" i="1"/>
  <c r="Y38" i="1"/>
  <c r="BD38" i="1" s="1"/>
  <c r="BE38" i="1" s="1"/>
  <c r="V38" i="1"/>
  <c r="S38" i="1"/>
  <c r="AO37" i="1"/>
  <c r="AK37" i="1"/>
  <c r="AG37" i="1"/>
  <c r="BD37" i="1" s="1"/>
  <c r="BE37" i="1" s="1"/>
  <c r="AC37" i="1"/>
  <c r="Y37" i="1"/>
  <c r="V37" i="1"/>
  <c r="S37" i="1"/>
  <c r="AO36" i="1"/>
  <c r="AK36" i="1"/>
  <c r="AG36" i="1"/>
  <c r="AC36" i="1"/>
  <c r="Y36" i="1"/>
  <c r="V36" i="1"/>
  <c r="S36" i="1"/>
  <c r="AO35" i="1"/>
  <c r="AK35" i="1"/>
  <c r="AG35" i="1"/>
  <c r="AC35" i="1"/>
  <c r="Y35" i="1"/>
  <c r="BD35" i="1" s="1"/>
  <c r="BE35" i="1" s="1"/>
  <c r="V35" i="1"/>
  <c r="S35" i="1"/>
  <c r="AO34" i="1"/>
  <c r="AK34" i="1"/>
  <c r="AG34" i="1"/>
  <c r="AC34" i="1"/>
  <c r="BD34" i="1" s="1"/>
  <c r="BE34" i="1" s="1"/>
  <c r="Y34" i="1"/>
  <c r="V34" i="1"/>
  <c r="S34" i="1"/>
  <c r="BE33" i="1"/>
  <c r="AO33" i="1"/>
  <c r="AK33" i="1"/>
  <c r="AG33" i="1"/>
  <c r="AC33" i="1"/>
  <c r="Y33" i="1"/>
  <c r="BD33" i="1" s="1"/>
  <c r="V33" i="1"/>
  <c r="S33" i="1"/>
  <c r="AO32" i="1"/>
  <c r="BD32" i="1" s="1"/>
  <c r="BE32" i="1" s="1"/>
  <c r="AK32" i="1"/>
  <c r="AG32" i="1"/>
  <c r="AC32" i="1"/>
  <c r="Y32" i="1"/>
  <c r="V32" i="1"/>
  <c r="S32" i="1"/>
  <c r="AO31" i="1"/>
  <c r="AK31" i="1"/>
  <c r="AG31" i="1"/>
  <c r="AC31" i="1"/>
  <c r="Y31" i="1"/>
  <c r="BD31" i="1" s="1"/>
  <c r="BE31" i="1" s="1"/>
  <c r="V31" i="1"/>
  <c r="S31" i="1"/>
  <c r="BD30" i="1"/>
  <c r="BE30" i="1" s="1"/>
  <c r="AO30" i="1"/>
  <c r="AK30" i="1"/>
  <c r="AG30" i="1"/>
  <c r="AC30" i="1"/>
  <c r="Y30" i="1"/>
  <c r="V30" i="1"/>
  <c r="S30" i="1"/>
  <c r="AO29" i="1"/>
  <c r="AK29" i="1"/>
  <c r="AG29" i="1"/>
  <c r="BD29" i="1" s="1"/>
  <c r="BE29" i="1" s="1"/>
  <c r="AC29" i="1"/>
  <c r="Y29" i="1"/>
  <c r="V29" i="1"/>
  <c r="S29" i="1"/>
  <c r="AO28" i="1"/>
  <c r="AK28" i="1"/>
  <c r="AG28" i="1"/>
  <c r="AC28" i="1"/>
  <c r="Y28" i="1"/>
  <c r="V28" i="1"/>
  <c r="S28" i="1"/>
  <c r="AO27" i="1"/>
  <c r="BD27" i="1" s="1"/>
  <c r="BE27" i="1" s="1"/>
  <c r="AK27" i="1"/>
  <c r="AG27" i="1"/>
  <c r="AC27" i="1"/>
  <c r="Y27" i="1"/>
  <c r="V27" i="1"/>
  <c r="S27" i="1"/>
  <c r="AO26" i="1"/>
  <c r="AK26" i="1"/>
  <c r="AG26" i="1"/>
  <c r="AC26" i="1"/>
  <c r="BD26" i="1" s="1"/>
  <c r="BE26" i="1" s="1"/>
  <c r="Y26" i="1"/>
  <c r="V26" i="1"/>
  <c r="S26" i="1"/>
  <c r="AO25" i="1"/>
  <c r="AK25" i="1"/>
  <c r="AG25" i="1"/>
  <c r="AC25" i="1"/>
  <c r="Y25" i="1"/>
  <c r="V25" i="1"/>
  <c r="S25" i="1"/>
  <c r="AO24" i="1"/>
  <c r="BD24" i="1" s="1"/>
  <c r="BE24" i="1" s="1"/>
  <c r="AK24" i="1"/>
  <c r="AG24" i="1"/>
  <c r="AC24" i="1"/>
  <c r="Y24" i="1"/>
  <c r="V24" i="1"/>
  <c r="S24" i="1"/>
  <c r="AO23" i="1"/>
  <c r="AK23" i="1"/>
  <c r="AG23" i="1"/>
  <c r="AC23" i="1"/>
  <c r="Y23" i="1"/>
  <c r="BD23" i="1" s="1"/>
  <c r="BE23" i="1" s="1"/>
  <c r="V23" i="1"/>
  <c r="S23" i="1"/>
  <c r="BD22" i="1"/>
  <c r="BE22" i="1" s="1"/>
  <c r="AO22" i="1"/>
  <c r="AK22" i="1"/>
  <c r="AG22" i="1"/>
  <c r="AC22" i="1"/>
  <c r="Y22" i="1"/>
  <c r="V22" i="1"/>
  <c r="S22" i="1"/>
  <c r="AO21" i="1"/>
  <c r="BD21" i="1" s="1"/>
  <c r="BE21" i="1" s="1"/>
  <c r="AK21" i="1"/>
  <c r="AG21" i="1"/>
  <c r="AC21" i="1"/>
  <c r="Y21" i="1"/>
  <c r="T21" i="1"/>
  <c r="S21" i="1"/>
  <c r="AO20" i="1"/>
  <c r="AK20" i="1"/>
  <c r="AG20" i="1"/>
  <c r="AC20" i="1"/>
  <c r="Y20" i="1"/>
  <c r="BD20" i="1" s="1"/>
  <c r="BE20" i="1" s="1"/>
  <c r="V20" i="1"/>
  <c r="S20" i="1"/>
  <c r="BD19" i="1"/>
  <c r="BE19" i="1" s="1"/>
  <c r="AO19" i="1"/>
  <c r="AK19" i="1"/>
  <c r="AG19" i="1"/>
  <c r="AC19" i="1"/>
  <c r="Y19" i="1"/>
  <c r="V19" i="1"/>
  <c r="S19" i="1"/>
  <c r="AO18" i="1"/>
  <c r="BD18" i="1" s="1"/>
  <c r="BE18" i="1" s="1"/>
  <c r="AK18" i="1"/>
  <c r="AG18" i="1"/>
  <c r="AC18" i="1"/>
  <c r="Y18" i="1"/>
  <c r="V18" i="1"/>
  <c r="S18" i="1"/>
  <c r="AO17" i="1"/>
  <c r="AK17" i="1"/>
  <c r="AG17" i="1"/>
  <c r="AC17" i="1"/>
  <c r="Y17" i="1"/>
  <c r="BD17" i="1" s="1"/>
  <c r="BE17" i="1" s="1"/>
  <c r="V17" i="1"/>
  <c r="S17" i="1"/>
  <c r="AO16" i="1"/>
  <c r="BD16" i="1" s="1"/>
  <c r="BE16" i="1" s="1"/>
  <c r="AK16" i="1"/>
  <c r="AG16" i="1"/>
  <c r="AC16" i="1"/>
  <c r="Y16" i="1"/>
  <c r="V16" i="1"/>
  <c r="S16" i="1"/>
  <c r="AO15" i="1"/>
  <c r="BD15" i="1" s="1"/>
  <c r="BE15" i="1" s="1"/>
  <c r="AK15" i="1"/>
  <c r="AG15" i="1"/>
  <c r="AC15" i="1"/>
  <c r="Y15" i="1"/>
  <c r="V15" i="1"/>
  <c r="S15" i="1"/>
  <c r="AO14" i="1"/>
  <c r="AK14" i="1"/>
  <c r="AG14" i="1"/>
  <c r="AC14" i="1"/>
  <c r="Y14" i="1"/>
  <c r="BD14" i="1" s="1"/>
  <c r="BE14" i="1" s="1"/>
  <c r="V14" i="1"/>
  <c r="S14" i="1"/>
  <c r="AO13" i="1"/>
  <c r="AK13" i="1"/>
  <c r="BD13" i="1" s="1"/>
  <c r="BE13" i="1" s="1"/>
  <c r="AG13" i="1"/>
  <c r="AC13" i="1"/>
  <c r="Y13" i="1"/>
  <c r="V13" i="1"/>
  <c r="S13" i="1"/>
  <c r="AO12" i="1"/>
  <c r="AK12" i="1"/>
  <c r="AG12" i="1"/>
  <c r="AC12" i="1"/>
  <c r="Y12" i="1"/>
  <c r="V12" i="1"/>
  <c r="S12" i="1"/>
  <c r="AK11" i="1"/>
  <c r="AG11" i="1"/>
  <c r="AG568" i="1" s="1"/>
  <c r="AC11" i="1"/>
  <c r="AC568" i="1" s="1"/>
  <c r="Y11" i="1"/>
  <c r="Y568" i="1" s="1"/>
  <c r="V11" i="1"/>
  <c r="S11" i="1"/>
  <c r="L595" i="3" l="1"/>
  <c r="X595" i="3"/>
  <c r="AI595" i="3"/>
  <c r="AI597" i="3" s="1"/>
  <c r="Q595" i="3"/>
  <c r="R595" i="3"/>
  <c r="AD595" i="3"/>
  <c r="AD597" i="3" s="1"/>
  <c r="AN595" i="3"/>
  <c r="AN597" i="3" s="1"/>
  <c r="AB595" i="3"/>
  <c r="AB597" i="3" s="1"/>
  <c r="AM595" i="3"/>
  <c r="AM597" i="3" s="1"/>
  <c r="AE595" i="3"/>
  <c r="AE597" i="3" s="1"/>
  <c r="I595" i="3"/>
  <c r="AF595" i="3"/>
  <c r="AF597" i="3" s="1"/>
  <c r="U595" i="3"/>
  <c r="K595" i="3"/>
  <c r="AH595" i="3"/>
  <c r="AH597" i="3" s="1"/>
  <c r="P588" i="1"/>
  <c r="P588" i="3" s="1"/>
  <c r="N588" i="3"/>
  <c r="N595" i="3" s="1"/>
  <c r="Y590" i="1"/>
  <c r="Y590" i="3" s="1"/>
  <c r="W590" i="3"/>
  <c r="J592" i="1"/>
  <c r="J592" i="3" s="1"/>
  <c r="H592" i="3"/>
  <c r="AJ595" i="3"/>
  <c r="AJ597" i="3" s="1"/>
  <c r="V585" i="1"/>
  <c r="V585" i="3" s="1"/>
  <c r="T585" i="3"/>
  <c r="Z595" i="3"/>
  <c r="Z597" i="3" s="1"/>
  <c r="O595" i="3"/>
  <c r="AA595" i="3"/>
  <c r="AA597" i="3" s="1"/>
  <c r="AL595" i="3"/>
  <c r="AL597" i="3" s="1"/>
  <c r="V588" i="1"/>
  <c r="V588" i="3" s="1"/>
  <c r="X595" i="1"/>
  <c r="V581" i="1"/>
  <c r="V581" i="3" s="1"/>
  <c r="P585" i="1"/>
  <c r="P585" i="3" s="1"/>
  <c r="U595" i="1"/>
  <c r="AX595" i="1"/>
  <c r="AX597" i="1" s="1"/>
  <c r="Y575" i="1"/>
  <c r="Y575" i="3" s="1"/>
  <c r="J577" i="1"/>
  <c r="J577" i="3" s="1"/>
  <c r="V577" i="1"/>
  <c r="V577" i="3" s="1"/>
  <c r="J585" i="1"/>
  <c r="J585" i="3" s="1"/>
  <c r="AJ595" i="1"/>
  <c r="AJ597" i="1" s="1"/>
  <c r="AK577" i="1"/>
  <c r="AK577" i="3" s="1"/>
  <c r="V579" i="1"/>
  <c r="V579" i="3" s="1"/>
  <c r="S586" i="1"/>
  <c r="S586" i="3" s="1"/>
  <c r="P579" i="1"/>
  <c r="P579" i="3" s="1"/>
  <c r="M581" i="1"/>
  <c r="M581" i="3" s="1"/>
  <c r="Y581" i="1"/>
  <c r="Y581" i="3" s="1"/>
  <c r="M586" i="1"/>
  <c r="M586" i="3" s="1"/>
  <c r="S580" i="1"/>
  <c r="S580" i="3" s="1"/>
  <c r="M584" i="1"/>
  <c r="M584" i="3" s="1"/>
  <c r="Y584" i="1"/>
  <c r="Y584" i="3" s="1"/>
  <c r="AK584" i="1"/>
  <c r="AK584" i="3" s="1"/>
  <c r="AH595" i="1"/>
  <c r="AH597" i="1" s="1"/>
  <c r="AG574" i="1"/>
  <c r="AG574" i="3" s="1"/>
  <c r="AG582" i="1"/>
  <c r="AG582" i="3" s="1"/>
  <c r="AO584" i="1"/>
  <c r="AO584" i="3" s="1"/>
  <c r="Y580" i="1"/>
  <c r="Y580" i="3" s="1"/>
  <c r="AO581" i="1"/>
  <c r="AO581" i="3" s="1"/>
  <c r="J582" i="1"/>
  <c r="J582" i="3" s="1"/>
  <c r="V582" i="1"/>
  <c r="V582" i="3" s="1"/>
  <c r="AC591" i="1"/>
  <c r="S578" i="1"/>
  <c r="S578" i="3" s="1"/>
  <c r="J584" i="1"/>
  <c r="J584" i="3" s="1"/>
  <c r="V584" i="1"/>
  <c r="V584" i="3" s="1"/>
  <c r="V589" i="1"/>
  <c r="V589" i="3" s="1"/>
  <c r="BF473" i="3"/>
  <c r="BG473" i="3" s="1"/>
  <c r="BF465" i="3"/>
  <c r="BG465" i="3" s="1"/>
  <c r="BF480" i="3"/>
  <c r="BG480" i="3" s="1"/>
  <c r="BF467" i="3"/>
  <c r="BG467" i="3" s="1"/>
  <c r="BF466" i="3"/>
  <c r="BG466" i="3" s="1"/>
  <c r="BF479" i="3"/>
  <c r="BG479" i="3" s="1"/>
  <c r="BF423" i="3"/>
  <c r="BG423" i="3" s="1"/>
  <c r="BF486" i="3"/>
  <c r="BG486" i="3" s="1"/>
  <c r="BF450" i="3"/>
  <c r="BG450" i="3" s="1"/>
  <c r="BF457" i="3"/>
  <c r="BG457" i="3" s="1"/>
  <c r="BF441" i="3"/>
  <c r="BG441" i="3" s="1"/>
  <c r="BF456" i="3"/>
  <c r="BG456" i="3" s="1"/>
  <c r="BF488" i="3"/>
  <c r="BG488" i="3" s="1"/>
  <c r="BF459" i="3"/>
  <c r="BG459" i="3" s="1"/>
  <c r="BF442" i="3"/>
  <c r="BG442" i="3" s="1"/>
  <c r="BF449" i="3"/>
  <c r="BG449" i="3" s="1"/>
  <c r="BF437" i="3"/>
  <c r="BG437" i="3" s="1"/>
  <c r="BF425" i="3"/>
  <c r="BG425" i="3" s="1"/>
  <c r="BF421" i="3"/>
  <c r="BG421" i="3" s="1"/>
  <c r="BF393" i="3"/>
  <c r="BG393" i="3" s="1"/>
  <c r="BF461" i="3"/>
  <c r="BG461" i="3" s="1"/>
  <c r="BF322" i="3"/>
  <c r="BG322" i="3" s="1"/>
  <c r="BF417" i="3"/>
  <c r="BG417" i="3" s="1"/>
  <c r="BF373" i="3"/>
  <c r="BG373" i="3" s="1"/>
  <c r="BF357" i="3"/>
  <c r="BG357" i="3" s="1"/>
  <c r="BF341" i="3"/>
  <c r="BG341" i="3" s="1"/>
  <c r="BF317" i="3"/>
  <c r="BG317" i="3" s="1"/>
  <c r="BF424" i="3"/>
  <c r="BG424" i="3" s="1"/>
  <c r="BF387" i="3"/>
  <c r="BG387" i="3" s="1"/>
  <c r="BF361" i="3"/>
  <c r="BG361" i="3" s="1"/>
  <c r="BF359" i="3"/>
  <c r="BG359" i="3" s="1"/>
  <c r="BF401" i="3"/>
  <c r="BG401" i="3" s="1"/>
  <c r="BF293" i="3"/>
  <c r="BG293" i="3" s="1"/>
  <c r="BF285" i="3"/>
  <c r="BG285" i="3" s="1"/>
  <c r="BF340" i="3"/>
  <c r="BG340" i="3" s="1"/>
  <c r="BF324" i="3"/>
  <c r="BG324" i="3" s="1"/>
  <c r="BF414" i="3"/>
  <c r="BG414" i="3" s="1"/>
  <c r="BF385" i="3"/>
  <c r="BG385" i="3" s="1"/>
  <c r="BF305" i="3"/>
  <c r="BG305" i="3" s="1"/>
  <c r="BF289" i="3"/>
  <c r="BG289" i="3" s="1"/>
  <c r="BF364" i="3"/>
  <c r="BG364" i="3" s="1"/>
  <c r="BF332" i="3"/>
  <c r="BG332" i="3" s="1"/>
  <c r="BF318" i="3"/>
  <c r="BG318" i="3" s="1"/>
  <c r="BF284" i="3"/>
  <c r="BG284" i="3" s="1"/>
  <c r="BF276" i="3"/>
  <c r="BG276" i="3" s="1"/>
  <c r="BF286" i="3"/>
  <c r="BG286" i="3" s="1"/>
  <c r="BF280" i="3"/>
  <c r="BG280" i="3" s="1"/>
  <c r="BF267" i="3"/>
  <c r="BG267" i="3" s="1"/>
  <c r="BF259" i="3"/>
  <c r="BG259" i="3" s="1"/>
  <c r="BF360" i="3"/>
  <c r="BG360" i="3" s="1"/>
  <c r="BF353" i="3"/>
  <c r="BG353" i="3" s="1"/>
  <c r="BF347" i="3"/>
  <c r="BG347" i="3" s="1"/>
  <c r="BF321" i="3"/>
  <c r="BG321" i="3" s="1"/>
  <c r="BF270" i="3"/>
  <c r="BG270" i="3" s="1"/>
  <c r="BF262" i="3"/>
  <c r="BG262" i="3" s="1"/>
  <c r="BF288" i="3"/>
  <c r="BG288" i="3" s="1"/>
  <c r="BF265" i="3"/>
  <c r="BG265" i="3" s="1"/>
  <c r="BF257" i="3"/>
  <c r="BG257" i="3" s="1"/>
  <c r="BF150" i="3"/>
  <c r="BG150" i="3" s="1"/>
  <c r="BF136" i="3"/>
  <c r="BG136" i="3" s="1"/>
  <c r="BF279" i="3"/>
  <c r="BG279" i="3" s="1"/>
  <c r="BF252" i="3"/>
  <c r="BG252" i="3" s="1"/>
  <c r="BF212" i="3"/>
  <c r="BG212" i="3" s="1"/>
  <c r="BF204" i="3"/>
  <c r="BG204" i="3" s="1"/>
  <c r="BF196" i="3"/>
  <c r="BG196" i="3" s="1"/>
  <c r="BF188" i="3"/>
  <c r="BG188" i="3" s="1"/>
  <c r="BF169" i="3"/>
  <c r="BG169" i="3" s="1"/>
  <c r="BF369" i="3"/>
  <c r="BG369" i="3" s="1"/>
  <c r="BF299" i="3"/>
  <c r="BG299" i="3" s="1"/>
  <c r="BF291" i="3"/>
  <c r="BG291" i="3" s="1"/>
  <c r="BF271" i="3"/>
  <c r="BG271" i="3" s="1"/>
  <c r="BF263" i="3"/>
  <c r="BG263" i="3" s="1"/>
  <c r="BF367" i="3"/>
  <c r="BG367" i="3" s="1"/>
  <c r="BF274" i="3"/>
  <c r="BG274" i="3" s="1"/>
  <c r="BF242" i="3"/>
  <c r="BG242" i="3" s="1"/>
  <c r="BF306" i="3"/>
  <c r="BG306" i="3" s="1"/>
  <c r="BF253" i="3"/>
  <c r="BG253" i="3" s="1"/>
  <c r="BF229" i="3"/>
  <c r="BG229" i="3" s="1"/>
  <c r="BF205" i="3"/>
  <c r="BG205" i="3" s="1"/>
  <c r="BF170" i="3"/>
  <c r="BG170" i="3" s="1"/>
  <c r="BF355" i="3"/>
  <c r="BG355" i="3" s="1"/>
  <c r="BF328" i="3"/>
  <c r="BG328" i="3" s="1"/>
  <c r="BF264" i="3"/>
  <c r="BG264" i="3" s="1"/>
  <c r="BF232" i="3"/>
  <c r="BG232" i="3" s="1"/>
  <c r="BF224" i="3"/>
  <c r="BG224" i="3" s="1"/>
  <c r="BF200" i="3"/>
  <c r="BG200" i="3" s="1"/>
  <c r="BF149" i="3"/>
  <c r="BG149" i="3" s="1"/>
  <c r="BF127" i="3"/>
  <c r="BG127" i="3" s="1"/>
  <c r="BF206" i="3"/>
  <c r="BG206" i="3" s="1"/>
  <c r="BF120" i="3"/>
  <c r="BG120" i="3" s="1"/>
  <c r="BF99" i="3"/>
  <c r="BG99" i="3" s="1"/>
  <c r="BF67" i="3"/>
  <c r="BG67" i="3" s="1"/>
  <c r="BF59" i="3"/>
  <c r="BG59" i="3" s="1"/>
  <c r="BF73" i="3"/>
  <c r="BG73" i="3" s="1"/>
  <c r="BF65" i="3"/>
  <c r="BG65" i="3" s="1"/>
  <c r="BF118" i="3"/>
  <c r="BG118" i="3" s="1"/>
  <c r="BF102" i="3"/>
  <c r="BG102" i="3" s="1"/>
  <c r="BF49" i="3"/>
  <c r="BG49" i="3" s="1"/>
  <c r="BF81" i="3"/>
  <c r="BG81" i="3" s="1"/>
  <c r="BF184" i="3"/>
  <c r="BG184" i="3" s="1"/>
  <c r="BF176" i="3"/>
  <c r="BG176" i="3" s="1"/>
  <c r="BF160" i="3"/>
  <c r="BG160" i="3" s="1"/>
  <c r="BF148" i="3"/>
  <c r="BG148" i="3" s="1"/>
  <c r="BF144" i="3"/>
  <c r="BG144" i="3" s="1"/>
  <c r="BF199" i="3"/>
  <c r="BG199" i="3" s="1"/>
  <c r="BF195" i="3"/>
  <c r="BG195" i="3" s="1"/>
  <c r="BF191" i="3"/>
  <c r="BG191" i="3" s="1"/>
  <c r="BF71" i="3"/>
  <c r="BG71" i="3" s="1"/>
  <c r="BF31" i="3"/>
  <c r="BG31" i="3" s="1"/>
  <c r="BF23" i="3"/>
  <c r="BG23" i="3" s="1"/>
  <c r="BF214" i="3"/>
  <c r="BG214" i="3" s="1"/>
  <c r="BF183" i="3"/>
  <c r="BG183" i="3" s="1"/>
  <c r="BF171" i="3"/>
  <c r="BG171" i="3" s="1"/>
  <c r="BF151" i="3"/>
  <c r="BG151" i="3" s="1"/>
  <c r="BF147" i="3"/>
  <c r="BG147" i="3" s="1"/>
  <c r="BF58" i="3"/>
  <c r="BG58" i="3" s="1"/>
  <c r="BF50" i="3"/>
  <c r="BG50" i="3" s="1"/>
  <c r="BF26" i="3"/>
  <c r="BG26" i="3" s="1"/>
  <c r="BF61" i="3"/>
  <c r="BG61" i="3" s="1"/>
  <c r="BF33" i="3"/>
  <c r="BG33" i="3" s="1"/>
  <c r="BF100" i="3"/>
  <c r="BG100" i="3" s="1"/>
  <c r="BF25" i="3"/>
  <c r="BG25" i="3" s="1"/>
  <c r="BF96" i="3"/>
  <c r="BG96" i="3" s="1"/>
  <c r="BF104" i="3"/>
  <c r="BG104" i="3" s="1"/>
  <c r="BF88" i="3"/>
  <c r="BG88" i="3" s="1"/>
  <c r="BF108" i="3"/>
  <c r="BG108" i="3" s="1"/>
  <c r="BF14" i="3"/>
  <c r="BG14" i="3" s="1"/>
  <c r="BH603" i="3"/>
  <c r="BJ603" i="3" s="1"/>
  <c r="BG604" i="3"/>
  <c r="BH604" i="3" s="1"/>
  <c r="BJ604" i="3" s="1"/>
  <c r="P575" i="1"/>
  <c r="P575" i="3" s="1"/>
  <c r="P583" i="1"/>
  <c r="P583" i="3" s="1"/>
  <c r="AK585" i="1"/>
  <c r="AK585" i="3" s="1"/>
  <c r="S573" i="1"/>
  <c r="S573" i="3" s="1"/>
  <c r="S575" i="1"/>
  <c r="S575" i="3" s="1"/>
  <c r="M582" i="1"/>
  <c r="M582" i="3" s="1"/>
  <c r="S588" i="1"/>
  <c r="S588" i="3" s="1"/>
  <c r="AG580" i="1"/>
  <c r="AG580" i="3" s="1"/>
  <c r="AO574" i="1"/>
  <c r="AO574" i="3" s="1"/>
  <c r="S577" i="1"/>
  <c r="S577" i="3" s="1"/>
  <c r="AK578" i="1"/>
  <c r="AK578" i="3" s="1"/>
  <c r="J580" i="1"/>
  <c r="J580" i="3" s="1"/>
  <c r="S587" i="1"/>
  <c r="S587" i="3" s="1"/>
  <c r="AG590" i="1"/>
  <c r="AG590" i="3" s="1"/>
  <c r="AK591" i="1"/>
  <c r="AK591" i="3" s="1"/>
  <c r="S584" i="1"/>
  <c r="S584" i="3" s="1"/>
  <c r="AC586" i="1"/>
  <c r="AC586" i="3" s="1"/>
  <c r="M577" i="1"/>
  <c r="M577" i="3" s="1"/>
  <c r="Y577" i="1"/>
  <c r="Y577" i="3" s="1"/>
  <c r="P578" i="1"/>
  <c r="P578" i="3" s="1"/>
  <c r="AC578" i="1"/>
  <c r="AC578" i="3" s="1"/>
  <c r="S579" i="1"/>
  <c r="S579" i="3" s="1"/>
  <c r="S582" i="1"/>
  <c r="S582" i="3" s="1"/>
  <c r="AO582" i="1"/>
  <c r="AO582" i="3" s="1"/>
  <c r="J583" i="1"/>
  <c r="J583" i="3" s="1"/>
  <c r="V583" i="1"/>
  <c r="V583" i="3" s="1"/>
  <c r="P587" i="1"/>
  <c r="P587" i="3" s="1"/>
  <c r="Y589" i="1"/>
  <c r="Y589" i="3" s="1"/>
  <c r="S591" i="1"/>
  <c r="S591" i="3" s="1"/>
  <c r="AO591" i="1"/>
  <c r="AO591" i="3" s="1"/>
  <c r="J576" i="1"/>
  <c r="J576" i="3" s="1"/>
  <c r="V576" i="1"/>
  <c r="V576" i="3" s="1"/>
  <c r="AK581" i="1"/>
  <c r="AO590" i="1"/>
  <c r="AO590" i="3" s="1"/>
  <c r="Y586" i="1"/>
  <c r="Y586" i="3" s="1"/>
  <c r="AK586" i="1"/>
  <c r="AK586" i="3" s="1"/>
  <c r="AC587" i="1"/>
  <c r="AC587" i="3" s="1"/>
  <c r="AN595" i="1"/>
  <c r="AN597" i="1" s="1"/>
  <c r="AC574" i="1"/>
  <c r="AC574" i="3" s="1"/>
  <c r="P586" i="1"/>
  <c r="P586" i="3" s="1"/>
  <c r="AO589" i="1"/>
  <c r="AO589" i="3" s="1"/>
  <c r="M591" i="1"/>
  <c r="M591" i="3" s="1"/>
  <c r="Y591" i="1"/>
  <c r="Y591" i="3" s="1"/>
  <c r="V573" i="1"/>
  <c r="V573" i="3" s="1"/>
  <c r="J575" i="1"/>
  <c r="J575" i="3" s="1"/>
  <c r="V575" i="1"/>
  <c r="V575" i="3" s="1"/>
  <c r="AO578" i="1"/>
  <c r="AO578" i="3" s="1"/>
  <c r="M579" i="1"/>
  <c r="M579" i="3" s="1"/>
  <c r="AC580" i="1"/>
  <c r="AC580" i="3" s="1"/>
  <c r="Y582" i="1"/>
  <c r="Y582" i="3" s="1"/>
  <c r="AG584" i="1"/>
  <c r="AG584" i="3" s="1"/>
  <c r="J587" i="1"/>
  <c r="J587" i="3" s="1"/>
  <c r="S589" i="1"/>
  <c r="S589" i="3" s="1"/>
  <c r="P576" i="1"/>
  <c r="P576" i="3" s="1"/>
  <c r="M590" i="1"/>
  <c r="M590" i="3" s="1"/>
  <c r="Y578" i="1"/>
  <c r="Y578" i="3" s="1"/>
  <c r="P582" i="1"/>
  <c r="P582" i="3" s="1"/>
  <c r="O595" i="1"/>
  <c r="Y573" i="1"/>
  <c r="Y573" i="3" s="1"/>
  <c r="AI595" i="1"/>
  <c r="AI597" i="1" s="1"/>
  <c r="AY595" i="1"/>
  <c r="AY597" i="1" s="1"/>
  <c r="S574" i="1"/>
  <c r="S574" i="3" s="1"/>
  <c r="AG575" i="1"/>
  <c r="AG575" i="3" s="1"/>
  <c r="AC576" i="1"/>
  <c r="AC576" i="3" s="1"/>
  <c r="AO577" i="1"/>
  <c r="AO577" i="3" s="1"/>
  <c r="J578" i="1"/>
  <c r="J578" i="3" s="1"/>
  <c r="J579" i="1"/>
  <c r="J579" i="3" s="1"/>
  <c r="AC579" i="1"/>
  <c r="AC579" i="3" s="1"/>
  <c r="V580" i="1"/>
  <c r="V580" i="3" s="1"/>
  <c r="AC583" i="1"/>
  <c r="AC583" i="3" s="1"/>
  <c r="AK583" i="1"/>
  <c r="AK583" i="3" s="1"/>
  <c r="Y587" i="1"/>
  <c r="Y587" i="3" s="1"/>
  <c r="AC588" i="1"/>
  <c r="AC588" i="3" s="1"/>
  <c r="J590" i="1"/>
  <c r="J590" i="3" s="1"/>
  <c r="V590" i="1"/>
  <c r="V590" i="3" s="1"/>
  <c r="J591" i="1"/>
  <c r="J591" i="3" s="1"/>
  <c r="V591" i="1"/>
  <c r="V591" i="3" s="1"/>
  <c r="M592" i="1"/>
  <c r="M592" i="3" s="1"/>
  <c r="Y592" i="1"/>
  <c r="Y592" i="3" s="1"/>
  <c r="AK592" i="1"/>
  <c r="AK592" i="3" s="1"/>
  <c r="AO576" i="1"/>
  <c r="AO576" i="3" s="1"/>
  <c r="AG577" i="1"/>
  <c r="AG577" i="3" s="1"/>
  <c r="V578" i="1"/>
  <c r="V578" i="3" s="1"/>
  <c r="AG578" i="1"/>
  <c r="AG578" i="3" s="1"/>
  <c r="AG579" i="1"/>
  <c r="AG579" i="3" s="1"/>
  <c r="AO579" i="1"/>
  <c r="AO579" i="3" s="1"/>
  <c r="M580" i="1"/>
  <c r="M580" i="3" s="1"/>
  <c r="P581" i="1"/>
  <c r="P581" i="3" s="1"/>
  <c r="AC582" i="1"/>
  <c r="AC582" i="3" s="1"/>
  <c r="AO588" i="1"/>
  <c r="AO588" i="3" s="1"/>
  <c r="AG589" i="1"/>
  <c r="AG589" i="3" s="1"/>
  <c r="AG591" i="1"/>
  <c r="AG591" i="3" s="1"/>
  <c r="R595" i="1"/>
  <c r="AA595" i="1"/>
  <c r="AA597" i="1" s="1"/>
  <c r="AK580" i="1"/>
  <c r="AK580" i="3" s="1"/>
  <c r="AC581" i="1"/>
  <c r="AC581" i="3" s="1"/>
  <c r="AK582" i="1"/>
  <c r="AK582" i="3" s="1"/>
  <c r="AO583" i="1"/>
  <c r="AO583" i="3" s="1"/>
  <c r="Y585" i="1"/>
  <c r="Y585" i="3" s="1"/>
  <c r="AK587" i="1"/>
  <c r="AK587" i="3" s="1"/>
  <c r="J589" i="1"/>
  <c r="J589" i="3" s="1"/>
  <c r="AC592" i="1"/>
  <c r="AC592" i="3" s="1"/>
  <c r="Z595" i="1"/>
  <c r="Z597" i="1" s="1"/>
  <c r="F595" i="1"/>
  <c r="AL595" i="1"/>
  <c r="AL597" i="1" s="1"/>
  <c r="M575" i="1"/>
  <c r="M575" i="3" s="1"/>
  <c r="AB595" i="1"/>
  <c r="AB597" i="1" s="1"/>
  <c r="AM595" i="1"/>
  <c r="AM597" i="1" s="1"/>
  <c r="J574" i="1"/>
  <c r="J574" i="3" s="1"/>
  <c r="AK575" i="1"/>
  <c r="AK575" i="3" s="1"/>
  <c r="S576" i="1"/>
  <c r="S576" i="3" s="1"/>
  <c r="AG576" i="1"/>
  <c r="AG576" i="3" s="1"/>
  <c r="M578" i="1"/>
  <c r="M578" i="3" s="1"/>
  <c r="P580" i="1"/>
  <c r="P580" i="3" s="1"/>
  <c r="S581" i="1"/>
  <c r="S581" i="3" s="1"/>
  <c r="S583" i="1"/>
  <c r="S583" i="3" s="1"/>
  <c r="M585" i="1"/>
  <c r="M585" i="3" s="1"/>
  <c r="AC585" i="1"/>
  <c r="AC585" i="3" s="1"/>
  <c r="AO585" i="1"/>
  <c r="AO585" i="3" s="1"/>
  <c r="AG588" i="1"/>
  <c r="AG588" i="3" s="1"/>
  <c r="M589" i="1"/>
  <c r="M589" i="3" s="1"/>
  <c r="P592" i="1"/>
  <c r="P592" i="3" s="1"/>
  <c r="AO592" i="1"/>
  <c r="AO592" i="3" s="1"/>
  <c r="K595" i="1"/>
  <c r="AV595" i="1"/>
  <c r="AV597" i="1" s="1"/>
  <c r="M574" i="1"/>
  <c r="M574" i="3" s="1"/>
  <c r="AK574" i="1"/>
  <c r="AK574" i="3" s="1"/>
  <c r="AC575" i="1"/>
  <c r="AC575" i="3" s="1"/>
  <c r="AO575" i="1"/>
  <c r="AO575" i="3" s="1"/>
  <c r="Y579" i="1"/>
  <c r="Y579" i="3" s="1"/>
  <c r="AO580" i="1"/>
  <c r="AO580" i="3" s="1"/>
  <c r="AG581" i="1"/>
  <c r="AG581" i="3" s="1"/>
  <c r="AG583" i="1"/>
  <c r="AG583" i="3" s="1"/>
  <c r="J586" i="1"/>
  <c r="J586" i="3" s="1"/>
  <c r="AG586" i="1"/>
  <c r="AG586" i="3" s="1"/>
  <c r="AG587" i="1"/>
  <c r="AG587" i="3" s="1"/>
  <c r="AO587" i="1"/>
  <c r="AO587" i="3" s="1"/>
  <c r="M588" i="1"/>
  <c r="M588" i="3" s="1"/>
  <c r="P589" i="1"/>
  <c r="P589" i="3" s="1"/>
  <c r="P590" i="1"/>
  <c r="P590" i="3" s="1"/>
  <c r="AC590" i="1"/>
  <c r="AC590" i="3" s="1"/>
  <c r="P591" i="1"/>
  <c r="P591" i="3" s="1"/>
  <c r="S592" i="1"/>
  <c r="S592" i="3" s="1"/>
  <c r="AG592" i="1"/>
  <c r="AG592" i="3" s="1"/>
  <c r="BF603" i="1"/>
  <c r="BF604" i="1" s="1"/>
  <c r="AE595" i="1"/>
  <c r="AE597" i="1" s="1"/>
  <c r="L595" i="1"/>
  <c r="AF595" i="1"/>
  <c r="AF597" i="1" s="1"/>
  <c r="AW595" i="1"/>
  <c r="AW597" i="1" s="1"/>
  <c r="P574" i="1"/>
  <c r="P574" i="3" s="1"/>
  <c r="M576" i="1"/>
  <c r="M576" i="3" s="1"/>
  <c r="Y576" i="1"/>
  <c r="Y576" i="3" s="1"/>
  <c r="AK576" i="1"/>
  <c r="AK576" i="3" s="1"/>
  <c r="P577" i="1"/>
  <c r="P577" i="3" s="1"/>
  <c r="AC577" i="1"/>
  <c r="AC577" i="3" s="1"/>
  <c r="AK579" i="1"/>
  <c r="AK579" i="3" s="1"/>
  <c r="J581" i="1"/>
  <c r="J581" i="3" s="1"/>
  <c r="M583" i="1"/>
  <c r="M583" i="3" s="1"/>
  <c r="Y583" i="1"/>
  <c r="Y583" i="3" s="1"/>
  <c r="P584" i="1"/>
  <c r="P584" i="3" s="1"/>
  <c r="AC584" i="1"/>
  <c r="S585" i="1"/>
  <c r="S585" i="3" s="1"/>
  <c r="AG585" i="1"/>
  <c r="AG585" i="3" s="1"/>
  <c r="V586" i="1"/>
  <c r="V586" i="3" s="1"/>
  <c r="AO586" i="1"/>
  <c r="AO586" i="3" s="1"/>
  <c r="M587" i="1"/>
  <c r="M587" i="3" s="1"/>
  <c r="V587" i="1"/>
  <c r="V587" i="3" s="1"/>
  <c r="Y588" i="1"/>
  <c r="Y588" i="3" s="1"/>
  <c r="AK588" i="1"/>
  <c r="AK588" i="3" s="1"/>
  <c r="AC589" i="1"/>
  <c r="AC589" i="3" s="1"/>
  <c r="AK589" i="1"/>
  <c r="AK589" i="3" s="1"/>
  <c r="S590" i="1"/>
  <c r="S590" i="3" s="1"/>
  <c r="AK590" i="1"/>
  <c r="AK590" i="3" s="1"/>
  <c r="V592" i="1"/>
  <c r="V592" i="3" s="1"/>
  <c r="BD36" i="1"/>
  <c r="BE36" i="1" s="1"/>
  <c r="BD54" i="1"/>
  <c r="BE54" i="1" s="1"/>
  <c r="BD12" i="1"/>
  <c r="BE12" i="1" s="1"/>
  <c r="S568" i="1"/>
  <c r="S597" i="1" s="1"/>
  <c r="BD25" i="1"/>
  <c r="BE25" i="1" s="1"/>
  <c r="BD39" i="1"/>
  <c r="BE39" i="1" s="1"/>
  <c r="BD28" i="1"/>
  <c r="BE28" i="1" s="1"/>
  <c r="BD55" i="1"/>
  <c r="BE55" i="1" s="1"/>
  <c r="BD57" i="1"/>
  <c r="BE57" i="1" s="1"/>
  <c r="BG602" i="1"/>
  <c r="BH602" i="1" s="1"/>
  <c r="BJ602" i="1" s="1"/>
  <c r="BE130" i="1"/>
  <c r="BG130" i="1" s="1"/>
  <c r="BD47" i="1"/>
  <c r="BE47" i="1" s="1"/>
  <c r="T574" i="1"/>
  <c r="T568" i="1"/>
  <c r="T597" i="1" s="1"/>
  <c r="V21" i="1"/>
  <c r="V568" i="1" s="1"/>
  <c r="V597" i="1" s="1"/>
  <c r="AK568" i="1"/>
  <c r="BD143" i="1"/>
  <c r="BE143" i="1" s="1"/>
  <c r="BD159" i="1"/>
  <c r="BE159" i="1" s="1"/>
  <c r="BD164" i="1"/>
  <c r="BE164" i="1" s="1"/>
  <c r="BD170" i="1"/>
  <c r="BE170" i="1" s="1"/>
  <c r="BD178" i="1"/>
  <c r="BE178" i="1" s="1"/>
  <c r="BD194" i="1"/>
  <c r="BE194" i="1" s="1"/>
  <c r="AO568" i="1"/>
  <c r="BD137" i="1"/>
  <c r="BE137" i="1" s="1"/>
  <c r="BD148" i="1"/>
  <c r="BE148" i="1" s="1"/>
  <c r="BD167" i="1"/>
  <c r="BE167" i="1" s="1"/>
  <c r="BD175" i="1"/>
  <c r="BE175" i="1" s="1"/>
  <c r="BD183" i="1"/>
  <c r="BE183" i="1" s="1"/>
  <c r="BD196" i="1"/>
  <c r="BE196" i="1" s="1"/>
  <c r="BD205" i="1"/>
  <c r="BE205" i="1" s="1"/>
  <c r="BD105" i="1"/>
  <c r="BE105" i="1" s="1"/>
  <c r="BD121" i="1"/>
  <c r="BE121" i="1" s="1"/>
  <c r="BD172" i="1"/>
  <c r="BE172" i="1" s="1"/>
  <c r="BD180" i="1"/>
  <c r="BE180" i="1" s="1"/>
  <c r="BD151" i="1"/>
  <c r="BE151" i="1" s="1"/>
  <c r="BD179" i="1"/>
  <c r="BE179" i="1" s="1"/>
  <c r="BD185" i="1"/>
  <c r="BE185" i="1" s="1"/>
  <c r="BD195" i="1"/>
  <c r="BE195" i="1" s="1"/>
  <c r="BD156" i="1"/>
  <c r="BE156" i="1" s="1"/>
  <c r="BD97" i="1"/>
  <c r="BE97" i="1" s="1"/>
  <c r="BD113" i="1"/>
  <c r="BE113" i="1" s="1"/>
  <c r="BD129" i="1"/>
  <c r="BE129" i="1" s="1"/>
  <c r="BD134" i="1"/>
  <c r="BE134" i="1" s="1"/>
  <c r="W568" i="1"/>
  <c r="W597" i="1" s="1"/>
  <c r="W574" i="1"/>
  <c r="BD300" i="1"/>
  <c r="BE300" i="1" s="1"/>
  <c r="BD191" i="1"/>
  <c r="BE191" i="1" s="1"/>
  <c r="BD207" i="1"/>
  <c r="BE207" i="1" s="1"/>
  <c r="BD223" i="1"/>
  <c r="BE223" i="1" s="1"/>
  <c r="BD239" i="1"/>
  <c r="BE239" i="1" s="1"/>
  <c r="BD255" i="1"/>
  <c r="BE255" i="1" s="1"/>
  <c r="BD271" i="1"/>
  <c r="BE271" i="1" s="1"/>
  <c r="BD283" i="1"/>
  <c r="BE283" i="1" s="1"/>
  <c r="BD294" i="1"/>
  <c r="BE294" i="1" s="1"/>
  <c r="BD318" i="1"/>
  <c r="BE318" i="1" s="1"/>
  <c r="BD382" i="1"/>
  <c r="BE382" i="1" s="1"/>
  <c r="BD284" i="1"/>
  <c r="BE284" i="1" s="1"/>
  <c r="BD287" i="1"/>
  <c r="BE287" i="1" s="1"/>
  <c r="BD303" i="1"/>
  <c r="BE303" i="1" s="1"/>
  <c r="BD330" i="1"/>
  <c r="BE330" i="1" s="1"/>
  <c r="BD199" i="1"/>
  <c r="BE199" i="1" s="1"/>
  <c r="BD215" i="1"/>
  <c r="BE215" i="1" s="1"/>
  <c r="BD231" i="1"/>
  <c r="BE231" i="1" s="1"/>
  <c r="BD247" i="1"/>
  <c r="BE247" i="1" s="1"/>
  <c r="BD263" i="1"/>
  <c r="BE263" i="1" s="1"/>
  <c r="BD279" i="1"/>
  <c r="BE279" i="1" s="1"/>
  <c r="BD350" i="1"/>
  <c r="BE350" i="1" s="1"/>
  <c r="BD298" i="1"/>
  <c r="BE298" i="1" s="1"/>
  <c r="BD299" i="1"/>
  <c r="BE299" i="1" s="1"/>
  <c r="BD413" i="1"/>
  <c r="BE413" i="1" s="1"/>
  <c r="BD419" i="1"/>
  <c r="BE419" i="1" s="1"/>
  <c r="BD395" i="1"/>
  <c r="BE395" i="1" s="1"/>
  <c r="BD406" i="1"/>
  <c r="BE406" i="1" s="1"/>
  <c r="BD408" i="1"/>
  <c r="BE408" i="1" s="1"/>
  <c r="BD421" i="1"/>
  <c r="BE421" i="1" s="1"/>
  <c r="BD320" i="1"/>
  <c r="BE320" i="1" s="1"/>
  <c r="BD336" i="1"/>
  <c r="BE336" i="1" s="1"/>
  <c r="BD352" i="1"/>
  <c r="BE352" i="1" s="1"/>
  <c r="BD368" i="1"/>
  <c r="BE368" i="1" s="1"/>
  <c r="BD309" i="1"/>
  <c r="BE309" i="1" s="1"/>
  <c r="BD325" i="1"/>
  <c r="BE325" i="1" s="1"/>
  <c r="BD341" i="1"/>
  <c r="BE341" i="1" s="1"/>
  <c r="BD357" i="1"/>
  <c r="BE357" i="1" s="1"/>
  <c r="BD373" i="1"/>
  <c r="BE373" i="1" s="1"/>
  <c r="BD414" i="1"/>
  <c r="BE414" i="1" s="1"/>
  <c r="BD422" i="1"/>
  <c r="BE422" i="1" s="1"/>
  <c r="BD403" i="1"/>
  <c r="BE403" i="1" s="1"/>
  <c r="BD427" i="1"/>
  <c r="BE427" i="1" s="1"/>
  <c r="BD387" i="1"/>
  <c r="BE387" i="1" s="1"/>
  <c r="BD397" i="1"/>
  <c r="BE397" i="1" s="1"/>
  <c r="BD400" i="1"/>
  <c r="BE400" i="1" s="1"/>
  <c r="BD429" i="1"/>
  <c r="BE429" i="1" s="1"/>
  <c r="BD446" i="1"/>
  <c r="BE446" i="1" s="1"/>
  <c r="BD317" i="1"/>
  <c r="BE317" i="1" s="1"/>
  <c r="BD333" i="1"/>
  <c r="BE333" i="1" s="1"/>
  <c r="BD349" i="1"/>
  <c r="BE349" i="1" s="1"/>
  <c r="BD365" i="1"/>
  <c r="BE365" i="1" s="1"/>
  <c r="BD381" i="1"/>
  <c r="BE381" i="1" s="1"/>
  <c r="BD430" i="1"/>
  <c r="BE430" i="1" s="1"/>
  <c r="BD443" i="1"/>
  <c r="BE443" i="1" s="1"/>
  <c r="BD445" i="1"/>
  <c r="BE445" i="1" s="1"/>
  <c r="BD496" i="1"/>
  <c r="BE496" i="1" s="1"/>
  <c r="BD509" i="1"/>
  <c r="BE509" i="1" s="1"/>
  <c r="BD515" i="1"/>
  <c r="BE515" i="1" s="1"/>
  <c r="BD536" i="1"/>
  <c r="BE536" i="1" s="1"/>
  <c r="BD447" i="1"/>
  <c r="BE447" i="1" s="1"/>
  <c r="BD470" i="1"/>
  <c r="BE470" i="1" s="1"/>
  <c r="BD506" i="1"/>
  <c r="BE506" i="1" s="1"/>
  <c r="BD517" i="1"/>
  <c r="BE517" i="1" s="1"/>
  <c r="BD524" i="1"/>
  <c r="BE524" i="1" s="1"/>
  <c r="BD436" i="1"/>
  <c r="BE436" i="1" s="1"/>
  <c r="BD452" i="1"/>
  <c r="BE452" i="1" s="1"/>
  <c r="BD464" i="1"/>
  <c r="BE464" i="1" s="1"/>
  <c r="BD483" i="1"/>
  <c r="BE483" i="1" s="1"/>
  <c r="BD500" i="1"/>
  <c r="BE500" i="1" s="1"/>
  <c r="BD531" i="1"/>
  <c r="BE531" i="1" s="1"/>
  <c r="BD545" i="1"/>
  <c r="BE545" i="1" s="1"/>
  <c r="BD487" i="1"/>
  <c r="BE487" i="1" s="1"/>
  <c r="BD511" i="1"/>
  <c r="BE511" i="1" s="1"/>
  <c r="BD526" i="1"/>
  <c r="BE526" i="1" s="1"/>
  <c r="BD549" i="1"/>
  <c r="BE549" i="1" s="1"/>
  <c r="BD468" i="1"/>
  <c r="BE468" i="1" s="1"/>
  <c r="BD481" i="1"/>
  <c r="BE481" i="1" s="1"/>
  <c r="BD519" i="1"/>
  <c r="BE519" i="1" s="1"/>
  <c r="BD560" i="1"/>
  <c r="BE560" i="1" s="1"/>
  <c r="BD455" i="1"/>
  <c r="BE455" i="1" s="1"/>
  <c r="BD474" i="1"/>
  <c r="BE474" i="1" s="1"/>
  <c r="BD498" i="1"/>
  <c r="BE498" i="1" s="1"/>
  <c r="BD525" i="1"/>
  <c r="BE525" i="1" s="1"/>
  <c r="BD431" i="1"/>
  <c r="BE431" i="1" s="1"/>
  <c r="BD466" i="1"/>
  <c r="BE466" i="1" s="1"/>
  <c r="BD502" i="1"/>
  <c r="BE502" i="1" s="1"/>
  <c r="BD530" i="1"/>
  <c r="BE530" i="1" s="1"/>
  <c r="BD543" i="1"/>
  <c r="BE543" i="1" s="1"/>
  <c r="BD547" i="1"/>
  <c r="BE547" i="1" s="1"/>
  <c r="BD458" i="1"/>
  <c r="BE458" i="1" s="1"/>
  <c r="BD490" i="1"/>
  <c r="BE490" i="1" s="1"/>
  <c r="BD521" i="1"/>
  <c r="BE521" i="1" s="1"/>
  <c r="BD544" i="1"/>
  <c r="BE544" i="1" s="1"/>
  <c r="BD522" i="1"/>
  <c r="BE522" i="1" s="1"/>
  <c r="BD555" i="1"/>
  <c r="BE555" i="1" s="1"/>
  <c r="J573" i="1"/>
  <c r="J573" i="3" s="1"/>
  <c r="I595" i="1"/>
  <c r="BD514" i="1"/>
  <c r="BE514" i="1" s="1"/>
  <c r="BD540" i="1"/>
  <c r="BE540" i="1" s="1"/>
  <c r="BD564" i="1"/>
  <c r="BE564" i="1" s="1"/>
  <c r="N595" i="1"/>
  <c r="P573" i="1"/>
  <c r="P573" i="3" s="1"/>
  <c r="BD552" i="1"/>
  <c r="BE552" i="1" s="1"/>
  <c r="BD561" i="1"/>
  <c r="BE561" i="1" s="1"/>
  <c r="AD595" i="1"/>
  <c r="AD597" i="1" s="1"/>
  <c r="AG573" i="1"/>
  <c r="AG573" i="3" s="1"/>
  <c r="M573" i="1"/>
  <c r="M573" i="3" s="1"/>
  <c r="AC573" i="1"/>
  <c r="AC573" i="3" s="1"/>
  <c r="AK573" i="1"/>
  <c r="AK573" i="3" s="1"/>
  <c r="Q595" i="1"/>
  <c r="AO573" i="1"/>
  <c r="AO573" i="3" s="1"/>
  <c r="BD588" i="3" l="1"/>
  <c r="BE588" i="3" s="1"/>
  <c r="BD576" i="3"/>
  <c r="BE576" i="3" s="1"/>
  <c r="BD580" i="3"/>
  <c r="BE580" i="3" s="1"/>
  <c r="BD589" i="3"/>
  <c r="BE589" i="3" s="1"/>
  <c r="AO595" i="3"/>
  <c r="AO597" i="3" s="1"/>
  <c r="AG595" i="3"/>
  <c r="AG597" i="3" s="1"/>
  <c r="V574" i="1"/>
  <c r="T574" i="3"/>
  <c r="T595" i="3" s="1"/>
  <c r="BD585" i="3"/>
  <c r="BE585" i="3" s="1"/>
  <c r="BD573" i="3"/>
  <c r="BD586" i="3"/>
  <c r="BE586" i="3" s="1"/>
  <c r="BD577" i="3"/>
  <c r="BE577" i="3" s="1"/>
  <c r="Y574" i="1"/>
  <c r="Y595" i="1" s="1"/>
  <c r="Y597" i="1" s="1"/>
  <c r="W574" i="3"/>
  <c r="W595" i="3" s="1"/>
  <c r="P595" i="3"/>
  <c r="BD579" i="3"/>
  <c r="BE579" i="3" s="1"/>
  <c r="BD582" i="3"/>
  <c r="BE582" i="3" s="1"/>
  <c r="S595" i="3"/>
  <c r="BD584" i="1"/>
  <c r="BE584" i="1" s="1"/>
  <c r="AC584" i="3"/>
  <c r="BD584" i="3" s="1"/>
  <c r="BE584" i="3" s="1"/>
  <c r="BD581" i="1"/>
  <c r="BE581" i="1" s="1"/>
  <c r="AK581" i="3"/>
  <c r="BD581" i="3" s="1"/>
  <c r="BE581" i="3" s="1"/>
  <c r="BD591" i="1"/>
  <c r="BE591" i="1" s="1"/>
  <c r="AC591" i="3"/>
  <c r="AC595" i="3" s="1"/>
  <c r="AC597" i="3" s="1"/>
  <c r="BD575" i="3"/>
  <c r="BE575" i="3" s="1"/>
  <c r="BD587" i="3"/>
  <c r="BE587" i="3" s="1"/>
  <c r="BD578" i="3"/>
  <c r="BE578" i="3" s="1"/>
  <c r="M595" i="3"/>
  <c r="BD583" i="3"/>
  <c r="BE583" i="3" s="1"/>
  <c r="BD592" i="3"/>
  <c r="BE592" i="3" s="1"/>
  <c r="BD590" i="3"/>
  <c r="BE590" i="3" s="1"/>
  <c r="BD586" i="1"/>
  <c r="BE586" i="1" s="1"/>
  <c r="BD577" i="1"/>
  <c r="BE577" i="1" s="1"/>
  <c r="BD580" i="1"/>
  <c r="BE580" i="1" s="1"/>
  <c r="S595" i="1"/>
  <c r="BD575" i="1"/>
  <c r="BE575" i="1" s="1"/>
  <c r="BD587" i="1"/>
  <c r="BE587" i="1" s="1"/>
  <c r="BD578" i="1"/>
  <c r="BE578" i="1" s="1"/>
  <c r="BG568" i="3"/>
  <c r="BF605" i="1"/>
  <c r="BD583" i="1"/>
  <c r="BE583" i="1" s="1"/>
  <c r="BD573" i="1"/>
  <c r="BE573" i="1" s="1"/>
  <c r="M595" i="1"/>
  <c r="P595" i="1"/>
  <c r="BD582" i="1"/>
  <c r="BE582" i="1" s="1"/>
  <c r="BD588" i="1"/>
  <c r="BE588" i="1" s="1"/>
  <c r="BD590" i="1"/>
  <c r="BE590" i="1" s="1"/>
  <c r="BD592" i="1"/>
  <c r="BE592" i="1" s="1"/>
  <c r="AK595" i="1"/>
  <c r="AK597" i="1" s="1"/>
  <c r="BD589" i="1"/>
  <c r="BE589" i="1" s="1"/>
  <c r="BD576" i="1"/>
  <c r="BE576" i="1" s="1"/>
  <c r="BD579" i="1"/>
  <c r="BE579" i="1" s="1"/>
  <c r="AG595" i="1"/>
  <c r="AG597" i="1" s="1"/>
  <c r="AO595" i="1"/>
  <c r="AO597" i="1" s="1"/>
  <c r="W595" i="1"/>
  <c r="T595" i="1"/>
  <c r="BD585" i="1"/>
  <c r="BE585" i="1" s="1"/>
  <c r="AC595" i="1"/>
  <c r="AC597" i="1" s="1"/>
  <c r="BG600" i="1"/>
  <c r="BH600" i="1" s="1"/>
  <c r="BJ600" i="1" s="1"/>
  <c r="BD568" i="1"/>
  <c r="BE11" i="1"/>
  <c r="BG601" i="1"/>
  <c r="BD591" i="3" l="1"/>
  <c r="BE591" i="3" s="1"/>
  <c r="BE573" i="3"/>
  <c r="BD574" i="1"/>
  <c r="BE574" i="1" s="1"/>
  <c r="Y574" i="3"/>
  <c r="AK595" i="3"/>
  <c r="AK597" i="3" s="1"/>
  <c r="V595" i="1"/>
  <c r="V574" i="3"/>
  <c r="V595" i="3" s="1"/>
  <c r="BG603" i="1"/>
  <c r="BH601" i="1"/>
  <c r="BJ601" i="1" s="1"/>
  <c r="BE568" i="1"/>
  <c r="BF566" i="1"/>
  <c r="BG566" i="1" s="1"/>
  <c r="BF558" i="1"/>
  <c r="BG558" i="1" s="1"/>
  <c r="BF550" i="1"/>
  <c r="BG550" i="1" s="1"/>
  <c r="BF542" i="1"/>
  <c r="BG542" i="1" s="1"/>
  <c r="BF534" i="1"/>
  <c r="BG534" i="1" s="1"/>
  <c r="BF559" i="1"/>
  <c r="BG559" i="1" s="1"/>
  <c r="BF551" i="1"/>
  <c r="BG551" i="1" s="1"/>
  <c r="BF549" i="1"/>
  <c r="BG549" i="1" s="1"/>
  <c r="BF536" i="1"/>
  <c r="BG536" i="1" s="1"/>
  <c r="BF532" i="1"/>
  <c r="BG532" i="1" s="1"/>
  <c r="BF527" i="1"/>
  <c r="BG527" i="1" s="1"/>
  <c r="BF519" i="1"/>
  <c r="BG519" i="1" s="1"/>
  <c r="BF562" i="1"/>
  <c r="BG562" i="1" s="1"/>
  <c r="BF553" i="1"/>
  <c r="BG553" i="1" s="1"/>
  <c r="BF564" i="1"/>
  <c r="BG564" i="1" s="1"/>
  <c r="BF557" i="1"/>
  <c r="BG557" i="1" s="1"/>
  <c r="BF555" i="1"/>
  <c r="BG555" i="1" s="1"/>
  <c r="BF539" i="1"/>
  <c r="BG539" i="1" s="1"/>
  <c r="BF537" i="1"/>
  <c r="BG537" i="1" s="1"/>
  <c r="BF535" i="1"/>
  <c r="BG535" i="1" s="1"/>
  <c r="BF528" i="1"/>
  <c r="BG528" i="1" s="1"/>
  <c r="BF520" i="1"/>
  <c r="BG520" i="1" s="1"/>
  <c r="BF512" i="1"/>
  <c r="BG512" i="1" s="1"/>
  <c r="BF504" i="1"/>
  <c r="BG504" i="1" s="1"/>
  <c r="BF496" i="1"/>
  <c r="BG496" i="1" s="1"/>
  <c r="BF472" i="1"/>
  <c r="BG472" i="1" s="1"/>
  <c r="BF464" i="1"/>
  <c r="BG464" i="1" s="1"/>
  <c r="BF548" i="1"/>
  <c r="BG548" i="1" s="1"/>
  <c r="BF560" i="1"/>
  <c r="BG560" i="1" s="1"/>
  <c r="BF552" i="1"/>
  <c r="BG552" i="1" s="1"/>
  <c r="BF544" i="1"/>
  <c r="BG544" i="1" s="1"/>
  <c r="BF538" i="1"/>
  <c r="BG538" i="1" s="1"/>
  <c r="BF521" i="1"/>
  <c r="BG521" i="1" s="1"/>
  <c r="BF503" i="1"/>
  <c r="BG503" i="1" s="1"/>
  <c r="BF546" i="1"/>
  <c r="BG546" i="1" s="1"/>
  <c r="BF508" i="1"/>
  <c r="BG508" i="1" s="1"/>
  <c r="BF561" i="1"/>
  <c r="BG561" i="1" s="1"/>
  <c r="BF556" i="1"/>
  <c r="BG556" i="1" s="1"/>
  <c r="BF545" i="1"/>
  <c r="BG545" i="1" s="1"/>
  <c r="BF531" i="1"/>
  <c r="BG531" i="1" s="1"/>
  <c r="BF526" i="1"/>
  <c r="BG526" i="1" s="1"/>
  <c r="BF524" i="1"/>
  <c r="BG524" i="1" s="1"/>
  <c r="BF517" i="1"/>
  <c r="BG517" i="1" s="1"/>
  <c r="BF511" i="1"/>
  <c r="BG511" i="1" s="1"/>
  <c r="BF498" i="1"/>
  <c r="BG498" i="1" s="1"/>
  <c r="BF494" i="1"/>
  <c r="BG494" i="1" s="1"/>
  <c r="BF462" i="1"/>
  <c r="BG462" i="1" s="1"/>
  <c r="BF434" i="1"/>
  <c r="BG434" i="1" s="1"/>
  <c r="BF554" i="1"/>
  <c r="BG554" i="1" s="1"/>
  <c r="BF541" i="1"/>
  <c r="BG541" i="1" s="1"/>
  <c r="BF533" i="1"/>
  <c r="BG533" i="1" s="1"/>
  <c r="BF509" i="1"/>
  <c r="BG509" i="1" s="1"/>
  <c r="BF507" i="1"/>
  <c r="BG507" i="1" s="1"/>
  <c r="BF505" i="1"/>
  <c r="BG505" i="1" s="1"/>
  <c r="BF492" i="1"/>
  <c r="BG492" i="1" s="1"/>
  <c r="BF477" i="1"/>
  <c r="BG477" i="1" s="1"/>
  <c r="BF475" i="1"/>
  <c r="BG475" i="1" s="1"/>
  <c r="BF460" i="1"/>
  <c r="BG460" i="1" s="1"/>
  <c r="BF453" i="1"/>
  <c r="BG453" i="1" s="1"/>
  <c r="BF445" i="1"/>
  <c r="BG445" i="1" s="1"/>
  <c r="BF525" i="1"/>
  <c r="BG525" i="1" s="1"/>
  <c r="BF510" i="1"/>
  <c r="BG510" i="1" s="1"/>
  <c r="BF506" i="1"/>
  <c r="BG506" i="1" s="1"/>
  <c r="BF500" i="1"/>
  <c r="BG500" i="1" s="1"/>
  <c r="BF470" i="1"/>
  <c r="BG470" i="1" s="1"/>
  <c r="BF440" i="1"/>
  <c r="BG440" i="1" s="1"/>
  <c r="BF428" i="1"/>
  <c r="BG428" i="1" s="1"/>
  <c r="BF420" i="1"/>
  <c r="BG420" i="1" s="1"/>
  <c r="BF412" i="1"/>
  <c r="BG412" i="1" s="1"/>
  <c r="BF404" i="1"/>
  <c r="BG404" i="1" s="1"/>
  <c r="BF530" i="1"/>
  <c r="BG530" i="1" s="1"/>
  <c r="BF523" i="1"/>
  <c r="BG523" i="1" s="1"/>
  <c r="BF499" i="1"/>
  <c r="BG499" i="1" s="1"/>
  <c r="BF491" i="1"/>
  <c r="BG491" i="1" s="1"/>
  <c r="BF483" i="1"/>
  <c r="BG483" i="1" s="1"/>
  <c r="BF543" i="1"/>
  <c r="BG543" i="1" s="1"/>
  <c r="BF516" i="1"/>
  <c r="BG516" i="1" s="1"/>
  <c r="BF502" i="1"/>
  <c r="BG502" i="1" s="1"/>
  <c r="BF469" i="1"/>
  <c r="BG469" i="1" s="1"/>
  <c r="BF463" i="1"/>
  <c r="BG463" i="1" s="1"/>
  <c r="BF458" i="1"/>
  <c r="BG458" i="1" s="1"/>
  <c r="BF529" i="1"/>
  <c r="BG529" i="1" s="1"/>
  <c r="BF522" i="1"/>
  <c r="BG522" i="1" s="1"/>
  <c r="BF515" i="1"/>
  <c r="BG515" i="1" s="1"/>
  <c r="BF493" i="1"/>
  <c r="BG493" i="1" s="1"/>
  <c r="BF482" i="1"/>
  <c r="BG482" i="1" s="1"/>
  <c r="BF446" i="1"/>
  <c r="BG446" i="1" s="1"/>
  <c r="BF444" i="1"/>
  <c r="BG444" i="1" s="1"/>
  <c r="BF429" i="1"/>
  <c r="BG429" i="1" s="1"/>
  <c r="BF413" i="1"/>
  <c r="BG413" i="1" s="1"/>
  <c r="BF405" i="1"/>
  <c r="BG405" i="1" s="1"/>
  <c r="BF514" i="1"/>
  <c r="BG514" i="1" s="1"/>
  <c r="BF501" i="1"/>
  <c r="BG501" i="1" s="1"/>
  <c r="BF495" i="1"/>
  <c r="BG495" i="1" s="1"/>
  <c r="BF490" i="1"/>
  <c r="BG490" i="1" s="1"/>
  <c r="BF485" i="1"/>
  <c r="BG485" i="1" s="1"/>
  <c r="BF474" i="1"/>
  <c r="BG474" i="1" s="1"/>
  <c r="BF471" i="1"/>
  <c r="BG471" i="1" s="1"/>
  <c r="BF448" i="1"/>
  <c r="BG448" i="1" s="1"/>
  <c r="BF540" i="1"/>
  <c r="BG540" i="1" s="1"/>
  <c r="BF513" i="1"/>
  <c r="BG513" i="1" s="1"/>
  <c r="BF484" i="1"/>
  <c r="BG484" i="1" s="1"/>
  <c r="BF476" i="1"/>
  <c r="BG476" i="1" s="1"/>
  <c r="BF455" i="1"/>
  <c r="BG455" i="1" s="1"/>
  <c r="BF443" i="1"/>
  <c r="BG443" i="1" s="1"/>
  <c r="BF439" i="1"/>
  <c r="BG439" i="1" s="1"/>
  <c r="BF432" i="1"/>
  <c r="BG432" i="1" s="1"/>
  <c r="BF427" i="1"/>
  <c r="BG427" i="1" s="1"/>
  <c r="BF419" i="1"/>
  <c r="BG419" i="1" s="1"/>
  <c r="BF411" i="1"/>
  <c r="BG411" i="1" s="1"/>
  <c r="BF403" i="1"/>
  <c r="BG403" i="1" s="1"/>
  <c r="BF395" i="1"/>
  <c r="BG395" i="1" s="1"/>
  <c r="BF565" i="1"/>
  <c r="BG565" i="1" s="1"/>
  <c r="BF497" i="1"/>
  <c r="BG497" i="1" s="1"/>
  <c r="BF487" i="1"/>
  <c r="BG487" i="1" s="1"/>
  <c r="BF481" i="1"/>
  <c r="BG481" i="1" s="1"/>
  <c r="BF478" i="1"/>
  <c r="BG478" i="1" s="1"/>
  <c r="BF468" i="1"/>
  <c r="BG468" i="1" s="1"/>
  <c r="BF430" i="1"/>
  <c r="BG430" i="1" s="1"/>
  <c r="BF422" i="1"/>
  <c r="BG422" i="1" s="1"/>
  <c r="BF406" i="1"/>
  <c r="BG406" i="1" s="1"/>
  <c r="BF398" i="1"/>
  <c r="BG398" i="1" s="1"/>
  <c r="BF390" i="1"/>
  <c r="BG390" i="1" s="1"/>
  <c r="BF379" i="1"/>
  <c r="BG379" i="1" s="1"/>
  <c r="BF371" i="1"/>
  <c r="BG371" i="1" s="1"/>
  <c r="BF363" i="1"/>
  <c r="BG363" i="1" s="1"/>
  <c r="BF339" i="1"/>
  <c r="BG339" i="1" s="1"/>
  <c r="BF331" i="1"/>
  <c r="BG331" i="1" s="1"/>
  <c r="BF323" i="1"/>
  <c r="BG323" i="1" s="1"/>
  <c r="BF315" i="1"/>
  <c r="BG315" i="1" s="1"/>
  <c r="BF307" i="1"/>
  <c r="BG307" i="1" s="1"/>
  <c r="BF563" i="1"/>
  <c r="BG563" i="1" s="1"/>
  <c r="BF547" i="1"/>
  <c r="BG547" i="1" s="1"/>
  <c r="BF518" i="1"/>
  <c r="BG518" i="1" s="1"/>
  <c r="BF489" i="1"/>
  <c r="BG489" i="1" s="1"/>
  <c r="BF454" i="1"/>
  <c r="BG454" i="1" s="1"/>
  <c r="BF452" i="1"/>
  <c r="BG452" i="1" s="1"/>
  <c r="BF438" i="1"/>
  <c r="BG438" i="1" s="1"/>
  <c r="BF436" i="1"/>
  <c r="BG436" i="1" s="1"/>
  <c r="BF409" i="1"/>
  <c r="BG409" i="1" s="1"/>
  <c r="BF382" i="1"/>
  <c r="BG382" i="1" s="1"/>
  <c r="BF374" i="1"/>
  <c r="BG374" i="1" s="1"/>
  <c r="BF366" i="1"/>
  <c r="BG366" i="1" s="1"/>
  <c r="BF358" i="1"/>
  <c r="BG358" i="1" s="1"/>
  <c r="BF350" i="1"/>
  <c r="BG350" i="1" s="1"/>
  <c r="BF342" i="1"/>
  <c r="BG342" i="1" s="1"/>
  <c r="BF334" i="1"/>
  <c r="BG334" i="1" s="1"/>
  <c r="BF326" i="1"/>
  <c r="BG326" i="1" s="1"/>
  <c r="BF310" i="1"/>
  <c r="BG310" i="1" s="1"/>
  <c r="BF388" i="1"/>
  <c r="BG388" i="1" s="1"/>
  <c r="BF372" i="1"/>
  <c r="BG372" i="1" s="1"/>
  <c r="BF370" i="1"/>
  <c r="BG370" i="1" s="1"/>
  <c r="BF368" i="1"/>
  <c r="BG368" i="1" s="1"/>
  <c r="BF356" i="1"/>
  <c r="BG356" i="1" s="1"/>
  <c r="BF354" i="1"/>
  <c r="BG354" i="1" s="1"/>
  <c r="BF352" i="1"/>
  <c r="BG352" i="1" s="1"/>
  <c r="BF338" i="1"/>
  <c r="BG338" i="1" s="1"/>
  <c r="BF336" i="1"/>
  <c r="BG336" i="1" s="1"/>
  <c r="BF320" i="1"/>
  <c r="BG320" i="1" s="1"/>
  <c r="BF308" i="1"/>
  <c r="BG308" i="1" s="1"/>
  <c r="BF304" i="1"/>
  <c r="BG304" i="1" s="1"/>
  <c r="BF296" i="1"/>
  <c r="BG296" i="1" s="1"/>
  <c r="BF408" i="1"/>
  <c r="BG408" i="1" s="1"/>
  <c r="BF407" i="1"/>
  <c r="BG407" i="1" s="1"/>
  <c r="BF383" i="1"/>
  <c r="BG383" i="1" s="1"/>
  <c r="BF418" i="1"/>
  <c r="BG418" i="1" s="1"/>
  <c r="BF394" i="1"/>
  <c r="BG394" i="1" s="1"/>
  <c r="BF392" i="1"/>
  <c r="BG392" i="1" s="1"/>
  <c r="BF337" i="1"/>
  <c r="BG337" i="1" s="1"/>
  <c r="BF297" i="1"/>
  <c r="BG297" i="1" s="1"/>
  <c r="BF281" i="1"/>
  <c r="BG281" i="1" s="1"/>
  <c r="BF435" i="1"/>
  <c r="BG435" i="1" s="1"/>
  <c r="BF433" i="1"/>
  <c r="BG433" i="1" s="1"/>
  <c r="BF397" i="1"/>
  <c r="BG397" i="1" s="1"/>
  <c r="BF380" i="1"/>
  <c r="BG380" i="1" s="1"/>
  <c r="BF378" i="1"/>
  <c r="BG378" i="1" s="1"/>
  <c r="BF376" i="1"/>
  <c r="BG376" i="1" s="1"/>
  <c r="BF362" i="1"/>
  <c r="BG362" i="1" s="1"/>
  <c r="BF348" i="1"/>
  <c r="BG348" i="1" s="1"/>
  <c r="BF346" i="1"/>
  <c r="BG346" i="1" s="1"/>
  <c r="BF344" i="1"/>
  <c r="BG344" i="1" s="1"/>
  <c r="BF330" i="1"/>
  <c r="BG330" i="1" s="1"/>
  <c r="BF316" i="1"/>
  <c r="BG316" i="1" s="1"/>
  <c r="BF314" i="1"/>
  <c r="BG314" i="1" s="1"/>
  <c r="BF312" i="1"/>
  <c r="BG312" i="1" s="1"/>
  <c r="BF300" i="1"/>
  <c r="BG300" i="1" s="1"/>
  <c r="BF292" i="1"/>
  <c r="BG292" i="1" s="1"/>
  <c r="BF451" i="1"/>
  <c r="BG451" i="1" s="1"/>
  <c r="BF447" i="1"/>
  <c r="BG447" i="1" s="1"/>
  <c r="BF431" i="1"/>
  <c r="BG431" i="1" s="1"/>
  <c r="BF410" i="1"/>
  <c r="BG410" i="1" s="1"/>
  <c r="BF400" i="1"/>
  <c r="BG400" i="1" s="1"/>
  <c r="BF399" i="1"/>
  <c r="BG399" i="1" s="1"/>
  <c r="BF396" i="1"/>
  <c r="BG396" i="1" s="1"/>
  <c r="BF391" i="1"/>
  <c r="BG391" i="1" s="1"/>
  <c r="BF389" i="1"/>
  <c r="BG389" i="1" s="1"/>
  <c r="BF375" i="1"/>
  <c r="BG375" i="1" s="1"/>
  <c r="BF343" i="1"/>
  <c r="BG343" i="1" s="1"/>
  <c r="BF327" i="1"/>
  <c r="BG327" i="1" s="1"/>
  <c r="BF325" i="1"/>
  <c r="BG325" i="1" s="1"/>
  <c r="BF311" i="1"/>
  <c r="BG311" i="1" s="1"/>
  <c r="BF309" i="1"/>
  <c r="BG309" i="1" s="1"/>
  <c r="BF298" i="1"/>
  <c r="BG298" i="1" s="1"/>
  <c r="BF290" i="1"/>
  <c r="BG290" i="1" s="1"/>
  <c r="BF282" i="1"/>
  <c r="BG282" i="1" s="1"/>
  <c r="BF266" i="1"/>
  <c r="BG266" i="1" s="1"/>
  <c r="BF258" i="1"/>
  <c r="BG258" i="1" s="1"/>
  <c r="BF250" i="1"/>
  <c r="BG250" i="1" s="1"/>
  <c r="BF234" i="1"/>
  <c r="BG234" i="1" s="1"/>
  <c r="BF226" i="1"/>
  <c r="BG226" i="1" s="1"/>
  <c r="BF218" i="1"/>
  <c r="BG218" i="1" s="1"/>
  <c r="BF210" i="1"/>
  <c r="BG210" i="1" s="1"/>
  <c r="BF202" i="1"/>
  <c r="BG202" i="1" s="1"/>
  <c r="BF194" i="1"/>
  <c r="BG194" i="1" s="1"/>
  <c r="BF426" i="1"/>
  <c r="BG426" i="1" s="1"/>
  <c r="BF416" i="1"/>
  <c r="BG416" i="1" s="1"/>
  <c r="BF415" i="1"/>
  <c r="BG415" i="1" s="1"/>
  <c r="BF402" i="1"/>
  <c r="BG402" i="1" s="1"/>
  <c r="BF386" i="1"/>
  <c r="BG386" i="1" s="1"/>
  <c r="BF384" i="1"/>
  <c r="BG384" i="1" s="1"/>
  <c r="BF377" i="1"/>
  <c r="BG377" i="1" s="1"/>
  <c r="BF345" i="1"/>
  <c r="BG345" i="1" s="1"/>
  <c r="BF329" i="1"/>
  <c r="BG329" i="1" s="1"/>
  <c r="BF313" i="1"/>
  <c r="BG313" i="1" s="1"/>
  <c r="BF301" i="1"/>
  <c r="BG301" i="1" s="1"/>
  <c r="BF277" i="1"/>
  <c r="BG277" i="1" s="1"/>
  <c r="BF269" i="1"/>
  <c r="BG269" i="1" s="1"/>
  <c r="BF261" i="1"/>
  <c r="BG261" i="1" s="1"/>
  <c r="BF245" i="1"/>
  <c r="BG245" i="1" s="1"/>
  <c r="BF237" i="1"/>
  <c r="BG237" i="1" s="1"/>
  <c r="BF221" i="1"/>
  <c r="BG221" i="1" s="1"/>
  <c r="BF213" i="1"/>
  <c r="BG213" i="1" s="1"/>
  <c r="BF197" i="1"/>
  <c r="BG197" i="1" s="1"/>
  <c r="BF189" i="1"/>
  <c r="BG189" i="1" s="1"/>
  <c r="BF186" i="1"/>
  <c r="BG186" i="1" s="1"/>
  <c r="BF333" i="1"/>
  <c r="BG333" i="1" s="1"/>
  <c r="BF295" i="1"/>
  <c r="BG295" i="1" s="1"/>
  <c r="BF283" i="1"/>
  <c r="BG283" i="1" s="1"/>
  <c r="BF248" i="1"/>
  <c r="BG248" i="1" s="1"/>
  <c r="BF216" i="1"/>
  <c r="BG216" i="1" s="1"/>
  <c r="BF168" i="1"/>
  <c r="BG168" i="1" s="1"/>
  <c r="BF335" i="1"/>
  <c r="BG335" i="1" s="1"/>
  <c r="BF294" i="1"/>
  <c r="BG294" i="1" s="1"/>
  <c r="BF275" i="1"/>
  <c r="BG275" i="1" s="1"/>
  <c r="BF273" i="1"/>
  <c r="BG273" i="1" s="1"/>
  <c r="BF255" i="1"/>
  <c r="BG255" i="1" s="1"/>
  <c r="BF243" i="1"/>
  <c r="BG243" i="1" s="1"/>
  <c r="BF241" i="1"/>
  <c r="BG241" i="1" s="1"/>
  <c r="BF239" i="1"/>
  <c r="BG239" i="1" s="1"/>
  <c r="BF227" i="1"/>
  <c r="BG227" i="1" s="1"/>
  <c r="BF225" i="1"/>
  <c r="BG225" i="1" s="1"/>
  <c r="BF223" i="1"/>
  <c r="BG223" i="1" s="1"/>
  <c r="BF211" i="1"/>
  <c r="BG211" i="1" s="1"/>
  <c r="BF381" i="1"/>
  <c r="BG381" i="1" s="1"/>
  <c r="BF319" i="1"/>
  <c r="BG319" i="1" s="1"/>
  <c r="BF268" i="1"/>
  <c r="BG268" i="1" s="1"/>
  <c r="BF254" i="1"/>
  <c r="BG254" i="1" s="1"/>
  <c r="BF238" i="1"/>
  <c r="BG238" i="1" s="1"/>
  <c r="BF236" i="1"/>
  <c r="BG236" i="1" s="1"/>
  <c r="BF222" i="1"/>
  <c r="BG222" i="1" s="1"/>
  <c r="BF220" i="1"/>
  <c r="BG220" i="1" s="1"/>
  <c r="BF190" i="1"/>
  <c r="BG190" i="1" s="1"/>
  <c r="BF177" i="1"/>
  <c r="BG177" i="1" s="1"/>
  <c r="BF365" i="1"/>
  <c r="BG365" i="1" s="1"/>
  <c r="BF272" i="1"/>
  <c r="BG272" i="1" s="1"/>
  <c r="BF256" i="1"/>
  <c r="BG256" i="1" s="1"/>
  <c r="BF240" i="1"/>
  <c r="BG240" i="1" s="1"/>
  <c r="BF208" i="1"/>
  <c r="BG208" i="1" s="1"/>
  <c r="BF251" i="1"/>
  <c r="BG251" i="1" s="1"/>
  <c r="BF249" i="1"/>
  <c r="BG249" i="1" s="1"/>
  <c r="BF247" i="1"/>
  <c r="BG247" i="1" s="1"/>
  <c r="BF235" i="1"/>
  <c r="BG235" i="1" s="1"/>
  <c r="BF233" i="1"/>
  <c r="BG233" i="1" s="1"/>
  <c r="BF231" i="1"/>
  <c r="BG231" i="1" s="1"/>
  <c r="BF349" i="1"/>
  <c r="BG349" i="1" s="1"/>
  <c r="BF303" i="1"/>
  <c r="BG303" i="1" s="1"/>
  <c r="BF287" i="1"/>
  <c r="BG287" i="1" s="1"/>
  <c r="BF185" i="1"/>
  <c r="BG185" i="1" s="1"/>
  <c r="BF178" i="1"/>
  <c r="BG178" i="1" s="1"/>
  <c r="BF162" i="1"/>
  <c r="BG162" i="1" s="1"/>
  <c r="BF154" i="1"/>
  <c r="BG154" i="1" s="1"/>
  <c r="BF146" i="1"/>
  <c r="BG146" i="1" s="1"/>
  <c r="BF140" i="1"/>
  <c r="BG140" i="1" s="1"/>
  <c r="BF132" i="1"/>
  <c r="BG132" i="1" s="1"/>
  <c r="BF124" i="1"/>
  <c r="BG124" i="1" s="1"/>
  <c r="BF116" i="1"/>
  <c r="BG116" i="1" s="1"/>
  <c r="BF351" i="1"/>
  <c r="BG351" i="1" s="1"/>
  <c r="BF302" i="1"/>
  <c r="BG302" i="1" s="1"/>
  <c r="BF278" i="1"/>
  <c r="BG278" i="1" s="1"/>
  <c r="BF260" i="1"/>
  <c r="BG260" i="1" s="1"/>
  <c r="BF246" i="1"/>
  <c r="BG246" i="1" s="1"/>
  <c r="BF244" i="1"/>
  <c r="BG244" i="1" s="1"/>
  <c r="BF230" i="1"/>
  <c r="BG230" i="1" s="1"/>
  <c r="BF228" i="1"/>
  <c r="BG228" i="1" s="1"/>
  <c r="BF198" i="1"/>
  <c r="BG198" i="1" s="1"/>
  <c r="BF181" i="1"/>
  <c r="BG181" i="1" s="1"/>
  <c r="BF173" i="1"/>
  <c r="BG173" i="1" s="1"/>
  <c r="BF165" i="1"/>
  <c r="BG165" i="1" s="1"/>
  <c r="BF157" i="1"/>
  <c r="BG157" i="1" s="1"/>
  <c r="BF141" i="1"/>
  <c r="BG141" i="1" s="1"/>
  <c r="BF135" i="1"/>
  <c r="BG135" i="1" s="1"/>
  <c r="BF119" i="1"/>
  <c r="BG119" i="1" s="1"/>
  <c r="BF111" i="1"/>
  <c r="BG111" i="1" s="1"/>
  <c r="BF103" i="1"/>
  <c r="BG103" i="1" s="1"/>
  <c r="BF95" i="1"/>
  <c r="BG95" i="1" s="1"/>
  <c r="BF179" i="1"/>
  <c r="BG179" i="1" s="1"/>
  <c r="BF125" i="1"/>
  <c r="BG125" i="1" s="1"/>
  <c r="BF123" i="1"/>
  <c r="BG123" i="1" s="1"/>
  <c r="BF121" i="1"/>
  <c r="BG121" i="1" s="1"/>
  <c r="BF93" i="1"/>
  <c r="BG93" i="1" s="1"/>
  <c r="BF85" i="1"/>
  <c r="BG85" i="1" s="1"/>
  <c r="BF69" i="1"/>
  <c r="BG69" i="1" s="1"/>
  <c r="BF215" i="1"/>
  <c r="BG215" i="1" s="1"/>
  <c r="BF207" i="1"/>
  <c r="BG207" i="1" s="1"/>
  <c r="BF175" i="1"/>
  <c r="BG175" i="1" s="1"/>
  <c r="BF167" i="1"/>
  <c r="BG167" i="1" s="1"/>
  <c r="BF164" i="1"/>
  <c r="BG164" i="1" s="1"/>
  <c r="BF152" i="1"/>
  <c r="BG152" i="1" s="1"/>
  <c r="BF139" i="1"/>
  <c r="BG139" i="1" s="1"/>
  <c r="BF137" i="1"/>
  <c r="BG137" i="1" s="1"/>
  <c r="BF80" i="1"/>
  <c r="BG80" i="1" s="1"/>
  <c r="BF72" i="1"/>
  <c r="BG72" i="1" s="1"/>
  <c r="BF64" i="1"/>
  <c r="BG64" i="1" s="1"/>
  <c r="BF217" i="1"/>
  <c r="BG217" i="1" s="1"/>
  <c r="BF193" i="1"/>
  <c r="BG193" i="1" s="1"/>
  <c r="BF182" i="1"/>
  <c r="BG182" i="1" s="1"/>
  <c r="BF174" i="1"/>
  <c r="BG174" i="1" s="1"/>
  <c r="BF166" i="1"/>
  <c r="BG166" i="1" s="1"/>
  <c r="BF163" i="1"/>
  <c r="BG163" i="1" s="1"/>
  <c r="BF161" i="1"/>
  <c r="BG161" i="1" s="1"/>
  <c r="BF159" i="1"/>
  <c r="BG159" i="1" s="1"/>
  <c r="BF145" i="1"/>
  <c r="BG145" i="1" s="1"/>
  <c r="BF143" i="1"/>
  <c r="BG143" i="1" s="1"/>
  <c r="BF91" i="1"/>
  <c r="BG91" i="1" s="1"/>
  <c r="BF83" i="1"/>
  <c r="BG83" i="1" s="1"/>
  <c r="BF75" i="1"/>
  <c r="BG75" i="1" s="1"/>
  <c r="BF219" i="1"/>
  <c r="BG219" i="1" s="1"/>
  <c r="BF187" i="1"/>
  <c r="BG187" i="1" s="1"/>
  <c r="BF134" i="1"/>
  <c r="BG134" i="1" s="1"/>
  <c r="BF122" i="1"/>
  <c r="BG122" i="1" s="1"/>
  <c r="BF106" i="1"/>
  <c r="BG106" i="1" s="1"/>
  <c r="BF86" i="1"/>
  <c r="BG86" i="1" s="1"/>
  <c r="BF78" i="1"/>
  <c r="BG78" i="1" s="1"/>
  <c r="BF70" i="1"/>
  <c r="BG70" i="1" s="1"/>
  <c r="BF62" i="1"/>
  <c r="BG62" i="1" s="1"/>
  <c r="BF54" i="1"/>
  <c r="BG54" i="1" s="1"/>
  <c r="BF203" i="1"/>
  <c r="BG203" i="1" s="1"/>
  <c r="BF192" i="1"/>
  <c r="BG192" i="1" s="1"/>
  <c r="BF158" i="1"/>
  <c r="BG158" i="1" s="1"/>
  <c r="BF156" i="1"/>
  <c r="BG156" i="1" s="1"/>
  <c r="BF142" i="1"/>
  <c r="BG142" i="1" s="1"/>
  <c r="BF138" i="1"/>
  <c r="BG138" i="1" s="1"/>
  <c r="BF129" i="1"/>
  <c r="BG129" i="1" s="1"/>
  <c r="BF117" i="1"/>
  <c r="BG117" i="1" s="1"/>
  <c r="BF115" i="1"/>
  <c r="BG115" i="1" s="1"/>
  <c r="BF113" i="1"/>
  <c r="BG113" i="1" s="1"/>
  <c r="BF101" i="1"/>
  <c r="BG101" i="1" s="1"/>
  <c r="BF97" i="1"/>
  <c r="BG97" i="1" s="1"/>
  <c r="BF89" i="1"/>
  <c r="BG89" i="1" s="1"/>
  <c r="BF201" i="1"/>
  <c r="BG201" i="1" s="1"/>
  <c r="BF133" i="1"/>
  <c r="BG133" i="1" s="1"/>
  <c r="BF131" i="1"/>
  <c r="BG131" i="1" s="1"/>
  <c r="BF92" i="1"/>
  <c r="BG92" i="1" s="1"/>
  <c r="BF84" i="1"/>
  <c r="BG84" i="1" s="1"/>
  <c r="BF76" i="1"/>
  <c r="BG76" i="1" s="1"/>
  <c r="BF68" i="1"/>
  <c r="BG68" i="1" s="1"/>
  <c r="BF60" i="1"/>
  <c r="BG60" i="1" s="1"/>
  <c r="BF52" i="1"/>
  <c r="BG52" i="1" s="1"/>
  <c r="BF44" i="1"/>
  <c r="BG44" i="1" s="1"/>
  <c r="BF155" i="1"/>
  <c r="BG155" i="1" s="1"/>
  <c r="BF153" i="1"/>
  <c r="BG153" i="1" s="1"/>
  <c r="BF128" i="1"/>
  <c r="BG128" i="1" s="1"/>
  <c r="BF126" i="1"/>
  <c r="BG126" i="1" s="1"/>
  <c r="BF112" i="1"/>
  <c r="BG112" i="1" s="1"/>
  <c r="BF110" i="1"/>
  <c r="BG110" i="1" s="1"/>
  <c r="BF94" i="1"/>
  <c r="BG94" i="1" s="1"/>
  <c r="BF87" i="1"/>
  <c r="BG87" i="1" s="1"/>
  <c r="BF79" i="1"/>
  <c r="BG79" i="1" s="1"/>
  <c r="BF63" i="1"/>
  <c r="BG63" i="1" s="1"/>
  <c r="BF55" i="1"/>
  <c r="BG55" i="1" s="1"/>
  <c r="BF47" i="1"/>
  <c r="BG47" i="1" s="1"/>
  <c r="BF39" i="1"/>
  <c r="BG39" i="1" s="1"/>
  <c r="BF20" i="1"/>
  <c r="BG20" i="1" s="1"/>
  <c r="BF12" i="1"/>
  <c r="BG12" i="1" s="1"/>
  <c r="BF107" i="1"/>
  <c r="BG107" i="1" s="1"/>
  <c r="BF53" i="1"/>
  <c r="BG53" i="1" s="1"/>
  <c r="BF37" i="1"/>
  <c r="BG37" i="1" s="1"/>
  <c r="BF21" i="1"/>
  <c r="BG21" i="1" s="1"/>
  <c r="BF18" i="1"/>
  <c r="BG18" i="1" s="1"/>
  <c r="BF209" i="1"/>
  <c r="BG209" i="1" s="1"/>
  <c r="BF180" i="1"/>
  <c r="BG180" i="1" s="1"/>
  <c r="BF172" i="1"/>
  <c r="BG172" i="1" s="1"/>
  <c r="BF114" i="1"/>
  <c r="BG114" i="1" s="1"/>
  <c r="BF98" i="1"/>
  <c r="BG98" i="1" s="1"/>
  <c r="BF90" i="1"/>
  <c r="BG90" i="1" s="1"/>
  <c r="BF82" i="1"/>
  <c r="BG82" i="1" s="1"/>
  <c r="BF74" i="1"/>
  <c r="BG74" i="1" s="1"/>
  <c r="BF66" i="1"/>
  <c r="BG66" i="1" s="1"/>
  <c r="BF42" i="1"/>
  <c r="BG42" i="1" s="1"/>
  <c r="BF34" i="1"/>
  <c r="BG34" i="1" s="1"/>
  <c r="BF15" i="1"/>
  <c r="BG15" i="1" s="1"/>
  <c r="BF109" i="1"/>
  <c r="BG109" i="1" s="1"/>
  <c r="BF105" i="1"/>
  <c r="BG105" i="1" s="1"/>
  <c r="BF77" i="1"/>
  <c r="BG77" i="1" s="1"/>
  <c r="BF45" i="1"/>
  <c r="BG45" i="1" s="1"/>
  <c r="BF29" i="1"/>
  <c r="BG29" i="1" s="1"/>
  <c r="BF57" i="1"/>
  <c r="BG57" i="1" s="1"/>
  <c r="BF56" i="1"/>
  <c r="BG56" i="1" s="1"/>
  <c r="BF30" i="1"/>
  <c r="BG30" i="1" s="1"/>
  <c r="BF27" i="1"/>
  <c r="BG27" i="1" s="1"/>
  <c r="BF48" i="1"/>
  <c r="BG48" i="1" s="1"/>
  <c r="BF38" i="1"/>
  <c r="BG38" i="1" s="1"/>
  <c r="BF35" i="1"/>
  <c r="BG35" i="1" s="1"/>
  <c r="BF32" i="1"/>
  <c r="BG32" i="1" s="1"/>
  <c r="BF41" i="1"/>
  <c r="BG41" i="1" s="1"/>
  <c r="BF51" i="1"/>
  <c r="BG51" i="1" s="1"/>
  <c r="BF43" i="1"/>
  <c r="BG43" i="1" s="1"/>
  <c r="BF40" i="1"/>
  <c r="BG40" i="1" s="1"/>
  <c r="BF11" i="1"/>
  <c r="BG11" i="1" s="1"/>
  <c r="BF17" i="1"/>
  <c r="BG17" i="1" s="1"/>
  <c r="BF36" i="1"/>
  <c r="BG36" i="1" s="1"/>
  <c r="BF24" i="1"/>
  <c r="BG24" i="1" s="1"/>
  <c r="BF22" i="1"/>
  <c r="BG22" i="1" s="1"/>
  <c r="BF19" i="1"/>
  <c r="BG19" i="1" s="1"/>
  <c r="BF16" i="1"/>
  <c r="BG16" i="1" s="1"/>
  <c r="BF13" i="1"/>
  <c r="BG13" i="1" s="1"/>
  <c r="BF46" i="1"/>
  <c r="BG46" i="1" s="1"/>
  <c r="BF28" i="1"/>
  <c r="BG28" i="1" s="1"/>
  <c r="BD595" i="1" l="1"/>
  <c r="BD597" i="1" s="1"/>
  <c r="BE597" i="1" s="1"/>
  <c r="BD574" i="3"/>
  <c r="Y595" i="3"/>
  <c r="Y597" i="3" s="1"/>
  <c r="BF488" i="1"/>
  <c r="BG488" i="1" s="1"/>
  <c r="BF480" i="1"/>
  <c r="BG480" i="1" s="1"/>
  <c r="BF479" i="1"/>
  <c r="BG479" i="1" s="1"/>
  <c r="BF466" i="1"/>
  <c r="BG466" i="1" s="1"/>
  <c r="BF450" i="1"/>
  <c r="BG450" i="1" s="1"/>
  <c r="BF442" i="1"/>
  <c r="BG442" i="1" s="1"/>
  <c r="BF473" i="1"/>
  <c r="BG473" i="1" s="1"/>
  <c r="BF437" i="1"/>
  <c r="BG437" i="1" s="1"/>
  <c r="BF456" i="1"/>
  <c r="BG456" i="1" s="1"/>
  <c r="BF461" i="1"/>
  <c r="BG461" i="1" s="1"/>
  <c r="BF421" i="1"/>
  <c r="BG421" i="1" s="1"/>
  <c r="BF465" i="1"/>
  <c r="BG465" i="1" s="1"/>
  <c r="BF424" i="1"/>
  <c r="BG424" i="1" s="1"/>
  <c r="BF457" i="1"/>
  <c r="BG457" i="1" s="1"/>
  <c r="BF441" i="1"/>
  <c r="BG441" i="1" s="1"/>
  <c r="BF414" i="1"/>
  <c r="BG414" i="1" s="1"/>
  <c r="BF355" i="1"/>
  <c r="BG355" i="1" s="1"/>
  <c r="BF347" i="1"/>
  <c r="BG347" i="1" s="1"/>
  <c r="BF486" i="1"/>
  <c r="BG486" i="1" s="1"/>
  <c r="BF467" i="1"/>
  <c r="BG467" i="1" s="1"/>
  <c r="BF459" i="1"/>
  <c r="BG459" i="1" s="1"/>
  <c r="BF425" i="1"/>
  <c r="BG425" i="1" s="1"/>
  <c r="BF417" i="1"/>
  <c r="BG417" i="1" s="1"/>
  <c r="BF401" i="1"/>
  <c r="BG401" i="1" s="1"/>
  <c r="BF393" i="1"/>
  <c r="BG393" i="1" s="1"/>
  <c r="BF385" i="1"/>
  <c r="BG385" i="1" s="1"/>
  <c r="BF318" i="1"/>
  <c r="BG318" i="1" s="1"/>
  <c r="BF423" i="1"/>
  <c r="BG423" i="1" s="1"/>
  <c r="BF340" i="1"/>
  <c r="BG340" i="1" s="1"/>
  <c r="BF324" i="1"/>
  <c r="BG324" i="1" s="1"/>
  <c r="BF322" i="1"/>
  <c r="BG322" i="1" s="1"/>
  <c r="BF306" i="1"/>
  <c r="BG306" i="1" s="1"/>
  <c r="BF369" i="1"/>
  <c r="BG369" i="1" s="1"/>
  <c r="BF353" i="1"/>
  <c r="BG353" i="1" s="1"/>
  <c r="BF321" i="1"/>
  <c r="BG321" i="1" s="1"/>
  <c r="BF305" i="1"/>
  <c r="BG305" i="1" s="1"/>
  <c r="BF289" i="1"/>
  <c r="BG289" i="1" s="1"/>
  <c r="BF449" i="1"/>
  <c r="BG449" i="1" s="1"/>
  <c r="BF364" i="1"/>
  <c r="BG364" i="1" s="1"/>
  <c r="BF360" i="1"/>
  <c r="BG360" i="1" s="1"/>
  <c r="BF332" i="1"/>
  <c r="BG332" i="1" s="1"/>
  <c r="BF328" i="1"/>
  <c r="BG328" i="1" s="1"/>
  <c r="BF387" i="1"/>
  <c r="BG387" i="1" s="1"/>
  <c r="BF373" i="1"/>
  <c r="BG373" i="1" s="1"/>
  <c r="BF359" i="1"/>
  <c r="BG359" i="1" s="1"/>
  <c r="BF357" i="1"/>
  <c r="BG357" i="1" s="1"/>
  <c r="BF341" i="1"/>
  <c r="BG341" i="1" s="1"/>
  <c r="BF274" i="1"/>
  <c r="BG274" i="1" s="1"/>
  <c r="BF242" i="1"/>
  <c r="BG242" i="1" s="1"/>
  <c r="BF361" i="1"/>
  <c r="BG361" i="1" s="1"/>
  <c r="BF293" i="1"/>
  <c r="BG293" i="1" s="1"/>
  <c r="BF285" i="1"/>
  <c r="BG285" i="1" s="1"/>
  <c r="BF253" i="1"/>
  <c r="BG253" i="1" s="1"/>
  <c r="BF229" i="1"/>
  <c r="BG229" i="1" s="1"/>
  <c r="BF205" i="1"/>
  <c r="BG205" i="1" s="1"/>
  <c r="BF286" i="1"/>
  <c r="BG286" i="1" s="1"/>
  <c r="BF280" i="1"/>
  <c r="BG280" i="1" s="1"/>
  <c r="BF264" i="1"/>
  <c r="BG264" i="1" s="1"/>
  <c r="BF232" i="1"/>
  <c r="BG232" i="1" s="1"/>
  <c r="BF200" i="1"/>
  <c r="BG200" i="1" s="1"/>
  <c r="BF184" i="1"/>
  <c r="BG184" i="1" s="1"/>
  <c r="BF176" i="1"/>
  <c r="BG176" i="1" s="1"/>
  <c r="BF271" i="1"/>
  <c r="BG271" i="1" s="1"/>
  <c r="BF259" i="1"/>
  <c r="BG259" i="1" s="1"/>
  <c r="BF257" i="1"/>
  <c r="BG257" i="1" s="1"/>
  <c r="BF317" i="1"/>
  <c r="BG317" i="1" s="1"/>
  <c r="BF299" i="1"/>
  <c r="BG299" i="1" s="1"/>
  <c r="BF288" i="1"/>
  <c r="BG288" i="1" s="1"/>
  <c r="BF270" i="1"/>
  <c r="BG270" i="1" s="1"/>
  <c r="BF252" i="1"/>
  <c r="BG252" i="1" s="1"/>
  <c r="BF206" i="1"/>
  <c r="BG206" i="1" s="1"/>
  <c r="BF204" i="1"/>
  <c r="BG204" i="1" s="1"/>
  <c r="BF188" i="1"/>
  <c r="BG188" i="1" s="1"/>
  <c r="BF169" i="1"/>
  <c r="BG169" i="1" s="1"/>
  <c r="BF291" i="1"/>
  <c r="BG291" i="1" s="1"/>
  <c r="BF224" i="1"/>
  <c r="BG224" i="1" s="1"/>
  <c r="BF367" i="1"/>
  <c r="BG367" i="1" s="1"/>
  <c r="BF279" i="1"/>
  <c r="BG279" i="1" s="1"/>
  <c r="BF267" i="1"/>
  <c r="BG267" i="1" s="1"/>
  <c r="BF265" i="1"/>
  <c r="BG265" i="1" s="1"/>
  <c r="BF263" i="1"/>
  <c r="BG263" i="1" s="1"/>
  <c r="BF284" i="1"/>
  <c r="BG284" i="1" s="1"/>
  <c r="BF170" i="1"/>
  <c r="BG170" i="1" s="1"/>
  <c r="BF108" i="1"/>
  <c r="BG108" i="1" s="1"/>
  <c r="BF100" i="1"/>
  <c r="BG100" i="1" s="1"/>
  <c r="BF276" i="1"/>
  <c r="BG276" i="1" s="1"/>
  <c r="BF262" i="1"/>
  <c r="BG262" i="1" s="1"/>
  <c r="BF214" i="1"/>
  <c r="BG214" i="1" s="1"/>
  <c r="BF212" i="1"/>
  <c r="BG212" i="1" s="1"/>
  <c r="BF196" i="1"/>
  <c r="BG196" i="1" s="1"/>
  <c r="BF149" i="1"/>
  <c r="BG149" i="1" s="1"/>
  <c r="BF127" i="1"/>
  <c r="BG127" i="1" s="1"/>
  <c r="BF171" i="1"/>
  <c r="BG171" i="1" s="1"/>
  <c r="BF150" i="1"/>
  <c r="BG150" i="1" s="1"/>
  <c r="BF148" i="1"/>
  <c r="BG148" i="1" s="1"/>
  <c r="BF195" i="1"/>
  <c r="BG195" i="1" s="1"/>
  <c r="BF183" i="1"/>
  <c r="BG183" i="1" s="1"/>
  <c r="BF88" i="1"/>
  <c r="BG88" i="1" s="1"/>
  <c r="BF147" i="1"/>
  <c r="BG147" i="1" s="1"/>
  <c r="BF120" i="1"/>
  <c r="BG120" i="1" s="1"/>
  <c r="BF118" i="1"/>
  <c r="BG118" i="1" s="1"/>
  <c r="BF104" i="1"/>
  <c r="BG104" i="1" s="1"/>
  <c r="BF102" i="1"/>
  <c r="BG102" i="1" s="1"/>
  <c r="BF67" i="1"/>
  <c r="BG67" i="1" s="1"/>
  <c r="BF59" i="1"/>
  <c r="BG59" i="1" s="1"/>
  <c r="BF136" i="1"/>
  <c r="BG136" i="1" s="1"/>
  <c r="BF99" i="1"/>
  <c r="BG99" i="1" s="1"/>
  <c r="BF81" i="1"/>
  <c r="BG81" i="1" s="1"/>
  <c r="BF73" i="1"/>
  <c r="BG73" i="1" s="1"/>
  <c r="BF191" i="1"/>
  <c r="BG191" i="1" s="1"/>
  <c r="BF160" i="1"/>
  <c r="BG160" i="1" s="1"/>
  <c r="BF144" i="1"/>
  <c r="BG144" i="1" s="1"/>
  <c r="BF199" i="1"/>
  <c r="BG199" i="1" s="1"/>
  <c r="BF151" i="1"/>
  <c r="BG151" i="1" s="1"/>
  <c r="BF96" i="1"/>
  <c r="BG96" i="1" s="1"/>
  <c r="BF71" i="1"/>
  <c r="BG71" i="1" s="1"/>
  <c r="BF31" i="1"/>
  <c r="BG31" i="1" s="1"/>
  <c r="BF23" i="1"/>
  <c r="BG23" i="1" s="1"/>
  <c r="BF61" i="1"/>
  <c r="BG61" i="1" s="1"/>
  <c r="BF58" i="1"/>
  <c r="BG58" i="1" s="1"/>
  <c r="BF50" i="1"/>
  <c r="BG50" i="1" s="1"/>
  <c r="BF26" i="1"/>
  <c r="BG26" i="1" s="1"/>
  <c r="BF65" i="1"/>
  <c r="BG65" i="1" s="1"/>
  <c r="BF33" i="1"/>
  <c r="BG33" i="1" s="1"/>
  <c r="BF49" i="1"/>
  <c r="BG49" i="1" s="1"/>
  <c r="BF14" i="1"/>
  <c r="BG14" i="1" s="1"/>
  <c r="BF25" i="1"/>
  <c r="BG25" i="1" s="1"/>
  <c r="BG604" i="1"/>
  <c r="BH604" i="1" s="1"/>
  <c r="BJ604" i="1" s="1"/>
  <c r="BH603" i="1"/>
  <c r="BJ603" i="1" s="1"/>
  <c r="BG605" i="1" l="1"/>
  <c r="BH605" i="1" s="1"/>
  <c r="BJ605" i="1" s="1"/>
  <c r="BF575" i="1" s="1"/>
  <c r="BG575" i="1" s="1"/>
  <c r="BE595" i="1"/>
  <c r="BE574" i="3"/>
  <c r="BD595" i="3"/>
  <c r="BG568" i="1"/>
  <c r="BF588" i="1"/>
  <c r="BG588" i="1" s="1"/>
  <c r="BF591" i="1"/>
  <c r="BG591" i="1" s="1"/>
  <c r="BF583" i="1"/>
  <c r="BG583" i="1" s="1"/>
  <c r="BF581" i="1"/>
  <c r="BG581" i="1" s="1"/>
  <c r="BF592" i="1"/>
  <c r="BG592" i="1" s="1"/>
  <c r="BF584" i="1"/>
  <c r="BG584" i="1" s="1"/>
  <c r="BF582" i="1"/>
  <c r="BG582" i="1" s="1"/>
  <c r="BF585" i="1"/>
  <c r="BG585" i="1" s="1"/>
  <c r="BF577" i="1"/>
  <c r="BG577" i="1" s="1"/>
  <c r="BF574" i="1" l="1"/>
  <c r="BG574" i="1" s="1"/>
  <c r="BF573" i="1"/>
  <c r="BG573" i="1" s="1"/>
  <c r="BG595" i="1" s="1"/>
  <c r="BG597" i="1" s="1"/>
  <c r="BG7" i="1" s="1"/>
  <c r="BH579" i="1" s="1"/>
  <c r="BI579" i="1" s="1"/>
  <c r="BF580" i="1"/>
  <c r="BG580" i="1" s="1"/>
  <c r="BF579" i="1"/>
  <c r="BG579" i="1" s="1"/>
  <c r="BF578" i="1"/>
  <c r="BG578" i="1" s="1"/>
  <c r="BG607" i="1"/>
  <c r="BF590" i="1"/>
  <c r="BG590" i="1" s="1"/>
  <c r="BF589" i="1"/>
  <c r="BG589" i="1" s="1"/>
  <c r="BF587" i="1"/>
  <c r="BG587" i="1" s="1"/>
  <c r="BF586" i="1"/>
  <c r="BG586" i="1" s="1"/>
  <c r="BF576" i="1"/>
  <c r="BG576" i="1" s="1"/>
  <c r="BD597" i="3"/>
  <c r="BE597" i="3" s="1"/>
  <c r="BE595" i="3"/>
  <c r="BG605" i="3"/>
  <c r="E568" i="2" l="1"/>
  <c r="BH605" i="3"/>
  <c r="BJ605" i="3" s="1"/>
  <c r="BG607" i="3"/>
  <c r="BH589" i="1"/>
  <c r="BI589" i="1" s="1"/>
  <c r="BH585" i="1"/>
  <c r="BI585" i="1" s="1"/>
  <c r="BH582" i="1"/>
  <c r="BI582" i="1" s="1"/>
  <c r="BH580" i="1"/>
  <c r="BI580" i="1" s="1"/>
  <c r="BH584" i="1"/>
  <c r="BI584" i="1" s="1"/>
  <c r="BH587" i="1"/>
  <c r="BI587" i="1" s="1"/>
  <c r="BH590" i="1"/>
  <c r="BI590" i="1" s="1"/>
  <c r="BH576" i="1"/>
  <c r="BI576" i="1" s="1"/>
  <c r="BH577" i="1"/>
  <c r="BI577" i="1" s="1"/>
  <c r="BH586" i="1"/>
  <c r="BI586" i="1" s="1"/>
  <c r="BH578" i="1"/>
  <c r="BI578" i="1" s="1"/>
  <c r="BH573" i="1"/>
  <c r="BH574" i="1"/>
  <c r="BI574" i="1" s="1"/>
  <c r="BH591" i="1"/>
  <c r="BI591" i="1" s="1"/>
  <c r="BH592" i="1"/>
  <c r="BI592" i="1" s="1"/>
  <c r="BH588" i="1"/>
  <c r="BI588" i="1" s="1"/>
  <c r="BH575" i="1"/>
  <c r="BI575" i="1" s="1"/>
  <c r="BG3" i="1"/>
  <c r="BH130" i="1"/>
  <c r="BI130" i="1" s="1"/>
  <c r="BH76" i="1"/>
  <c r="BI76" i="1" s="1"/>
  <c r="BH192" i="1"/>
  <c r="BI192" i="1" s="1"/>
  <c r="BH514" i="1"/>
  <c r="BI514" i="1" s="1"/>
  <c r="BH13" i="1"/>
  <c r="BI13" i="1" s="1"/>
  <c r="BH131" i="1"/>
  <c r="BI131" i="1" s="1"/>
  <c r="BH165" i="1"/>
  <c r="BI165" i="1" s="1"/>
  <c r="BH189" i="1"/>
  <c r="BI189" i="1" s="1"/>
  <c r="BH297" i="1"/>
  <c r="BI297" i="1" s="1"/>
  <c r="BH439" i="1"/>
  <c r="BI439" i="1" s="1"/>
  <c r="BH524" i="1"/>
  <c r="BI524" i="1" s="1"/>
  <c r="BH30" i="1"/>
  <c r="BI30" i="1" s="1"/>
  <c r="BH62" i="1"/>
  <c r="BI62" i="1" s="1"/>
  <c r="BH154" i="1"/>
  <c r="BI154" i="1" s="1"/>
  <c r="BH415" i="1"/>
  <c r="BI415" i="1" s="1"/>
  <c r="BH368" i="1"/>
  <c r="BI368" i="1" s="1"/>
  <c r="BH429" i="1"/>
  <c r="BI429" i="1" s="1"/>
  <c r="BH496" i="1"/>
  <c r="BI496" i="1" s="1"/>
  <c r="BH172" i="1"/>
  <c r="BI172" i="1" s="1"/>
  <c r="BH69" i="1"/>
  <c r="BI69" i="1" s="1"/>
  <c r="BH241" i="1"/>
  <c r="BI241" i="1" s="1"/>
  <c r="BH314" i="1"/>
  <c r="BI314" i="1" s="1"/>
  <c r="BH422" i="1"/>
  <c r="BI422" i="1" s="1"/>
  <c r="BH477" i="1"/>
  <c r="BI477" i="1" s="1"/>
  <c r="BH22" i="1"/>
  <c r="BI22" i="1" s="1"/>
  <c r="BH89" i="1"/>
  <c r="BI89" i="1" s="1"/>
  <c r="BH198" i="1"/>
  <c r="BI198" i="1" s="1"/>
  <c r="BH221" i="1"/>
  <c r="BI221" i="1" s="1"/>
  <c r="BH394" i="1"/>
  <c r="BI394" i="1" s="1"/>
  <c r="BH476" i="1"/>
  <c r="BI476" i="1" s="1"/>
  <c r="BH545" i="1"/>
  <c r="BI545" i="1" s="1"/>
  <c r="BH29" i="1"/>
  <c r="BI29" i="1" s="1"/>
  <c r="BH86" i="1"/>
  <c r="BI86" i="1" s="1"/>
  <c r="BH185" i="1"/>
  <c r="BI185" i="1" s="1"/>
  <c r="BH194" i="1"/>
  <c r="BI194" i="1" s="1"/>
  <c r="BH388" i="1"/>
  <c r="BI388" i="1" s="1"/>
  <c r="BH482" i="1"/>
  <c r="BI482" i="1" s="1"/>
  <c r="BH520" i="1"/>
  <c r="BI520" i="1" s="1"/>
  <c r="BH121" i="1"/>
  <c r="BI121" i="1" s="1"/>
  <c r="BH344" i="1"/>
  <c r="BI344" i="1" s="1"/>
  <c r="BH507" i="1"/>
  <c r="BI507" i="1" s="1"/>
  <c r="BH113" i="1"/>
  <c r="BI113" i="1" s="1"/>
  <c r="BH244" i="1"/>
  <c r="BI244" i="1" s="1"/>
  <c r="BH407" i="1"/>
  <c r="BI407" i="1" s="1"/>
  <c r="BH508" i="1"/>
  <c r="BI508" i="1" s="1"/>
  <c r="BH115" i="1"/>
  <c r="BI115" i="1" s="1"/>
  <c r="BH269" i="1"/>
  <c r="BI269" i="1" s="1"/>
  <c r="BH546" i="1"/>
  <c r="BI546" i="1" s="1"/>
  <c r="BH40" i="1"/>
  <c r="BI40" i="1" s="1"/>
  <c r="BH117" i="1"/>
  <c r="BI117" i="1" s="1"/>
  <c r="BH260" i="1"/>
  <c r="BI260" i="1" s="1"/>
  <c r="BH277" i="1"/>
  <c r="BI277" i="1" s="1"/>
  <c r="BH296" i="1"/>
  <c r="BI296" i="1" s="1"/>
  <c r="BH471" i="1"/>
  <c r="BI471" i="1" s="1"/>
  <c r="BH503" i="1"/>
  <c r="BI503" i="1" s="1"/>
  <c r="BH15" i="1"/>
  <c r="BI15" i="1" s="1"/>
  <c r="BH219" i="1"/>
  <c r="BI219" i="1" s="1"/>
  <c r="BH233" i="1"/>
  <c r="BI233" i="1" s="1"/>
  <c r="BH234" i="1"/>
  <c r="BI234" i="1" s="1"/>
  <c r="BH350" i="1"/>
  <c r="BI350" i="1" s="1"/>
  <c r="BH458" i="1"/>
  <c r="BI458" i="1" s="1"/>
  <c r="BH555" i="1"/>
  <c r="BI555" i="1" s="1"/>
  <c r="BH12" i="1"/>
  <c r="BI12" i="1" s="1"/>
  <c r="BH103" i="1"/>
  <c r="BI103" i="1" s="1"/>
  <c r="BH216" i="1"/>
  <c r="BI216" i="1" s="1"/>
  <c r="BH378" i="1"/>
  <c r="BI378" i="1" s="1"/>
  <c r="BH395" i="1"/>
  <c r="BI395" i="1" s="1"/>
  <c r="BH434" i="1"/>
  <c r="BI434" i="1" s="1"/>
  <c r="BH41" i="1"/>
  <c r="BI41" i="1" s="1"/>
  <c r="BH142" i="1"/>
  <c r="BI142" i="1" s="1"/>
  <c r="BH351" i="1"/>
  <c r="BI351" i="1" s="1"/>
  <c r="BH329" i="1"/>
  <c r="BI329" i="1" s="1"/>
  <c r="BH320" i="1"/>
  <c r="BI320" i="1" s="1"/>
  <c r="BH490" i="1"/>
  <c r="BI490" i="1" s="1"/>
  <c r="BH544" i="1"/>
  <c r="BI544" i="1" s="1"/>
  <c r="BH66" i="1"/>
  <c r="BI66" i="1" s="1"/>
  <c r="BH91" i="1"/>
  <c r="BI91" i="1" s="1"/>
  <c r="BH249" i="1"/>
  <c r="BI249" i="1" s="1"/>
  <c r="BH266" i="1"/>
  <c r="BI266" i="1" s="1"/>
  <c r="BH374" i="1"/>
  <c r="BI374" i="1" s="1"/>
  <c r="BH502" i="1"/>
  <c r="BI502" i="1" s="1"/>
  <c r="BH553" i="1"/>
  <c r="BI553" i="1" s="1"/>
  <c r="BH295" i="1"/>
  <c r="BI295" i="1" s="1"/>
  <c r="BH28" i="1"/>
  <c r="BI28" i="1" s="1"/>
  <c r="BH27" i="1"/>
  <c r="BI27" i="1" s="1"/>
  <c r="BH54" i="1"/>
  <c r="BI54" i="1" s="1"/>
  <c r="BH146" i="1"/>
  <c r="BI146" i="1" s="1"/>
  <c r="BH402" i="1"/>
  <c r="BI402" i="1" s="1"/>
  <c r="BH356" i="1"/>
  <c r="BI356" i="1" s="1"/>
  <c r="BH413" i="1"/>
  <c r="BI413" i="1" s="1"/>
  <c r="BH472" i="1"/>
  <c r="BI472" i="1" s="1"/>
  <c r="BH114" i="1"/>
  <c r="BI114" i="1" s="1"/>
  <c r="BH163" i="1"/>
  <c r="BI163" i="1" s="1"/>
  <c r="BH272" i="1"/>
  <c r="BI272" i="1" s="1"/>
  <c r="BH311" i="1"/>
  <c r="BI311" i="1" s="1"/>
  <c r="BH452" i="1"/>
  <c r="BI452" i="1" s="1"/>
  <c r="BH499" i="1"/>
  <c r="BI499" i="1" s="1"/>
  <c r="BH536" i="1"/>
  <c r="BI536" i="1" s="1"/>
  <c r="BH94" i="1"/>
  <c r="BI94" i="1" s="1"/>
  <c r="BH181" i="1"/>
  <c r="BI181" i="1" s="1"/>
  <c r="BH213" i="1"/>
  <c r="BI213" i="1" s="1"/>
  <c r="BH392" i="1"/>
  <c r="BI392" i="1" s="1"/>
  <c r="BH455" i="1"/>
  <c r="BI455" i="1" s="1"/>
  <c r="BH531" i="1"/>
  <c r="BI531" i="1" s="1"/>
  <c r="BH57" i="1"/>
  <c r="BI57" i="1" s="1"/>
  <c r="BH78" i="1"/>
  <c r="BI78" i="1" s="1"/>
  <c r="BH178" i="1"/>
  <c r="BI178" i="1" s="1"/>
  <c r="BH426" i="1"/>
  <c r="BI426" i="1" s="1"/>
  <c r="BH372" i="1"/>
  <c r="BI372" i="1" s="1"/>
  <c r="BH446" i="1"/>
  <c r="BI446" i="1" s="1"/>
  <c r="BH512" i="1"/>
  <c r="BI512" i="1" s="1"/>
  <c r="BH209" i="1"/>
  <c r="BI209" i="1" s="1"/>
  <c r="BH182" i="1"/>
  <c r="BI182" i="1" s="1"/>
  <c r="BH190" i="1"/>
  <c r="BI190" i="1" s="1"/>
  <c r="BH343" i="1"/>
  <c r="BI343" i="1" s="1"/>
  <c r="BH518" i="1"/>
  <c r="BI518" i="1" s="1"/>
  <c r="BH404" i="1"/>
  <c r="BI404" i="1" s="1"/>
  <c r="BH559" i="1"/>
  <c r="BI559" i="1" s="1"/>
  <c r="BH36" i="1"/>
  <c r="BI36" i="1" s="1"/>
  <c r="BH101" i="1"/>
  <c r="BI101" i="1" s="1"/>
  <c r="BH230" i="1"/>
  <c r="BI230" i="1" s="1"/>
  <c r="BH245" i="1"/>
  <c r="BI245" i="1" s="1"/>
  <c r="BH383" i="1"/>
  <c r="BI383" i="1" s="1"/>
  <c r="BH513" i="1"/>
  <c r="BI513" i="1" s="1"/>
  <c r="BH561" i="1"/>
  <c r="BI561" i="1" s="1"/>
  <c r="BH17" i="1"/>
  <c r="BI17" i="1" s="1"/>
  <c r="BH122" i="1"/>
  <c r="BI122" i="1" s="1"/>
  <c r="BH303" i="1"/>
  <c r="BI303" i="1" s="1"/>
  <c r="BH210" i="1"/>
  <c r="BI210" i="1" s="1"/>
  <c r="BH326" i="1"/>
  <c r="BI326" i="1" s="1"/>
  <c r="BH515" i="1"/>
  <c r="BI515" i="1" s="1"/>
  <c r="BH535" i="1"/>
  <c r="BI535" i="1" s="1"/>
  <c r="BH105" i="1"/>
  <c r="BI105" i="1" s="1"/>
  <c r="BH134" i="1"/>
  <c r="BI134" i="1" s="1"/>
  <c r="BH349" i="1"/>
  <c r="BI349" i="1" s="1"/>
  <c r="BH218" i="1"/>
  <c r="BI218" i="1" s="1"/>
  <c r="BH334" i="1"/>
  <c r="BI334" i="1" s="1"/>
  <c r="BH522" i="1"/>
  <c r="BI522" i="1" s="1"/>
  <c r="BH537" i="1"/>
  <c r="BI537" i="1" s="1"/>
  <c r="BH109" i="1"/>
  <c r="BI109" i="1" s="1"/>
  <c r="BH187" i="1"/>
  <c r="BI187" i="1" s="1"/>
  <c r="BH231" i="1"/>
  <c r="BI231" i="1" s="1"/>
  <c r="BH226" i="1"/>
  <c r="BI226" i="1" s="1"/>
  <c r="BH342" i="1"/>
  <c r="BI342" i="1" s="1"/>
  <c r="BH529" i="1"/>
  <c r="BI529" i="1" s="1"/>
  <c r="BH539" i="1"/>
  <c r="BI539" i="1" s="1"/>
  <c r="BH107" i="1"/>
  <c r="BI107" i="1" s="1"/>
  <c r="BH80" i="1"/>
  <c r="BI80" i="1" s="1"/>
  <c r="BH254" i="1"/>
  <c r="BI254" i="1" s="1"/>
  <c r="BH399" i="1"/>
  <c r="BI399" i="1" s="1"/>
  <c r="BH323" i="1"/>
  <c r="BI323" i="1" s="1"/>
  <c r="BH470" i="1"/>
  <c r="BI470" i="1" s="1"/>
  <c r="BH566" i="1"/>
  <c r="BI566" i="1" s="1"/>
  <c r="BH138" i="1"/>
  <c r="BI138" i="1" s="1"/>
  <c r="BH302" i="1"/>
  <c r="BI302" i="1" s="1"/>
  <c r="BH313" i="1"/>
  <c r="BI313" i="1" s="1"/>
  <c r="BH308" i="1"/>
  <c r="BI308" i="1" s="1"/>
  <c r="BH485" i="1"/>
  <c r="BI485" i="1" s="1"/>
  <c r="BH538" i="1"/>
  <c r="BI538" i="1" s="1"/>
  <c r="BH42" i="1"/>
  <c r="BI42" i="1" s="1"/>
  <c r="BH83" i="1"/>
  <c r="BI83" i="1" s="1"/>
  <c r="BH247" i="1"/>
  <c r="BI247" i="1" s="1"/>
  <c r="BH258" i="1"/>
  <c r="BI258" i="1" s="1"/>
  <c r="BH366" i="1"/>
  <c r="BI366" i="1" s="1"/>
  <c r="BH469" i="1"/>
  <c r="BI469" i="1" s="1"/>
  <c r="BH564" i="1"/>
  <c r="BI564" i="1" s="1"/>
  <c r="BH39" i="1"/>
  <c r="BI39" i="1" s="1"/>
  <c r="BH152" i="1"/>
  <c r="BI152" i="1" s="1"/>
  <c r="BH381" i="1"/>
  <c r="BI381" i="1" s="1"/>
  <c r="BH431" i="1"/>
  <c r="BI431" i="1" s="1"/>
  <c r="BH363" i="1"/>
  <c r="BI363" i="1" s="1"/>
  <c r="BH510" i="1"/>
  <c r="BI510" i="1" s="1"/>
  <c r="BH35" i="1"/>
  <c r="BI35" i="1" s="1"/>
  <c r="BH158" i="1"/>
  <c r="BI158" i="1" s="1"/>
  <c r="BH124" i="1"/>
  <c r="BI124" i="1" s="1"/>
  <c r="BH377" i="1"/>
  <c r="BI377" i="1" s="1"/>
  <c r="BH338" i="1"/>
  <c r="BI338" i="1" s="1"/>
  <c r="BH501" i="1"/>
  <c r="BI501" i="1" s="1"/>
  <c r="BH560" i="1"/>
  <c r="BI560" i="1" s="1"/>
  <c r="BH38" i="1"/>
  <c r="BI38" i="1" s="1"/>
  <c r="BH145" i="1"/>
  <c r="BI145" i="1" s="1"/>
  <c r="BH208" i="1"/>
  <c r="BI208" i="1" s="1"/>
  <c r="BH290" i="1"/>
  <c r="BI290" i="1" s="1"/>
  <c r="BH409" i="1"/>
  <c r="BI409" i="1" s="1"/>
  <c r="BH543" i="1"/>
  <c r="BI543" i="1" s="1"/>
  <c r="BH519" i="1"/>
  <c r="BI519" i="1" s="1"/>
  <c r="BH90" i="1"/>
  <c r="BI90" i="1" s="1"/>
  <c r="BH159" i="1"/>
  <c r="BI159" i="1" s="1"/>
  <c r="BH240" i="1"/>
  <c r="BI240" i="1" s="1"/>
  <c r="BH298" i="1"/>
  <c r="BI298" i="1" s="1"/>
  <c r="BH436" i="1"/>
  <c r="BI436" i="1" s="1"/>
  <c r="BH483" i="1"/>
  <c r="BI483" i="1" s="1"/>
  <c r="BH527" i="1"/>
  <c r="BI527" i="1" s="1"/>
  <c r="BH551" i="1"/>
  <c r="BI551" i="1" s="1"/>
  <c r="BH106" i="1"/>
  <c r="BI106" i="1" s="1"/>
  <c r="BH202" i="1"/>
  <c r="BI202" i="1" s="1"/>
  <c r="BH310" i="1"/>
  <c r="BI310" i="1" s="1"/>
  <c r="BH528" i="1"/>
  <c r="BI528" i="1" s="1"/>
  <c r="BH77" i="1"/>
  <c r="BI77" i="1" s="1"/>
  <c r="BH222" i="1"/>
  <c r="BI222" i="1" s="1"/>
  <c r="BH389" i="1"/>
  <c r="BI389" i="1" s="1"/>
  <c r="BH420" i="1"/>
  <c r="BI420" i="1" s="1"/>
  <c r="BH542" i="1"/>
  <c r="BI542" i="1" s="1"/>
  <c r="BH37" i="1"/>
  <c r="BI37" i="1" s="1"/>
  <c r="BH236" i="1"/>
  <c r="BI236" i="1" s="1"/>
  <c r="BH391" i="1"/>
  <c r="BI391" i="1" s="1"/>
  <c r="BH428" i="1"/>
  <c r="BI428" i="1" s="1"/>
  <c r="BH550" i="1"/>
  <c r="BI550" i="1" s="1"/>
  <c r="BH143" i="1"/>
  <c r="BI143" i="1" s="1"/>
  <c r="BH282" i="1"/>
  <c r="BI282" i="1" s="1"/>
  <c r="BH382" i="1"/>
  <c r="BI382" i="1" s="1"/>
  <c r="BH516" i="1"/>
  <c r="BI516" i="1" s="1"/>
  <c r="BH167" i="1"/>
  <c r="BI167" i="1" s="1"/>
  <c r="BH223" i="1"/>
  <c r="BI223" i="1" s="1"/>
  <c r="BH74" i="1"/>
  <c r="BI74" i="1" s="1"/>
  <c r="BH562" i="1"/>
  <c r="BI562" i="1" s="1"/>
  <c r="BH98" i="1"/>
  <c r="BI98" i="1" s="1"/>
  <c r="BH161" i="1"/>
  <c r="BI161" i="1" s="1"/>
  <c r="BH256" i="1"/>
  <c r="BI256" i="1" s="1"/>
  <c r="BH309" i="1"/>
  <c r="BI309" i="1" s="1"/>
  <c r="BH438" i="1"/>
  <c r="BI438" i="1" s="1"/>
  <c r="BH491" i="1"/>
  <c r="BI491" i="1" s="1"/>
  <c r="BH532" i="1"/>
  <c r="BI532" i="1" s="1"/>
  <c r="BH87" i="1"/>
  <c r="BI87" i="1" s="1"/>
  <c r="BH215" i="1"/>
  <c r="BI215" i="1" s="1"/>
  <c r="BH239" i="1"/>
  <c r="BI239" i="1" s="1"/>
  <c r="BH312" i="1"/>
  <c r="BI312" i="1" s="1"/>
  <c r="BH406" i="1"/>
  <c r="BI406" i="1" s="1"/>
  <c r="BH475" i="1"/>
  <c r="BI475" i="1" s="1"/>
  <c r="BH19" i="1"/>
  <c r="BI19" i="1" s="1"/>
  <c r="BH70" i="1"/>
  <c r="BI70" i="1" s="1"/>
  <c r="BH162" i="1"/>
  <c r="BI162" i="1" s="1"/>
  <c r="BH416" i="1"/>
  <c r="BI416" i="1" s="1"/>
  <c r="BH370" i="1"/>
  <c r="BI370" i="1" s="1"/>
  <c r="BH444" i="1"/>
  <c r="BI444" i="1" s="1"/>
  <c r="BH504" i="1"/>
  <c r="BI504" i="1" s="1"/>
  <c r="BH180" i="1"/>
  <c r="BI180" i="1" s="1"/>
  <c r="BH174" i="1"/>
  <c r="BI174" i="1" s="1"/>
  <c r="BH177" i="1"/>
  <c r="BI177" i="1" s="1"/>
  <c r="BH327" i="1"/>
  <c r="BI327" i="1" s="1"/>
  <c r="BH489" i="1"/>
  <c r="BI489" i="1" s="1"/>
  <c r="BH530" i="1"/>
  <c r="BI530" i="1" s="1"/>
  <c r="BH112" i="1"/>
  <c r="BI112" i="1" s="1"/>
  <c r="BH93" i="1"/>
  <c r="BI93" i="1" s="1"/>
  <c r="BH255" i="1"/>
  <c r="BI255" i="1" s="1"/>
  <c r="BH330" i="1"/>
  <c r="BI330" i="1" s="1"/>
  <c r="BH468" i="1"/>
  <c r="BI468" i="1" s="1"/>
  <c r="BH505" i="1"/>
  <c r="BI505" i="1" s="1"/>
  <c r="BH45" i="1"/>
  <c r="BI45" i="1" s="1"/>
  <c r="BH287" i="1"/>
  <c r="BI287" i="1" s="1"/>
  <c r="BH493" i="1"/>
  <c r="BI493" i="1" s="1"/>
  <c r="BH217" i="1"/>
  <c r="BI217" i="1" s="1"/>
  <c r="BH563" i="1"/>
  <c r="BI563" i="1" s="1"/>
  <c r="BH64" i="1"/>
  <c r="BI64" i="1" s="1"/>
  <c r="BH307" i="1"/>
  <c r="BI307" i="1" s="1"/>
  <c r="BH53" i="1"/>
  <c r="BI53" i="1" s="1"/>
  <c r="BH72" i="1"/>
  <c r="BI72" i="1" s="1"/>
  <c r="BH238" i="1"/>
  <c r="BI238" i="1" s="1"/>
  <c r="BH396" i="1"/>
  <c r="BI396" i="1" s="1"/>
  <c r="BH315" i="1"/>
  <c r="BI315" i="1" s="1"/>
  <c r="BH440" i="1"/>
  <c r="BI440" i="1" s="1"/>
  <c r="BH558" i="1"/>
  <c r="BI558" i="1" s="1"/>
  <c r="BH44" i="1"/>
  <c r="BI44" i="1" s="1"/>
  <c r="BH95" i="1"/>
  <c r="BI95" i="1" s="1"/>
  <c r="BH168" i="1"/>
  <c r="BI168" i="1" s="1"/>
  <c r="BH376" i="1"/>
  <c r="BI376" i="1" s="1"/>
  <c r="BH565" i="1"/>
  <c r="BI565" i="1" s="1"/>
  <c r="BH554" i="1"/>
  <c r="BI554" i="1" s="1"/>
  <c r="BH51" i="1"/>
  <c r="BI51" i="1" s="1"/>
  <c r="BH75" i="1"/>
  <c r="BI75" i="1" s="1"/>
  <c r="BH235" i="1"/>
  <c r="BI235" i="1" s="1"/>
  <c r="BH250" i="1"/>
  <c r="BI250" i="1" s="1"/>
  <c r="BH358" i="1"/>
  <c r="BI358" i="1" s="1"/>
  <c r="BH463" i="1"/>
  <c r="BI463" i="1" s="1"/>
  <c r="BH557" i="1"/>
  <c r="BI557" i="1" s="1"/>
  <c r="BH20" i="1"/>
  <c r="BI20" i="1" s="1"/>
  <c r="BH139" i="1"/>
  <c r="BI139" i="1" s="1"/>
  <c r="BH319" i="1"/>
  <c r="BI319" i="1" s="1"/>
  <c r="BH410" i="1"/>
  <c r="BI410" i="1" s="1"/>
  <c r="BH339" i="1"/>
  <c r="BI339" i="1" s="1"/>
  <c r="BH506" i="1"/>
  <c r="BI506" i="1" s="1"/>
  <c r="BH52" i="1"/>
  <c r="BI52" i="1" s="1"/>
  <c r="BH68" i="1"/>
  <c r="BI68" i="1" s="1"/>
  <c r="BH119" i="1"/>
  <c r="BI119" i="1" s="1"/>
  <c r="BH283" i="1"/>
  <c r="BI283" i="1" s="1"/>
  <c r="BH397" i="1"/>
  <c r="BI397" i="1" s="1"/>
  <c r="BH411" i="1"/>
  <c r="BI411" i="1" s="1"/>
  <c r="BH494" i="1"/>
  <c r="BI494" i="1" s="1"/>
  <c r="BH251" i="1"/>
  <c r="BI251" i="1" s="1"/>
  <c r="BH82" i="1"/>
  <c r="BI82" i="1" s="1"/>
  <c r="BH79" i="1"/>
  <c r="BI79" i="1" s="1"/>
  <c r="BH207" i="1"/>
  <c r="BI207" i="1" s="1"/>
  <c r="BH227" i="1"/>
  <c r="BI227" i="1" s="1"/>
  <c r="BH300" i="1"/>
  <c r="BI300" i="1" s="1"/>
  <c r="BH398" i="1"/>
  <c r="BI398" i="1" s="1"/>
  <c r="BH460" i="1"/>
  <c r="BI460" i="1" s="1"/>
  <c r="BH16" i="1"/>
  <c r="BI16" i="1" s="1"/>
  <c r="BH133" i="1"/>
  <c r="BI133" i="1" s="1"/>
  <c r="BH173" i="1"/>
  <c r="BI173" i="1" s="1"/>
  <c r="BH197" i="1"/>
  <c r="BI197" i="1" s="1"/>
  <c r="BH337" i="1"/>
  <c r="BI337" i="1" s="1"/>
  <c r="BH443" i="1"/>
  <c r="BI443" i="1" s="1"/>
  <c r="BH526" i="1"/>
  <c r="BI526" i="1" s="1"/>
  <c r="BH56" i="1"/>
  <c r="BI56" i="1" s="1"/>
  <c r="BH166" i="1"/>
  <c r="BI166" i="1" s="1"/>
  <c r="BH365" i="1"/>
  <c r="BI365" i="1" s="1"/>
  <c r="BH325" i="1"/>
  <c r="BI325" i="1" s="1"/>
  <c r="BH454" i="1"/>
  <c r="BI454" i="1" s="1"/>
  <c r="BH523" i="1"/>
  <c r="BI523" i="1" s="1"/>
  <c r="BH549" i="1"/>
  <c r="BI549" i="1" s="1"/>
  <c r="BH110" i="1"/>
  <c r="BI110" i="1" s="1"/>
  <c r="BH85" i="1"/>
  <c r="BI85" i="1" s="1"/>
  <c r="BH243" i="1"/>
  <c r="BI243" i="1" s="1"/>
  <c r="BH316" i="1"/>
  <c r="BI316" i="1" s="1"/>
  <c r="BH430" i="1"/>
  <c r="BI430" i="1" s="1"/>
  <c r="BH492" i="1"/>
  <c r="BI492" i="1" s="1"/>
  <c r="BH24" i="1"/>
  <c r="BI24" i="1" s="1"/>
  <c r="BH97" i="1"/>
  <c r="BI97" i="1" s="1"/>
  <c r="BH228" i="1"/>
  <c r="BI228" i="1" s="1"/>
  <c r="BH237" i="1"/>
  <c r="BI237" i="1" s="1"/>
  <c r="BH418" i="1"/>
  <c r="BI418" i="1" s="1"/>
  <c r="BH484" i="1"/>
  <c r="BI484" i="1" s="1"/>
  <c r="BH556" i="1"/>
  <c r="BI556" i="1" s="1"/>
  <c r="BH18" i="1"/>
  <c r="BI18" i="1" s="1"/>
  <c r="BH193" i="1"/>
  <c r="BI193" i="1" s="1"/>
  <c r="BH220" i="1"/>
  <c r="BI220" i="1" s="1"/>
  <c r="BH375" i="1"/>
  <c r="BI375" i="1" s="1"/>
  <c r="BH547" i="1"/>
  <c r="BI547" i="1" s="1"/>
  <c r="BH412" i="1"/>
  <c r="BI412" i="1" s="1"/>
  <c r="BH534" i="1"/>
  <c r="BI534" i="1" s="1"/>
  <c r="BH21" i="1"/>
  <c r="BI21" i="1" s="1"/>
  <c r="BH123" i="1"/>
  <c r="BI123" i="1" s="1"/>
  <c r="BH275" i="1"/>
  <c r="BI275" i="1" s="1"/>
  <c r="BH346" i="1"/>
  <c r="BI346" i="1" s="1"/>
  <c r="BH481" i="1"/>
  <c r="BI481" i="1" s="1"/>
  <c r="BH509" i="1"/>
  <c r="BI509" i="1" s="1"/>
  <c r="BH46" i="1"/>
  <c r="BI46" i="1" s="1"/>
  <c r="BH153" i="1"/>
  <c r="BI153" i="1" s="1"/>
  <c r="BH125" i="1"/>
  <c r="BI125" i="1" s="1"/>
  <c r="BH294" i="1"/>
  <c r="BI294" i="1" s="1"/>
  <c r="BH348" i="1"/>
  <c r="BI348" i="1" s="1"/>
  <c r="BH487" i="1"/>
  <c r="BI487" i="1" s="1"/>
  <c r="BH533" i="1"/>
  <c r="BI533" i="1" s="1"/>
  <c r="BH55" i="1"/>
  <c r="BI55" i="1" s="1"/>
  <c r="BH155" i="1"/>
  <c r="BI155" i="1" s="1"/>
  <c r="BH179" i="1"/>
  <c r="BI179" i="1" s="1"/>
  <c r="BH335" i="1"/>
  <c r="BI335" i="1" s="1"/>
  <c r="BH362" i="1"/>
  <c r="BI362" i="1" s="1"/>
  <c r="BH497" i="1"/>
  <c r="BI497" i="1" s="1"/>
  <c r="BH541" i="1"/>
  <c r="BI541" i="1" s="1"/>
  <c r="BH43" i="1"/>
  <c r="BI43" i="1" s="1"/>
  <c r="BH129" i="1"/>
  <c r="BI129" i="1" s="1"/>
  <c r="BH278" i="1"/>
  <c r="BI278" i="1" s="1"/>
  <c r="BH301" i="1"/>
  <c r="BI301" i="1" s="1"/>
  <c r="BH304" i="1"/>
  <c r="BI304" i="1" s="1"/>
  <c r="BH474" i="1"/>
  <c r="BI474" i="1" s="1"/>
  <c r="BH521" i="1"/>
  <c r="BI521" i="1" s="1"/>
  <c r="BH34" i="1"/>
  <c r="BI34" i="1" s="1"/>
  <c r="BH137" i="1"/>
  <c r="BI137" i="1" s="1"/>
  <c r="BH268" i="1"/>
  <c r="BI268" i="1" s="1"/>
  <c r="BH400" i="1"/>
  <c r="BI400" i="1" s="1"/>
  <c r="BH331" i="1"/>
  <c r="BI331" i="1" s="1"/>
  <c r="BH500" i="1"/>
  <c r="BI500" i="1" s="1"/>
  <c r="BH201" i="1"/>
  <c r="BI201" i="1" s="1"/>
  <c r="BH60" i="1"/>
  <c r="BI60" i="1" s="1"/>
  <c r="BH111" i="1"/>
  <c r="BI111" i="1" s="1"/>
  <c r="BH248" i="1"/>
  <c r="BI248" i="1" s="1"/>
  <c r="BH380" i="1"/>
  <c r="BI380" i="1" s="1"/>
  <c r="BH403" i="1"/>
  <c r="BI403" i="1" s="1"/>
  <c r="BH462" i="1"/>
  <c r="BI462" i="1" s="1"/>
  <c r="BH32" i="1"/>
  <c r="BI32" i="1" s="1"/>
  <c r="BH156" i="1"/>
  <c r="BI156" i="1" s="1"/>
  <c r="BH116" i="1"/>
  <c r="BI116" i="1" s="1"/>
  <c r="BH345" i="1"/>
  <c r="BI345" i="1" s="1"/>
  <c r="BH336" i="1"/>
  <c r="BI336" i="1" s="1"/>
  <c r="BH495" i="1"/>
  <c r="BI495" i="1" s="1"/>
  <c r="BH552" i="1"/>
  <c r="BI552" i="1" s="1"/>
  <c r="BH47" i="1"/>
  <c r="BI47" i="1" s="1"/>
  <c r="BH164" i="1"/>
  <c r="BI164" i="1" s="1"/>
  <c r="BH211" i="1"/>
  <c r="BI211" i="1" s="1"/>
  <c r="BH447" i="1"/>
  <c r="BI447" i="1" s="1"/>
  <c r="BH371" i="1"/>
  <c r="BI371" i="1" s="1"/>
  <c r="BH525" i="1"/>
  <c r="BI525" i="1" s="1"/>
  <c r="BH84" i="1"/>
  <c r="BI84" i="1" s="1"/>
  <c r="BH141" i="1"/>
  <c r="BI141" i="1" s="1"/>
  <c r="BH333" i="1"/>
  <c r="BI333" i="1" s="1"/>
  <c r="BH435" i="1"/>
  <c r="BI435" i="1" s="1"/>
  <c r="BH427" i="1"/>
  <c r="BI427" i="1" s="1"/>
  <c r="BH511" i="1"/>
  <c r="BI511" i="1" s="1"/>
  <c r="BH92" i="1"/>
  <c r="BI92" i="1" s="1"/>
  <c r="BH157" i="1"/>
  <c r="BI157" i="1" s="1"/>
  <c r="BH186" i="1"/>
  <c r="BI186" i="1" s="1"/>
  <c r="BH281" i="1"/>
  <c r="BI281" i="1" s="1"/>
  <c r="BH432" i="1"/>
  <c r="BI432" i="1" s="1"/>
  <c r="BH517" i="1"/>
  <c r="BI517" i="1" s="1"/>
  <c r="BH126" i="1"/>
  <c r="BI126" i="1" s="1"/>
  <c r="BH273" i="1"/>
  <c r="BI273" i="1" s="1"/>
  <c r="BH478" i="1"/>
  <c r="BI478" i="1" s="1"/>
  <c r="BH261" i="1"/>
  <c r="BI261" i="1" s="1"/>
  <c r="BH540" i="1"/>
  <c r="BI540" i="1" s="1"/>
  <c r="BH11" i="1"/>
  <c r="BH246" i="1"/>
  <c r="BI246" i="1" s="1"/>
  <c r="BH408" i="1"/>
  <c r="BI408" i="1" s="1"/>
  <c r="BH448" i="1"/>
  <c r="BI448" i="1" s="1"/>
  <c r="BH135" i="1"/>
  <c r="BI135" i="1" s="1"/>
  <c r="BH433" i="1"/>
  <c r="BI433" i="1" s="1"/>
  <c r="BH419" i="1"/>
  <c r="BI419" i="1" s="1"/>
  <c r="BH498" i="1"/>
  <c r="BI498" i="1" s="1"/>
  <c r="BH132" i="1"/>
  <c r="BI132" i="1" s="1"/>
  <c r="BH384" i="1"/>
  <c r="BI384" i="1" s="1"/>
  <c r="BH548" i="1"/>
  <c r="BI548" i="1" s="1"/>
  <c r="BH379" i="1"/>
  <c r="BI379" i="1" s="1"/>
  <c r="BH225" i="1"/>
  <c r="BI225" i="1" s="1"/>
  <c r="BH445" i="1"/>
  <c r="BI445" i="1" s="1"/>
  <c r="BH386" i="1"/>
  <c r="BI386" i="1" s="1"/>
  <c r="BH128" i="1"/>
  <c r="BI128" i="1" s="1"/>
  <c r="BH292" i="1"/>
  <c r="BI292" i="1" s="1"/>
  <c r="BH48" i="1"/>
  <c r="BI48" i="1" s="1"/>
  <c r="BH354" i="1"/>
  <c r="BI354" i="1" s="1"/>
  <c r="BH63" i="1"/>
  <c r="BI63" i="1" s="1"/>
  <c r="BH390" i="1"/>
  <c r="BI390" i="1" s="1"/>
  <c r="BH203" i="1"/>
  <c r="BI203" i="1" s="1"/>
  <c r="BH405" i="1"/>
  <c r="BI405" i="1" s="1"/>
  <c r="BH451" i="1"/>
  <c r="BI451" i="1" s="1"/>
  <c r="BH175" i="1"/>
  <c r="BI175" i="1" s="1"/>
  <c r="BH453" i="1"/>
  <c r="BI453" i="1" s="1"/>
  <c r="BH352" i="1"/>
  <c r="BI352" i="1" s="1"/>
  <c r="BH140" i="1"/>
  <c r="BI140" i="1" s="1"/>
  <c r="BH464" i="1"/>
  <c r="BI464" i="1" s="1"/>
  <c r="BH102" i="1"/>
  <c r="BI102" i="1" s="1"/>
  <c r="BH457" i="1"/>
  <c r="BI457" i="1" s="1"/>
  <c r="BH270" i="1"/>
  <c r="BI270" i="1" s="1"/>
  <c r="BH450" i="1"/>
  <c r="BI450" i="1" s="1"/>
  <c r="BH120" i="1"/>
  <c r="BI120" i="1" s="1"/>
  <c r="BH305" i="1"/>
  <c r="BI305" i="1" s="1"/>
  <c r="BH170" i="1"/>
  <c r="BI170" i="1" s="1"/>
  <c r="BH486" i="1"/>
  <c r="BI486" i="1" s="1"/>
  <c r="BH328" i="1"/>
  <c r="BI328" i="1" s="1"/>
  <c r="BH284" i="1"/>
  <c r="BI284" i="1" s="1"/>
  <c r="BH183" i="1"/>
  <c r="BI183" i="1" s="1"/>
  <c r="BH369" i="1"/>
  <c r="BI369" i="1" s="1"/>
  <c r="BH195" i="1"/>
  <c r="BI195" i="1" s="1"/>
  <c r="BH306" i="1"/>
  <c r="BI306" i="1" s="1"/>
  <c r="BH267" i="1"/>
  <c r="BI267" i="1" s="1"/>
  <c r="BH441" i="1"/>
  <c r="BI441" i="1" s="1"/>
  <c r="BH324" i="1"/>
  <c r="BI324" i="1" s="1"/>
  <c r="BH191" i="1"/>
  <c r="BI191" i="1" s="1"/>
  <c r="BH49" i="1"/>
  <c r="BI49" i="1" s="1"/>
  <c r="BH253" i="1"/>
  <c r="BI253" i="1" s="1"/>
  <c r="BH108" i="1"/>
  <c r="BI108" i="1" s="1"/>
  <c r="BH467" i="1"/>
  <c r="BI467" i="1" s="1"/>
  <c r="BH299" i="1"/>
  <c r="BI299" i="1" s="1"/>
  <c r="BH479" i="1"/>
  <c r="BI479" i="1" s="1"/>
  <c r="BH480" i="1"/>
  <c r="BI480" i="1" s="1"/>
  <c r="BH361" i="1"/>
  <c r="BI361" i="1" s="1"/>
  <c r="BH263" i="1"/>
  <c r="BI263" i="1" s="1"/>
  <c r="BH355" i="1"/>
  <c r="BI355" i="1" s="1"/>
  <c r="BH265" i="1"/>
  <c r="BI265" i="1" s="1"/>
  <c r="BH414" i="1"/>
  <c r="BI414" i="1" s="1"/>
  <c r="BH271" i="1"/>
  <c r="BI271" i="1" s="1"/>
  <c r="BH25" i="1"/>
  <c r="BI25" i="1" s="1"/>
  <c r="BH442" i="1"/>
  <c r="BI442" i="1" s="1"/>
  <c r="BH340" i="1"/>
  <c r="BI340" i="1" s="1"/>
  <c r="BH200" i="1"/>
  <c r="BI200" i="1" s="1"/>
  <c r="BH26" i="1"/>
  <c r="BI26" i="1" s="1"/>
  <c r="BH58" i="1"/>
  <c r="BI58" i="1" s="1"/>
  <c r="BH364" i="1"/>
  <c r="BI364" i="1" s="1"/>
  <c r="BH150" i="1"/>
  <c r="BI150" i="1" s="1"/>
  <c r="BH73" i="1"/>
  <c r="BI73" i="1" s="1"/>
  <c r="BH359" i="1"/>
  <c r="BI359" i="1" s="1"/>
  <c r="BH224" i="1"/>
  <c r="BI224" i="1" s="1"/>
  <c r="BH465" i="1"/>
  <c r="BI465" i="1" s="1"/>
  <c r="BH232" i="1"/>
  <c r="BI232" i="1" s="1"/>
  <c r="BH65" i="1"/>
  <c r="BI65" i="1" s="1"/>
  <c r="BH199" i="1"/>
  <c r="BI199" i="1" s="1"/>
  <c r="BH353" i="1"/>
  <c r="BI353" i="1" s="1"/>
  <c r="BH188" i="1"/>
  <c r="BI188" i="1" s="1"/>
  <c r="BH456" i="1"/>
  <c r="BI456" i="1" s="1"/>
  <c r="BH204" i="1"/>
  <c r="BI204" i="1" s="1"/>
  <c r="BH437" i="1"/>
  <c r="BI437" i="1" s="1"/>
  <c r="BH205" i="1"/>
  <c r="BI205" i="1" s="1"/>
  <c r="BH23" i="1"/>
  <c r="BI23" i="1" s="1"/>
  <c r="BH31" i="1"/>
  <c r="BI31" i="1" s="1"/>
  <c r="BH176" i="1"/>
  <c r="BI176" i="1" s="1"/>
  <c r="BH33" i="1"/>
  <c r="BI33" i="1" s="1"/>
  <c r="BH96" i="1"/>
  <c r="BI96" i="1" s="1"/>
  <c r="BH196" i="1"/>
  <c r="BI196" i="1" s="1"/>
  <c r="BH461" i="1"/>
  <c r="BI461" i="1" s="1"/>
  <c r="BH286" i="1"/>
  <c r="BI286" i="1" s="1"/>
  <c r="BH276" i="1"/>
  <c r="BI276" i="1" s="1"/>
  <c r="BH279" i="1"/>
  <c r="BI279" i="1" s="1"/>
  <c r="BH118" i="1"/>
  <c r="BI118" i="1" s="1"/>
  <c r="BH289" i="1"/>
  <c r="BI289" i="1" s="1"/>
  <c r="BH288" i="1"/>
  <c r="BI288" i="1" s="1"/>
  <c r="BH466" i="1"/>
  <c r="BI466" i="1" s="1"/>
  <c r="BH293" i="1"/>
  <c r="BI293" i="1" s="1"/>
  <c r="BH151" i="1"/>
  <c r="BI151" i="1" s="1"/>
  <c r="BH147" i="1"/>
  <c r="BI147" i="1" s="1"/>
  <c r="BH385" i="1"/>
  <c r="BI385" i="1" s="1"/>
  <c r="BH257" i="1"/>
  <c r="BI257" i="1" s="1"/>
  <c r="BH488" i="1"/>
  <c r="BI488" i="1" s="1"/>
  <c r="BH259" i="1"/>
  <c r="BI259" i="1" s="1"/>
  <c r="BH61" i="1"/>
  <c r="BI61" i="1" s="1"/>
  <c r="BH341" i="1"/>
  <c r="BI341" i="1" s="1"/>
  <c r="BH104" i="1"/>
  <c r="BI104" i="1" s="1"/>
  <c r="BH171" i="1"/>
  <c r="BI171" i="1" s="1"/>
  <c r="BH387" i="1"/>
  <c r="BI387" i="1" s="1"/>
  <c r="BH280" i="1"/>
  <c r="BI280" i="1" s="1"/>
  <c r="BH160" i="1"/>
  <c r="BI160" i="1" s="1"/>
  <c r="BH357" i="1"/>
  <c r="BI357" i="1" s="1"/>
  <c r="BH100" i="1"/>
  <c r="BI100" i="1" s="1"/>
  <c r="BH459" i="1"/>
  <c r="BI459" i="1" s="1"/>
  <c r="BH71" i="1"/>
  <c r="BI71" i="1" s="1"/>
  <c r="BH285" i="1"/>
  <c r="BI285" i="1" s="1"/>
  <c r="BH99" i="1"/>
  <c r="BI99" i="1" s="1"/>
  <c r="BH321" i="1"/>
  <c r="BI321" i="1" s="1"/>
  <c r="BH169" i="1"/>
  <c r="BI169" i="1" s="1"/>
  <c r="BH136" i="1"/>
  <c r="BI136" i="1" s="1"/>
  <c r="BH50" i="1"/>
  <c r="BI50" i="1" s="1"/>
  <c r="BH242" i="1"/>
  <c r="BI242" i="1" s="1"/>
  <c r="BH144" i="1"/>
  <c r="BI144" i="1" s="1"/>
  <c r="BH274" i="1"/>
  <c r="BI274" i="1" s="1"/>
  <c r="BH148" i="1"/>
  <c r="BI148" i="1" s="1"/>
  <c r="BH322" i="1"/>
  <c r="BI322" i="1" s="1"/>
  <c r="BH252" i="1"/>
  <c r="BI252" i="1" s="1"/>
  <c r="BH184" i="1"/>
  <c r="BI184" i="1" s="1"/>
  <c r="BH127" i="1"/>
  <c r="BI127" i="1" s="1"/>
  <c r="BH423" i="1"/>
  <c r="BI423" i="1" s="1"/>
  <c r="BH421" i="1"/>
  <c r="BI421" i="1" s="1"/>
  <c r="BH317" i="1"/>
  <c r="BI317" i="1" s="1"/>
  <c r="BH393" i="1"/>
  <c r="BI393" i="1" s="1"/>
  <c r="BH401" i="1"/>
  <c r="BI401" i="1" s="1"/>
  <c r="BH473" i="1"/>
  <c r="BI473" i="1" s="1"/>
  <c r="BH449" i="1"/>
  <c r="BI449" i="1" s="1"/>
  <c r="BH367" i="1"/>
  <c r="BI367" i="1" s="1"/>
  <c r="BH424" i="1"/>
  <c r="BI424" i="1" s="1"/>
  <c r="BH81" i="1"/>
  <c r="BI81" i="1" s="1"/>
  <c r="BH373" i="1"/>
  <c r="BI373" i="1" s="1"/>
  <c r="BH149" i="1"/>
  <c r="BI149" i="1" s="1"/>
  <c r="BH318" i="1"/>
  <c r="BI318" i="1" s="1"/>
  <c r="BH264" i="1"/>
  <c r="BI264" i="1" s="1"/>
  <c r="BH88" i="1"/>
  <c r="BI88" i="1" s="1"/>
  <c r="BH59" i="1"/>
  <c r="BI59" i="1" s="1"/>
  <c r="BH332" i="1"/>
  <c r="BI332" i="1" s="1"/>
  <c r="BH67" i="1"/>
  <c r="BI67" i="1" s="1"/>
  <c r="BH360" i="1"/>
  <c r="BI360" i="1" s="1"/>
  <c r="BH262" i="1"/>
  <c r="BI262" i="1" s="1"/>
  <c r="BH417" i="1"/>
  <c r="BI417" i="1" s="1"/>
  <c r="BH229" i="1"/>
  <c r="BI229" i="1" s="1"/>
  <c r="BH14" i="1"/>
  <c r="BI14" i="1" s="1"/>
  <c r="BH291" i="1"/>
  <c r="BI291" i="1" s="1"/>
  <c r="BH347" i="1"/>
  <c r="BI347" i="1" s="1"/>
  <c r="BH212" i="1"/>
  <c r="BI212" i="1" s="1"/>
  <c r="BH214" i="1"/>
  <c r="BI214" i="1" s="1"/>
  <c r="BH206" i="1"/>
  <c r="BI206" i="1" s="1"/>
  <c r="BH425" i="1"/>
  <c r="BI425" i="1" s="1"/>
  <c r="BH583" i="1"/>
  <c r="BI583" i="1" s="1"/>
  <c r="BH581" i="1"/>
  <c r="BI581" i="1" s="1"/>
  <c r="BI573" i="1"/>
  <c r="E543" i="2" l="1"/>
  <c r="E511" i="2"/>
  <c r="E498" i="2"/>
  <c r="E340" i="2"/>
  <c r="E50" i="2"/>
  <c r="E216" i="2"/>
  <c r="E362" i="2"/>
  <c r="E529" i="2"/>
  <c r="E515" i="2"/>
  <c r="E505" i="2"/>
  <c r="E462" i="2"/>
  <c r="E501" i="2"/>
  <c r="E445" i="2"/>
  <c r="E496" i="2"/>
  <c r="E476" i="2"/>
  <c r="E413" i="2"/>
  <c r="E344" i="2"/>
  <c r="E395" i="2"/>
  <c r="E417" i="2"/>
  <c r="E262" i="2"/>
  <c r="E129" i="2"/>
  <c r="E212" i="2"/>
  <c r="E326" i="2"/>
  <c r="E46" i="2"/>
  <c r="E329" i="2"/>
  <c r="E483" i="2"/>
  <c r="E446" i="2"/>
  <c r="E449" i="2"/>
  <c r="E541" i="2"/>
  <c r="E461" i="2"/>
  <c r="E447" i="2"/>
  <c r="E455" i="2"/>
  <c r="E466" i="2"/>
  <c r="E506" i="2"/>
  <c r="E481" i="2"/>
  <c r="E487" i="2"/>
  <c r="E437" i="2"/>
  <c r="E526" i="2"/>
  <c r="E490" i="2"/>
  <c r="E533" i="2"/>
  <c r="E550" i="2"/>
  <c r="E155" i="2"/>
  <c r="E255" i="2"/>
  <c r="E115" i="2"/>
  <c r="E249" i="2"/>
  <c r="E124" i="2"/>
  <c r="E363" i="2"/>
  <c r="E364" i="2"/>
  <c r="E361" i="2"/>
  <c r="E248" i="2"/>
  <c r="E132" i="2"/>
  <c r="E41" i="2"/>
  <c r="E375" i="2"/>
  <c r="E382" i="2"/>
  <c r="E221" i="2"/>
  <c r="E147" i="2"/>
  <c r="E10" i="2"/>
  <c r="E228" i="2"/>
  <c r="E319" i="2"/>
  <c r="E323" i="2"/>
  <c r="E149" i="2"/>
  <c r="E60" i="2"/>
  <c r="E40" i="2"/>
  <c r="E277" i="2"/>
  <c r="E380" i="2"/>
  <c r="E188" i="2"/>
  <c r="E81" i="2"/>
  <c r="E126" i="2"/>
  <c r="E354" i="2"/>
  <c r="E184" i="2"/>
  <c r="E61" i="2"/>
  <c r="E304" i="2"/>
  <c r="E341" i="2"/>
  <c r="E70" i="2"/>
  <c r="E369" i="2"/>
  <c r="E244" i="2"/>
  <c r="E300" i="2"/>
  <c r="E185" i="2"/>
  <c r="E207" i="2"/>
  <c r="E161" i="2"/>
  <c r="E51" i="2"/>
  <c r="E206" i="2"/>
  <c r="E322" i="2"/>
  <c r="E393" i="2"/>
  <c r="E282" i="2"/>
  <c r="E189" i="2"/>
  <c r="E192" i="2"/>
  <c r="E33" i="2"/>
  <c r="E359" i="2"/>
  <c r="E73" i="2"/>
  <c r="E17" i="2"/>
  <c r="E390" i="2"/>
  <c r="E259" i="2"/>
  <c r="E558" i="2"/>
  <c r="E567" i="2"/>
  <c r="E571" i="2"/>
  <c r="E524" i="2"/>
  <c r="E523" i="2"/>
  <c r="E440" i="2"/>
  <c r="E164" i="2"/>
  <c r="E429" i="2"/>
  <c r="E16" i="2"/>
  <c r="E294" i="2"/>
  <c r="E267" i="2"/>
  <c r="E36" i="2"/>
  <c r="E265" i="2"/>
  <c r="E412" i="2"/>
  <c r="E295" i="2"/>
  <c r="E9" i="2"/>
  <c r="E311" i="2"/>
  <c r="E431" i="2"/>
  <c r="E575" i="2"/>
  <c r="E443" i="2"/>
  <c r="E459" i="2"/>
  <c r="E453" i="2"/>
  <c r="E556" i="2"/>
  <c r="E480" i="2"/>
  <c r="E522" i="2"/>
  <c r="E475" i="2"/>
  <c r="E504" i="2"/>
  <c r="E552" i="2"/>
  <c r="E366" i="2"/>
  <c r="E384" i="2"/>
  <c r="E238" i="2"/>
  <c r="E135" i="2"/>
  <c r="E410" i="2"/>
  <c r="E302" i="2"/>
  <c r="E272" i="2"/>
  <c r="E119" i="2"/>
  <c r="E37" i="2"/>
  <c r="E345" i="2"/>
  <c r="E299" i="2"/>
  <c r="E333" i="2"/>
  <c r="E204" i="2"/>
  <c r="E91" i="2"/>
  <c r="E85" i="2"/>
  <c r="E355" i="2"/>
  <c r="E374" i="2"/>
  <c r="E373" i="2"/>
  <c r="E211" i="2"/>
  <c r="E39" i="2"/>
  <c r="E268" i="2"/>
  <c r="E422" i="2"/>
  <c r="E156" i="2"/>
  <c r="E59" i="2"/>
  <c r="E310" i="2"/>
  <c r="E62" i="2"/>
  <c r="E389" i="2"/>
  <c r="E65" i="2"/>
  <c r="E399" i="2"/>
  <c r="E254" i="2"/>
  <c r="E107" i="2"/>
  <c r="E32" i="2"/>
  <c r="E83" i="2"/>
  <c r="E284" i="2"/>
  <c r="E202" i="2"/>
  <c r="E315" i="2"/>
  <c r="E104" i="2"/>
  <c r="E29" i="2"/>
  <c r="E108" i="2"/>
  <c r="E415" i="2"/>
  <c r="E274" i="2"/>
  <c r="E127" i="2"/>
  <c r="E240" i="2"/>
  <c r="E317" i="2"/>
  <c r="E7" i="2"/>
  <c r="E143" i="2"/>
  <c r="E235" i="2"/>
  <c r="E103" i="2"/>
  <c r="E250" i="2"/>
  <c r="E386" i="2"/>
  <c r="E379" i="2"/>
  <c r="E146" i="2"/>
  <c r="E564" i="2"/>
  <c r="E566" i="2"/>
  <c r="E578" i="2"/>
  <c r="E546" i="2"/>
  <c r="E239" i="2"/>
  <c r="E49" i="2"/>
  <c r="E227" i="2"/>
  <c r="E419" i="2"/>
  <c r="E168" i="2"/>
  <c r="E424" i="2"/>
  <c r="E183" i="2"/>
  <c r="E332" i="2"/>
  <c r="E86" i="2"/>
  <c r="E337" i="2"/>
  <c r="E21" i="2"/>
  <c r="E574" i="2"/>
  <c r="E510" i="2"/>
  <c r="E532" i="2"/>
  <c r="E441" i="2"/>
  <c r="E444" i="2"/>
  <c r="E477" i="2"/>
  <c r="E485" i="2"/>
  <c r="E530" i="2"/>
  <c r="E349" i="2"/>
  <c r="E570" i="2"/>
  <c r="E434" i="2"/>
  <c r="E450" i="2"/>
  <c r="E549" i="2"/>
  <c r="E473" i="2"/>
  <c r="E460" i="2"/>
  <c r="E527" i="2"/>
  <c r="E492" i="2"/>
  <c r="E508" i="2"/>
  <c r="E451" i="2"/>
  <c r="E551" i="2"/>
  <c r="E528" i="2"/>
  <c r="E548" i="2"/>
  <c r="E507" i="2"/>
  <c r="E519" i="2"/>
  <c r="E520" i="2"/>
  <c r="E454" i="2"/>
  <c r="E179" i="2"/>
  <c r="E405" i="2"/>
  <c r="E396" i="2"/>
  <c r="E173" i="2"/>
  <c r="E76" i="2"/>
  <c r="E330" i="2"/>
  <c r="E312" i="2"/>
  <c r="E92" i="2"/>
  <c r="E27" i="2"/>
  <c r="E381" i="2"/>
  <c r="E252" i="2"/>
  <c r="E313" i="2"/>
  <c r="E195" i="2"/>
  <c r="E80" i="2"/>
  <c r="E130" i="2"/>
  <c r="E403" i="2"/>
  <c r="E261" i="2"/>
  <c r="E352" i="2"/>
  <c r="E281" i="2"/>
  <c r="E63" i="2"/>
  <c r="E22" i="2"/>
  <c r="E55" i="2"/>
  <c r="E296" i="2"/>
  <c r="E154" i="2"/>
  <c r="E13" i="2"/>
  <c r="E25" i="2"/>
  <c r="E198" i="2"/>
  <c r="E357" i="2"/>
  <c r="E193" i="2"/>
  <c r="E260" i="2"/>
  <c r="E182" i="2"/>
  <c r="E136" i="2"/>
  <c r="E367" i="2"/>
  <c r="E432" i="2"/>
  <c r="E356" i="2"/>
  <c r="E208" i="2"/>
  <c r="E117" i="2"/>
  <c r="E11" i="2"/>
  <c r="E162" i="2"/>
  <c r="E406" i="2"/>
  <c r="E358" i="2"/>
  <c r="E293" i="2"/>
  <c r="E48" i="2"/>
  <c r="E226" i="2"/>
  <c r="E125" i="2"/>
  <c r="E106" i="2"/>
  <c r="E425" i="2"/>
  <c r="E97" i="2"/>
  <c r="E205" i="2"/>
  <c r="E430" i="2"/>
  <c r="E278" i="2"/>
  <c r="E131" i="2"/>
  <c r="E114" i="2"/>
  <c r="E577" i="2"/>
  <c r="E565" i="2"/>
  <c r="E553" i="2"/>
  <c r="E479" i="2"/>
  <c r="E112" i="2"/>
  <c r="E339" i="2"/>
  <c r="E72" i="2"/>
  <c r="E242" i="2"/>
  <c r="E335" i="2"/>
  <c r="E191" i="2"/>
  <c r="E166" i="2"/>
  <c r="E489" i="2"/>
  <c r="E439" i="2"/>
  <c r="E436" i="2"/>
  <c r="E420" i="2"/>
  <c r="E245" i="2"/>
  <c r="E408" i="2"/>
  <c r="E18" i="2"/>
  <c r="E203" i="2"/>
  <c r="E122" i="2"/>
  <c r="E402" i="2"/>
  <c r="E378" i="2"/>
  <c r="E233" i="2"/>
  <c r="E428" i="2"/>
  <c r="E148" i="2"/>
  <c r="E213" i="2"/>
  <c r="E271" i="2"/>
  <c r="E219" i="2"/>
  <c r="E38" i="2"/>
  <c r="E28" i="2"/>
  <c r="E423" i="2"/>
  <c r="E269" i="2"/>
  <c r="E231" i="2"/>
  <c r="E165" i="2"/>
  <c r="E87" i="2"/>
  <c r="E194" i="2"/>
  <c r="E365" i="2"/>
  <c r="E331" i="2"/>
  <c r="E187" i="2"/>
  <c r="E141" i="2"/>
  <c r="E19" i="2"/>
  <c r="E74" i="2"/>
  <c r="E34" i="2"/>
  <c r="E121" i="2"/>
  <c r="E258" i="2"/>
  <c r="E392" i="2"/>
  <c r="E241" i="2"/>
  <c r="E348" i="2"/>
  <c r="E220" i="2"/>
  <c r="E53" i="2"/>
  <c r="E8" i="2"/>
  <c r="E581" i="2"/>
  <c r="E579" i="2"/>
  <c r="E488" i="2"/>
  <c r="E494" i="2"/>
  <c r="E201" i="2"/>
  <c r="E113" i="2"/>
  <c r="E416" i="2"/>
  <c r="E79" i="2"/>
  <c r="E215" i="2"/>
  <c r="E197" i="2"/>
  <c r="E128" i="2"/>
  <c r="E84" i="2"/>
  <c r="E328" i="2"/>
  <c r="E572" i="2"/>
  <c r="E495" i="2"/>
  <c r="E467" i="2"/>
  <c r="E509" i="2"/>
  <c r="E474" i="2"/>
  <c r="E547" i="2"/>
  <c r="E347" i="2"/>
  <c r="E118" i="2"/>
  <c r="E407" i="2"/>
  <c r="E99" i="2"/>
  <c r="E314" i="2"/>
  <c r="E170" i="2"/>
  <c r="E307" i="2"/>
  <c r="E24" i="2"/>
  <c r="E45" i="2"/>
  <c r="E159" i="2"/>
  <c r="E540" i="2"/>
  <c r="E516" i="2"/>
  <c r="E538" i="2"/>
  <c r="E518" i="2"/>
  <c r="E517" i="2"/>
  <c r="E503" i="2"/>
  <c r="E491" i="2"/>
  <c r="E457" i="2"/>
  <c r="E471" i="2"/>
  <c r="E525" i="2"/>
  <c r="E465" i="2"/>
  <c r="E499" i="2"/>
  <c r="E512" i="2"/>
  <c r="E497" i="2"/>
  <c r="E469" i="2"/>
  <c r="E123" i="2"/>
  <c r="E54" i="2"/>
  <c r="E338" i="2"/>
  <c r="E409" i="2"/>
  <c r="E110" i="2"/>
  <c r="E388" i="2"/>
  <c r="E186" i="2"/>
  <c r="E133" i="2"/>
  <c r="E176" i="2"/>
  <c r="E427" i="2"/>
  <c r="E324" i="2"/>
  <c r="E256" i="2"/>
  <c r="E105" i="2"/>
  <c r="E12" i="2"/>
  <c r="E199" i="2"/>
  <c r="E414" i="2"/>
  <c r="E172" i="2"/>
  <c r="E181" i="2"/>
  <c r="E102" i="2"/>
  <c r="E14" i="2"/>
  <c r="E230" i="2"/>
  <c r="E279" i="2"/>
  <c r="E190" i="2"/>
  <c r="E77" i="2"/>
  <c r="E144" i="2"/>
  <c r="E368" i="2"/>
  <c r="E270" i="2"/>
  <c r="E283" i="2"/>
  <c r="E30" i="2"/>
  <c r="E177" i="2"/>
  <c r="E137" i="2"/>
  <c r="E31" i="2"/>
  <c r="E44" i="2"/>
  <c r="E327" i="2"/>
  <c r="E276" i="2"/>
  <c r="E67" i="2"/>
  <c r="E90" i="2"/>
  <c r="E421" i="2"/>
  <c r="E321" i="2"/>
  <c r="E372" i="2"/>
  <c r="E387" i="2"/>
  <c r="E160" i="2"/>
  <c r="E96" i="2"/>
  <c r="E20" i="2"/>
  <c r="E56" i="2"/>
  <c r="E397" i="2"/>
  <c r="E316" i="2"/>
  <c r="E247" i="2"/>
  <c r="E370" i="2"/>
  <c r="E353" i="2"/>
  <c r="E196" i="2"/>
  <c r="E58" i="2"/>
  <c r="E23" i="2"/>
  <c r="E100" i="2"/>
  <c r="E580" i="2"/>
  <c r="E576" i="2"/>
  <c r="E521" i="2"/>
  <c r="E554" i="2"/>
  <c r="E472" i="2"/>
  <c r="E71" i="2"/>
  <c r="E346" i="2"/>
  <c r="E305" i="2"/>
  <c r="E139" i="2"/>
  <c r="E308" i="2"/>
  <c r="E486" i="2"/>
  <c r="E560" i="2"/>
  <c r="E468" i="2"/>
  <c r="E559" i="2"/>
  <c r="E448" i="2"/>
  <c r="E561" i="2"/>
  <c r="E545" i="2"/>
  <c r="E200" i="2"/>
  <c r="E75" i="2"/>
  <c r="E52" i="2"/>
  <c r="E180" i="2"/>
  <c r="E246" i="2"/>
  <c r="E303" i="2"/>
  <c r="E400" i="2"/>
  <c r="E544" i="2"/>
  <c r="E482" i="2"/>
  <c r="E493" i="2"/>
  <c r="E464" i="2"/>
  <c r="E536" i="2"/>
  <c r="E463" i="2"/>
  <c r="E452" i="2"/>
  <c r="E537" i="2"/>
  <c r="E535" i="2"/>
  <c r="E502" i="2"/>
  <c r="E438" i="2"/>
  <c r="E478" i="2"/>
  <c r="E531" i="2"/>
  <c r="E539" i="2"/>
  <c r="E557" i="2"/>
  <c r="E514" i="2"/>
  <c r="E513" i="2"/>
  <c r="E318" i="2"/>
  <c r="E320" i="2"/>
  <c r="E360" i="2"/>
  <c r="E371" i="2"/>
  <c r="E290" i="2"/>
  <c r="E398" i="2"/>
  <c r="E142" i="2"/>
  <c r="E26" i="2"/>
  <c r="E306" i="2"/>
  <c r="E266" i="2"/>
  <c r="E301" i="2"/>
  <c r="E109" i="2"/>
  <c r="E15" i="2"/>
  <c r="E95" i="2"/>
  <c r="E391" i="2"/>
  <c r="E285" i="2"/>
  <c r="E153" i="2"/>
  <c r="E35" i="2"/>
  <c r="E57" i="2"/>
  <c r="E287" i="2"/>
  <c r="E98" i="2"/>
  <c r="E351" i="2"/>
  <c r="E82" i="2"/>
  <c r="E93" i="2"/>
  <c r="E404" i="2"/>
  <c r="E275" i="2"/>
  <c r="E234" i="2"/>
  <c r="E342" i="2"/>
  <c r="E433" i="2"/>
  <c r="E88" i="2"/>
  <c r="E292" i="2"/>
  <c r="E145" i="2"/>
  <c r="E325" i="2"/>
  <c r="E236" i="2"/>
  <c r="E264" i="2"/>
  <c r="E89" i="2"/>
  <c r="E151" i="2"/>
  <c r="E178" i="2"/>
  <c r="E343" i="2"/>
  <c r="E309" i="2"/>
  <c r="E157" i="2"/>
  <c r="E78" i="2"/>
  <c r="E426" i="2"/>
  <c r="E257" i="2"/>
  <c r="E111" i="2"/>
  <c r="E350" i="2"/>
  <c r="E210" i="2"/>
  <c r="E237" i="2"/>
  <c r="E222" i="2"/>
  <c r="E171" i="2"/>
  <c r="E175" i="2"/>
  <c r="E152" i="2"/>
  <c r="E291" i="2"/>
  <c r="E169" i="2"/>
  <c r="E563" i="2"/>
  <c r="E573" i="2"/>
  <c r="E542" i="2"/>
  <c r="E555" i="2"/>
  <c r="E411" i="2"/>
  <c r="E243" i="2"/>
  <c r="E214" i="2"/>
  <c r="E47" i="2"/>
  <c r="E288" i="2"/>
  <c r="E484" i="2"/>
  <c r="E534" i="2"/>
  <c r="E500" i="2"/>
  <c r="E470" i="2"/>
  <c r="E435" i="2"/>
  <c r="E442" i="2"/>
  <c r="E456" i="2"/>
  <c r="E458" i="2"/>
  <c r="E43" i="2"/>
  <c r="E224" i="2"/>
  <c r="E298" i="2"/>
  <c r="E42" i="2"/>
  <c r="E297" i="2"/>
  <c r="E158" i="2"/>
  <c r="E383" i="2"/>
  <c r="E280" i="2"/>
  <c r="E116" i="2"/>
  <c r="E69" i="2"/>
  <c r="E418" i="2"/>
  <c r="E334" i="2"/>
  <c r="E217" i="2"/>
  <c r="E253" i="2"/>
  <c r="E286" i="2"/>
  <c r="E218" i="2"/>
  <c r="E138" i="2"/>
  <c r="E251" i="2"/>
  <c r="E385" i="2"/>
  <c r="E232" i="2"/>
  <c r="E68" i="2"/>
  <c r="E376" i="2"/>
  <c r="E394" i="2"/>
  <c r="E225" i="2"/>
  <c r="E120" i="2"/>
  <c r="E134" i="2"/>
  <c r="E263" i="2"/>
  <c r="E289" i="2"/>
  <c r="E223" i="2"/>
  <c r="E167" i="2"/>
  <c r="E66" i="2"/>
  <c r="E150" i="2"/>
  <c r="E377" i="2"/>
  <c r="E273" i="2"/>
  <c r="E174" i="2"/>
  <c r="E336" i="2"/>
  <c r="E209" i="2"/>
  <c r="E101" i="2"/>
  <c r="E94" i="2"/>
  <c r="E163" i="2"/>
  <c r="E229" i="2"/>
  <c r="E140" i="2"/>
  <c r="E401" i="2"/>
  <c r="E64" i="2"/>
  <c r="E569" i="2"/>
  <c r="BF591" i="3"/>
  <c r="BG591" i="3" s="1"/>
  <c r="BF592" i="3"/>
  <c r="BG592" i="3" s="1"/>
  <c r="BF585" i="3"/>
  <c r="BG585" i="3" s="1"/>
  <c r="BF583" i="3"/>
  <c r="BG583" i="3" s="1"/>
  <c r="BF584" i="3"/>
  <c r="BG584" i="3" s="1"/>
  <c r="BF577" i="3"/>
  <c r="BG577" i="3" s="1"/>
  <c r="BF575" i="3"/>
  <c r="BG575" i="3" s="1"/>
  <c r="BF576" i="3"/>
  <c r="BG576" i="3" s="1"/>
  <c r="BF588" i="3"/>
  <c r="BG588" i="3" s="1"/>
  <c r="BF586" i="3"/>
  <c r="BG586" i="3" s="1"/>
  <c r="BF587" i="3"/>
  <c r="BG587" i="3" s="1"/>
  <c r="BF580" i="3"/>
  <c r="BG580" i="3" s="1"/>
  <c r="BF578" i="3"/>
  <c r="BG578" i="3" s="1"/>
  <c r="BF579" i="3"/>
  <c r="BG579" i="3" s="1"/>
  <c r="BF589" i="3"/>
  <c r="BG589" i="3" s="1"/>
  <c r="BF590" i="3"/>
  <c r="BG590" i="3" s="1"/>
  <c r="BF581" i="3"/>
  <c r="BG581" i="3" s="1"/>
  <c r="BF582" i="3"/>
  <c r="BG582" i="3" s="1"/>
  <c r="BF573" i="3"/>
  <c r="BG573" i="3" s="1"/>
  <c r="BF574" i="3"/>
  <c r="BG574" i="3" s="1"/>
  <c r="BH595" i="1"/>
  <c r="BI595" i="1"/>
  <c r="E562" i="2"/>
  <c r="BH568" i="1"/>
  <c r="BI11" i="1"/>
  <c r="BH597" i="1" l="1"/>
  <c r="BG595" i="3"/>
  <c r="BG597" i="3" s="1"/>
  <c r="BG7" i="3" s="1"/>
  <c r="BH584" i="3" s="1"/>
  <c r="BI584" i="3" s="1"/>
  <c r="BJ584" i="1" s="1"/>
  <c r="BI568" i="1"/>
  <c r="E6" i="2"/>
  <c r="BI597" i="1" l="1"/>
  <c r="BH588" i="3"/>
  <c r="BI588" i="3" s="1"/>
  <c r="BJ588" i="1" s="1"/>
  <c r="BH592" i="3"/>
  <c r="BI592" i="3" s="1"/>
  <c r="BJ592" i="1" s="1"/>
  <c r="BH586" i="3"/>
  <c r="BI586" i="3" s="1"/>
  <c r="BJ586" i="1" s="1"/>
  <c r="BH583" i="3"/>
  <c r="BI583" i="3" s="1"/>
  <c r="BJ583" i="1" s="1"/>
  <c r="BH582" i="3"/>
  <c r="BI582" i="3" s="1"/>
  <c r="BJ582" i="1" s="1"/>
  <c r="BH580" i="3"/>
  <c r="BI580" i="3" s="1"/>
  <c r="BJ580" i="1" s="1"/>
  <c r="BH575" i="3"/>
  <c r="BI575" i="3" s="1"/>
  <c r="BJ575" i="1" s="1"/>
  <c r="BH574" i="3"/>
  <c r="BI574" i="3" s="1"/>
  <c r="BJ574" i="1" s="1"/>
  <c r="BH585" i="3"/>
  <c r="BI585" i="3" s="1"/>
  <c r="BJ585" i="1" s="1"/>
  <c r="BH578" i="3"/>
  <c r="BI578" i="3" s="1"/>
  <c r="BJ578" i="1" s="1"/>
  <c r="BH573" i="3"/>
  <c r="BI573" i="3" s="1"/>
  <c r="BJ573" i="1" s="1"/>
  <c r="BH577" i="3"/>
  <c r="BI577" i="3" s="1"/>
  <c r="BJ577" i="1" s="1"/>
  <c r="BH581" i="3"/>
  <c r="BI581" i="3" s="1"/>
  <c r="BJ581" i="1" s="1"/>
  <c r="BH576" i="3"/>
  <c r="BI576" i="3" s="1"/>
  <c r="BJ576" i="1" s="1"/>
  <c r="BH579" i="3"/>
  <c r="BI579" i="3" s="1"/>
  <c r="BJ579" i="1" s="1"/>
  <c r="BH591" i="3"/>
  <c r="BI591" i="3" s="1"/>
  <c r="BJ591" i="1" s="1"/>
  <c r="BH587" i="3"/>
  <c r="BI587" i="3" s="1"/>
  <c r="BJ587" i="1" s="1"/>
  <c r="BH590" i="3"/>
  <c r="BI590" i="3" s="1"/>
  <c r="BJ590" i="1" s="1"/>
  <c r="BH140" i="3"/>
  <c r="BI140" i="3" s="1"/>
  <c r="BJ140" i="1" s="1"/>
  <c r="BH254" i="3"/>
  <c r="BI254" i="3" s="1"/>
  <c r="BJ254" i="1" s="1"/>
  <c r="BH519" i="3"/>
  <c r="BI519" i="3" s="1"/>
  <c r="BJ519" i="1" s="1"/>
  <c r="BH470" i="3"/>
  <c r="BI470" i="3" s="1"/>
  <c r="BJ470" i="1" s="1"/>
  <c r="BH269" i="3"/>
  <c r="BI269" i="3" s="1"/>
  <c r="BJ269" i="1" s="1"/>
  <c r="BH13" i="3"/>
  <c r="BI13" i="3" s="1"/>
  <c r="BJ13" i="1" s="1"/>
  <c r="BH233" i="3"/>
  <c r="BI233" i="3" s="1"/>
  <c r="BJ233" i="1" s="1"/>
  <c r="BH504" i="3"/>
  <c r="BI504" i="3" s="1"/>
  <c r="BJ504" i="1" s="1"/>
  <c r="BH483" i="3"/>
  <c r="BI483" i="3" s="1"/>
  <c r="BJ483" i="1" s="1"/>
  <c r="BH92" i="3"/>
  <c r="BI92" i="3" s="1"/>
  <c r="BJ92" i="1" s="1"/>
  <c r="BH35" i="3"/>
  <c r="BI35" i="3" s="1"/>
  <c r="BJ35" i="1" s="1"/>
  <c r="BH177" i="3"/>
  <c r="BI177" i="3" s="1"/>
  <c r="BJ177" i="1" s="1"/>
  <c r="BH125" i="3"/>
  <c r="BI125" i="3" s="1"/>
  <c r="BJ125" i="1" s="1"/>
  <c r="BH231" i="3"/>
  <c r="BI231" i="3" s="1"/>
  <c r="BJ231" i="1" s="1"/>
  <c r="BH376" i="3"/>
  <c r="BI376" i="3" s="1"/>
  <c r="BJ376" i="1" s="1"/>
  <c r="BH458" i="3"/>
  <c r="BI458" i="3" s="1"/>
  <c r="BJ458" i="1" s="1"/>
  <c r="BH481" i="3"/>
  <c r="BI481" i="3" s="1"/>
  <c r="BJ481" i="1" s="1"/>
  <c r="BH152" i="3"/>
  <c r="BI152" i="3" s="1"/>
  <c r="BJ152" i="1" s="1"/>
  <c r="BH290" i="3"/>
  <c r="BI290" i="3" s="1"/>
  <c r="BJ290" i="1" s="1"/>
  <c r="BH235" i="3"/>
  <c r="BI235" i="3" s="1"/>
  <c r="BJ235" i="1" s="1"/>
  <c r="BH487" i="3"/>
  <c r="BI487" i="3" s="1"/>
  <c r="BJ487" i="1" s="1"/>
  <c r="BH536" i="3"/>
  <c r="BI536" i="3" s="1"/>
  <c r="BJ536" i="1" s="1"/>
  <c r="BH18" i="3"/>
  <c r="BI18" i="3" s="1"/>
  <c r="BJ18" i="1" s="1"/>
  <c r="BH93" i="3"/>
  <c r="BI93" i="3" s="1"/>
  <c r="BJ93" i="1" s="1"/>
  <c r="BH142" i="3"/>
  <c r="BI142" i="3" s="1"/>
  <c r="BJ142" i="1" s="1"/>
  <c r="BH463" i="3"/>
  <c r="BI463" i="3" s="1"/>
  <c r="BJ463" i="1" s="1"/>
  <c r="BH217" i="3"/>
  <c r="BI217" i="3" s="1"/>
  <c r="BJ217" i="1" s="1"/>
  <c r="BH47" i="3"/>
  <c r="BI47" i="3" s="1"/>
  <c r="BJ47" i="1" s="1"/>
  <c r="BH545" i="3"/>
  <c r="BI545" i="3" s="1"/>
  <c r="BJ545" i="1" s="1"/>
  <c r="BH344" i="3"/>
  <c r="BI344" i="3" s="1"/>
  <c r="BJ344" i="1" s="1"/>
  <c r="BH333" i="3"/>
  <c r="BI333" i="3" s="1"/>
  <c r="BJ333" i="1" s="1"/>
  <c r="BH493" i="3"/>
  <c r="BI493" i="3" s="1"/>
  <c r="BJ493" i="1" s="1"/>
  <c r="BH166" i="3"/>
  <c r="BI166" i="3" s="1"/>
  <c r="BJ166" i="1" s="1"/>
  <c r="BH413" i="3"/>
  <c r="BI413" i="3" s="1"/>
  <c r="BJ413" i="1" s="1"/>
  <c r="BH399" i="3"/>
  <c r="BI399" i="3" s="1"/>
  <c r="BJ399" i="1" s="1"/>
  <c r="BH133" i="3"/>
  <c r="BI133" i="3" s="1"/>
  <c r="BJ133" i="1" s="1"/>
  <c r="BH222" i="3"/>
  <c r="BI222" i="3" s="1"/>
  <c r="BJ222" i="1" s="1"/>
  <c r="BH113" i="3"/>
  <c r="BI113" i="3" s="1"/>
  <c r="BJ113" i="1" s="1"/>
  <c r="BH426" i="3"/>
  <c r="BI426" i="3" s="1"/>
  <c r="BJ426" i="1" s="1"/>
  <c r="BH391" i="3"/>
  <c r="BI391" i="3" s="1"/>
  <c r="BJ391" i="1" s="1"/>
  <c r="BH561" i="3"/>
  <c r="BI561" i="3" s="1"/>
  <c r="BJ561" i="1" s="1"/>
  <c r="BH89" i="3"/>
  <c r="BI89" i="3" s="1"/>
  <c r="BJ89" i="1" s="1"/>
  <c r="BH234" i="3"/>
  <c r="BI234" i="3" s="1"/>
  <c r="BJ234" i="1" s="1"/>
  <c r="BH394" i="3"/>
  <c r="BI394" i="3" s="1"/>
  <c r="BJ394" i="1" s="1"/>
  <c r="BH294" i="3"/>
  <c r="BI294" i="3" s="1"/>
  <c r="BJ294" i="1" s="1"/>
  <c r="BH334" i="3"/>
  <c r="BI334" i="3" s="1"/>
  <c r="BJ334" i="1" s="1"/>
  <c r="BH495" i="3"/>
  <c r="BI495" i="3" s="1"/>
  <c r="BJ495" i="1" s="1"/>
  <c r="BH494" i="3"/>
  <c r="BI494" i="3" s="1"/>
  <c r="BJ494" i="1" s="1"/>
  <c r="BH159" i="3"/>
  <c r="BI159" i="3" s="1"/>
  <c r="BJ159" i="1" s="1"/>
  <c r="BH216" i="3"/>
  <c r="BI216" i="3" s="1"/>
  <c r="BJ216" i="1" s="1"/>
  <c r="BH238" i="3"/>
  <c r="BI238" i="3" s="1"/>
  <c r="BJ238" i="1" s="1"/>
  <c r="BH469" i="3"/>
  <c r="BI469" i="3" s="1"/>
  <c r="BJ469" i="1" s="1"/>
  <c r="BH452" i="3"/>
  <c r="BI452" i="3" s="1"/>
  <c r="BJ452" i="1" s="1"/>
  <c r="BH32" i="3"/>
  <c r="BI32" i="3" s="1"/>
  <c r="BJ32" i="1" s="1"/>
  <c r="BH86" i="3"/>
  <c r="BI86" i="3" s="1"/>
  <c r="BJ86" i="1" s="1"/>
  <c r="BH295" i="3"/>
  <c r="BI295" i="3" s="1"/>
  <c r="BJ295" i="1" s="1"/>
  <c r="BH380" i="3"/>
  <c r="BI380" i="3" s="1"/>
  <c r="BJ380" i="1" s="1"/>
  <c r="BH559" i="3"/>
  <c r="BI559" i="3" s="1"/>
  <c r="BJ559" i="1" s="1"/>
  <c r="BH412" i="3"/>
  <c r="BI412" i="3" s="1"/>
  <c r="BJ412" i="1" s="1"/>
  <c r="BH419" i="3"/>
  <c r="BI419" i="3" s="1"/>
  <c r="BJ419" i="1" s="1"/>
  <c r="BH203" i="3"/>
  <c r="BI203" i="3" s="1"/>
  <c r="BJ203" i="1" s="1"/>
  <c r="BH277" i="3"/>
  <c r="BI277" i="3" s="1"/>
  <c r="BJ277" i="1" s="1"/>
  <c r="BH527" i="3"/>
  <c r="BI527" i="3" s="1"/>
  <c r="BJ527" i="1" s="1"/>
  <c r="BH103" i="3"/>
  <c r="BI103" i="3" s="1"/>
  <c r="BJ103" i="1" s="1"/>
  <c r="BH447" i="3"/>
  <c r="BI447" i="3" s="1"/>
  <c r="BJ447" i="1" s="1"/>
  <c r="BH168" i="3"/>
  <c r="BI168" i="3" s="1"/>
  <c r="BJ168" i="1" s="1"/>
  <c r="BH154" i="3"/>
  <c r="BI154" i="3" s="1"/>
  <c r="BJ154" i="1" s="1"/>
  <c r="BH396" i="3"/>
  <c r="BI396" i="3" s="1"/>
  <c r="BJ396" i="1" s="1"/>
  <c r="BH443" i="3"/>
  <c r="BI443" i="3" s="1"/>
  <c r="BJ443" i="1" s="1"/>
  <c r="BH554" i="3"/>
  <c r="BI554" i="3" s="1"/>
  <c r="BJ554" i="1" s="1"/>
  <c r="BH260" i="3"/>
  <c r="BI260" i="3" s="1"/>
  <c r="BJ260" i="1" s="1"/>
  <c r="BH365" i="3"/>
  <c r="BI365" i="3" s="1"/>
  <c r="BJ365" i="1" s="1"/>
  <c r="BH132" i="3"/>
  <c r="BI132" i="3" s="1"/>
  <c r="BJ132" i="1" s="1"/>
  <c r="BH472" i="3"/>
  <c r="BI472" i="3" s="1"/>
  <c r="BJ472" i="1" s="1"/>
  <c r="BH541" i="3"/>
  <c r="BI541" i="3" s="1"/>
  <c r="BJ541" i="1" s="1"/>
  <c r="BH116" i="3"/>
  <c r="BI116" i="3" s="1"/>
  <c r="BJ116" i="1" s="1"/>
  <c r="BH329" i="3"/>
  <c r="BI329" i="3" s="1"/>
  <c r="BJ329" i="1" s="1"/>
  <c r="BH352" i="3"/>
  <c r="BI352" i="3" s="1"/>
  <c r="BJ352" i="1" s="1"/>
  <c r="BH406" i="3"/>
  <c r="BI406" i="3" s="1"/>
  <c r="BJ406" i="1" s="1"/>
  <c r="BH246" i="3"/>
  <c r="BI246" i="3" s="1"/>
  <c r="BJ246" i="1" s="1"/>
  <c r="BH370" i="3"/>
  <c r="BI370" i="3" s="1"/>
  <c r="BJ370" i="1" s="1"/>
  <c r="BH468" i="3"/>
  <c r="BI468" i="3" s="1"/>
  <c r="BJ468" i="1" s="1"/>
  <c r="BH36" i="3"/>
  <c r="BI36" i="3" s="1"/>
  <c r="BJ36" i="1" s="1"/>
  <c r="BH210" i="3"/>
  <c r="BI210" i="3" s="1"/>
  <c r="BJ210" i="1" s="1"/>
  <c r="BH312" i="3"/>
  <c r="BI312" i="3" s="1"/>
  <c r="BJ312" i="1" s="1"/>
  <c r="BH384" i="3"/>
  <c r="BI384" i="3" s="1"/>
  <c r="BJ384" i="1" s="1"/>
  <c r="BH490" i="3"/>
  <c r="BI490" i="3" s="1"/>
  <c r="BJ490" i="1" s="1"/>
  <c r="BH72" i="3"/>
  <c r="BI72" i="3" s="1"/>
  <c r="BJ72" i="1" s="1"/>
  <c r="BH19" i="3"/>
  <c r="BI19" i="3" s="1"/>
  <c r="BJ19" i="1" s="1"/>
  <c r="BH261" i="3"/>
  <c r="BI261" i="3" s="1"/>
  <c r="BJ261" i="1" s="1"/>
  <c r="BH392" i="3"/>
  <c r="BI392" i="3" s="1"/>
  <c r="BJ392" i="1" s="1"/>
  <c r="BH429" i="3"/>
  <c r="BI429" i="3" s="1"/>
  <c r="BJ429" i="1" s="1"/>
  <c r="BH517" i="3"/>
  <c r="BI517" i="3" s="1"/>
  <c r="BJ517" i="1" s="1"/>
  <c r="BH497" i="3"/>
  <c r="BI497" i="3" s="1"/>
  <c r="BJ497" i="1" s="1"/>
  <c r="BH175" i="3"/>
  <c r="BI175" i="3" s="1"/>
  <c r="BJ175" i="1" s="1"/>
  <c r="BH165" i="3"/>
  <c r="BI165" i="3" s="1"/>
  <c r="BJ165" i="1" s="1"/>
  <c r="BH427" i="3"/>
  <c r="BI427" i="3" s="1"/>
  <c r="BJ427" i="1" s="1"/>
  <c r="BH538" i="3"/>
  <c r="BI538" i="3" s="1"/>
  <c r="BJ538" i="1" s="1"/>
  <c r="BH218" i="3"/>
  <c r="BI218" i="3" s="1"/>
  <c r="BJ218" i="1" s="1"/>
  <c r="BH55" i="3"/>
  <c r="BI55" i="3" s="1"/>
  <c r="BJ55" i="1" s="1"/>
  <c r="BH256" i="3"/>
  <c r="BI256" i="3" s="1"/>
  <c r="BJ256" i="1" s="1"/>
  <c r="BH182" i="3"/>
  <c r="BI182" i="3" s="1"/>
  <c r="BJ182" i="1" s="1"/>
  <c r="BH432" i="3"/>
  <c r="BI432" i="3" s="1"/>
  <c r="BJ432" i="1" s="1"/>
  <c r="BH415" i="3"/>
  <c r="BI415" i="3" s="1"/>
  <c r="BJ415" i="1" s="1"/>
  <c r="BH37" i="3"/>
  <c r="BI37" i="3" s="1"/>
  <c r="BJ37" i="1" s="1"/>
  <c r="BH307" i="3"/>
  <c r="BI307" i="3" s="1"/>
  <c r="BJ307" i="1" s="1"/>
  <c r="BH516" i="3"/>
  <c r="BI516" i="3" s="1"/>
  <c r="BJ516" i="1" s="1"/>
  <c r="BH66" i="3"/>
  <c r="BI66" i="3" s="1"/>
  <c r="BJ66" i="1" s="1"/>
  <c r="BH107" i="3"/>
  <c r="BI107" i="3" s="1"/>
  <c r="BJ107" i="1" s="1"/>
  <c r="BH255" i="3"/>
  <c r="BI255" i="3" s="1"/>
  <c r="BJ255" i="1" s="1"/>
  <c r="BH377" i="3"/>
  <c r="BI377" i="3" s="1"/>
  <c r="BJ377" i="1" s="1"/>
  <c r="BH532" i="3"/>
  <c r="BI532" i="3" s="1"/>
  <c r="BJ532" i="1" s="1"/>
  <c r="BH41" i="3"/>
  <c r="BI41" i="3" s="1"/>
  <c r="BJ41" i="1" s="1"/>
  <c r="BH62" i="3"/>
  <c r="BI62" i="3" s="1"/>
  <c r="BJ62" i="1" s="1"/>
  <c r="BH302" i="3"/>
  <c r="BI302" i="3" s="1"/>
  <c r="BJ302" i="1" s="1"/>
  <c r="BH350" i="3"/>
  <c r="BI350" i="3" s="1"/>
  <c r="BJ350" i="1" s="1"/>
  <c r="BH485" i="3"/>
  <c r="BI485" i="3" s="1"/>
  <c r="BJ485" i="1" s="1"/>
  <c r="BH163" i="3"/>
  <c r="BI163" i="3" s="1"/>
  <c r="BJ163" i="1" s="1"/>
  <c r="BH156" i="3"/>
  <c r="BI156" i="3" s="1"/>
  <c r="BJ156" i="1" s="1"/>
  <c r="BH434" i="3"/>
  <c r="BI434" i="3" s="1"/>
  <c r="BJ434" i="1" s="1"/>
  <c r="BH204" i="3"/>
  <c r="BI204" i="3" s="1"/>
  <c r="BJ204" i="1" s="1"/>
  <c r="BH456" i="3"/>
  <c r="BI456" i="3" s="1"/>
  <c r="BJ456" i="1" s="1"/>
  <c r="BH31" i="3"/>
  <c r="BI31" i="3" s="1"/>
  <c r="BJ31" i="1" s="1"/>
  <c r="BH425" i="3"/>
  <c r="BI425" i="3" s="1"/>
  <c r="BJ425" i="1" s="1"/>
  <c r="BH421" i="3"/>
  <c r="BI421" i="3" s="1"/>
  <c r="BJ421" i="1" s="1"/>
  <c r="BH224" i="3"/>
  <c r="BI224" i="3" s="1"/>
  <c r="BJ224" i="1" s="1"/>
  <c r="BH199" i="3"/>
  <c r="BI199" i="3" s="1"/>
  <c r="BJ199" i="1" s="1"/>
  <c r="BH299" i="3"/>
  <c r="BI299" i="3" s="1"/>
  <c r="BJ299" i="1" s="1"/>
  <c r="BH206" i="3"/>
  <c r="BI206" i="3" s="1"/>
  <c r="BJ206" i="1" s="1"/>
  <c r="BH73" i="3"/>
  <c r="BI73" i="3" s="1"/>
  <c r="BJ73" i="1" s="1"/>
  <c r="BH195" i="3"/>
  <c r="BI195" i="3" s="1"/>
  <c r="BJ195" i="1" s="1"/>
  <c r="BH340" i="3"/>
  <c r="BI340" i="3" s="1"/>
  <c r="BJ340" i="1" s="1"/>
  <c r="BH359" i="3"/>
  <c r="BI359" i="3" s="1"/>
  <c r="BJ359" i="1" s="1"/>
  <c r="BH486" i="3"/>
  <c r="BI486" i="3" s="1"/>
  <c r="BJ486" i="1" s="1"/>
  <c r="BH424" i="3"/>
  <c r="BI424" i="3" s="1"/>
  <c r="BJ424" i="1" s="1"/>
  <c r="BH263" i="3"/>
  <c r="BI263" i="3" s="1"/>
  <c r="BJ263" i="1" s="1"/>
  <c r="BH181" i="3"/>
  <c r="BI181" i="3" s="1"/>
  <c r="BJ181" i="1" s="1"/>
  <c r="BH172" i="3"/>
  <c r="BI172" i="3" s="1"/>
  <c r="BJ172" i="1" s="1"/>
  <c r="BH402" i="3"/>
  <c r="BI402" i="3" s="1"/>
  <c r="BJ402" i="1" s="1"/>
  <c r="BH272" i="3"/>
  <c r="BI272" i="3" s="1"/>
  <c r="BJ272" i="1" s="1"/>
  <c r="BH128" i="3"/>
  <c r="BI128" i="3" s="1"/>
  <c r="BJ128" i="1" s="1"/>
  <c r="BH228" i="3"/>
  <c r="BI228" i="3" s="1"/>
  <c r="BJ228" i="1" s="1"/>
  <c r="BH82" i="3"/>
  <c r="BI82" i="3" s="1"/>
  <c r="BJ82" i="1" s="1"/>
  <c r="BH161" i="3"/>
  <c r="BI161" i="3" s="1"/>
  <c r="BJ161" i="1" s="1"/>
  <c r="BH339" i="3"/>
  <c r="BI339" i="3" s="1"/>
  <c r="BJ339" i="1" s="1"/>
  <c r="BH375" i="3"/>
  <c r="BI375" i="3" s="1"/>
  <c r="BJ375" i="1" s="1"/>
  <c r="BH130" i="3"/>
  <c r="BI130" i="3" s="1"/>
  <c r="BJ130" i="1" s="1"/>
  <c r="BH440" i="3"/>
  <c r="BI440" i="3" s="1"/>
  <c r="BJ440" i="1" s="1"/>
  <c r="BH548" i="3"/>
  <c r="BI548" i="3" s="1"/>
  <c r="BJ548" i="1" s="1"/>
  <c r="BH87" i="3"/>
  <c r="BI87" i="3" s="1"/>
  <c r="BJ87" i="1" s="1"/>
  <c r="BH356" i="3"/>
  <c r="BI356" i="3" s="1"/>
  <c r="BJ356" i="1" s="1"/>
  <c r="BH390" i="3"/>
  <c r="BI390" i="3" s="1"/>
  <c r="BJ390" i="1" s="1"/>
  <c r="BH383" i="3"/>
  <c r="BI383" i="3" s="1"/>
  <c r="BJ383" i="1" s="1"/>
  <c r="BH513" i="3"/>
  <c r="BI513" i="3" s="1"/>
  <c r="BJ513" i="1" s="1"/>
  <c r="BH79" i="3"/>
  <c r="BI79" i="3" s="1"/>
  <c r="BJ79" i="1" s="1"/>
  <c r="BH351" i="3"/>
  <c r="BI351" i="3" s="1"/>
  <c r="BJ351" i="1" s="1"/>
  <c r="BH448" i="3"/>
  <c r="BI448" i="3" s="1"/>
  <c r="BJ448" i="1" s="1"/>
  <c r="BH500" i="3"/>
  <c r="BI500" i="3" s="1"/>
  <c r="BJ500" i="1" s="1"/>
  <c r="BH398" i="3"/>
  <c r="BI398" i="3" s="1"/>
  <c r="BJ398" i="1" s="1"/>
  <c r="BH464" i="3"/>
  <c r="BI464" i="3" s="1"/>
  <c r="BJ464" i="1" s="1"/>
  <c r="BH76" i="3"/>
  <c r="BI76" i="3" s="1"/>
  <c r="BJ76" i="1" s="1"/>
  <c r="BH22" i="3"/>
  <c r="BI22" i="3" s="1"/>
  <c r="BJ22" i="1" s="1"/>
  <c r="BH337" i="3"/>
  <c r="BI337" i="3" s="1"/>
  <c r="BJ337" i="1" s="1"/>
  <c r="BH372" i="3"/>
  <c r="BI372" i="3" s="1"/>
  <c r="BJ372" i="1" s="1"/>
  <c r="BH409" i="3"/>
  <c r="BI409" i="3" s="1"/>
  <c r="BJ409" i="1" s="1"/>
  <c r="BH525" i="3"/>
  <c r="BI525" i="3" s="1"/>
  <c r="BJ525" i="1" s="1"/>
  <c r="BH162" i="3"/>
  <c r="BI162" i="3" s="1"/>
  <c r="BJ162" i="1" s="1"/>
  <c r="BH282" i="3"/>
  <c r="BI282" i="3" s="1"/>
  <c r="BJ282" i="1" s="1"/>
  <c r="BH531" i="3"/>
  <c r="BI531" i="3" s="1"/>
  <c r="BJ531" i="1" s="1"/>
  <c r="BH167" i="3"/>
  <c r="BI167" i="3" s="1"/>
  <c r="BJ167" i="1" s="1"/>
  <c r="BH563" i="3"/>
  <c r="BI563" i="3" s="1"/>
  <c r="BJ563" i="1" s="1"/>
  <c r="BH117" i="3"/>
  <c r="BI117" i="3" s="1"/>
  <c r="BJ117" i="1" s="1"/>
  <c r="BH64" i="3"/>
  <c r="BI64" i="3" s="1"/>
  <c r="BJ64" i="1" s="1"/>
  <c r="BH515" i="3"/>
  <c r="BI515" i="3" s="1"/>
  <c r="BJ515" i="1" s="1"/>
  <c r="BH53" i="3"/>
  <c r="BI53" i="3" s="1"/>
  <c r="BJ53" i="1" s="1"/>
  <c r="BH198" i="3"/>
  <c r="BI198" i="3" s="1"/>
  <c r="BJ198" i="1" s="1"/>
  <c r="BH492" i="3"/>
  <c r="BI492" i="3" s="1"/>
  <c r="BJ492" i="1" s="1"/>
  <c r="BH542" i="3"/>
  <c r="BI542" i="3" s="1"/>
  <c r="BJ542" i="1" s="1"/>
  <c r="BH549" i="3"/>
  <c r="BI549" i="3" s="1"/>
  <c r="BJ549" i="1" s="1"/>
  <c r="BH122" i="3"/>
  <c r="BI122" i="3" s="1"/>
  <c r="BJ122" i="1" s="1"/>
  <c r="BH45" i="3"/>
  <c r="BI45" i="3" s="1"/>
  <c r="BJ45" i="1" s="1"/>
  <c r="BH244" i="3"/>
  <c r="BI244" i="3" s="1"/>
  <c r="BJ244" i="1" s="1"/>
  <c r="BH309" i="3"/>
  <c r="BI309" i="3" s="1"/>
  <c r="BJ309" i="1" s="1"/>
  <c r="BH499" i="3"/>
  <c r="BI499" i="3" s="1"/>
  <c r="BJ499" i="1" s="1"/>
  <c r="BH197" i="3"/>
  <c r="BI197" i="3" s="1"/>
  <c r="BJ197" i="1" s="1"/>
  <c r="BH422" i="3"/>
  <c r="BI422" i="3" s="1"/>
  <c r="BJ422" i="1" s="1"/>
  <c r="BH553" i="3"/>
  <c r="BI553" i="3" s="1"/>
  <c r="BJ553" i="1" s="1"/>
  <c r="BH180" i="3"/>
  <c r="BI180" i="3" s="1"/>
  <c r="BJ180" i="1" s="1"/>
  <c r="BH178" i="3"/>
  <c r="BI178" i="3" s="1"/>
  <c r="BJ178" i="1" s="1"/>
  <c r="BH292" i="3"/>
  <c r="BI292" i="3" s="1"/>
  <c r="BJ292" i="1" s="1"/>
  <c r="BH506" i="3"/>
  <c r="BI506" i="3" s="1"/>
  <c r="BJ506" i="1" s="1"/>
  <c r="BH533" i="3"/>
  <c r="BI533" i="3" s="1"/>
  <c r="BJ533" i="1" s="1"/>
  <c r="BH63" i="3"/>
  <c r="BI63" i="3" s="1"/>
  <c r="BJ63" i="1" s="1"/>
  <c r="BH173" i="3"/>
  <c r="BI173" i="3" s="1"/>
  <c r="BJ173" i="1" s="1"/>
  <c r="BH193" i="3"/>
  <c r="BI193" i="3" s="1"/>
  <c r="BJ193" i="1" s="1"/>
  <c r="BH349" i="3"/>
  <c r="BI349" i="3" s="1"/>
  <c r="BJ349" i="1" s="1"/>
  <c r="BH560" i="3"/>
  <c r="BI560" i="3" s="1"/>
  <c r="BJ560" i="1" s="1"/>
  <c r="BH106" i="3"/>
  <c r="BI106" i="3" s="1"/>
  <c r="BJ106" i="1" s="1"/>
  <c r="BH482" i="3"/>
  <c r="BI482" i="3" s="1"/>
  <c r="BJ482" i="1" s="1"/>
  <c r="BH126" i="3"/>
  <c r="BI126" i="3" s="1"/>
  <c r="BJ126" i="1" s="1"/>
  <c r="BH223" i="3"/>
  <c r="BI223" i="3" s="1"/>
  <c r="BJ223" i="1" s="1"/>
  <c r="BH304" i="3"/>
  <c r="BI304" i="3" s="1"/>
  <c r="BJ304" i="1" s="1"/>
  <c r="BH84" i="3"/>
  <c r="BI84" i="3" s="1"/>
  <c r="BJ84" i="1" s="1"/>
  <c r="BH27" i="3"/>
  <c r="BI27" i="3" s="1"/>
  <c r="BJ27" i="1" s="1"/>
  <c r="BH386" i="3"/>
  <c r="BI386" i="3" s="1"/>
  <c r="BJ386" i="1" s="1"/>
  <c r="BH368" i="3"/>
  <c r="BI368" i="3" s="1"/>
  <c r="BJ368" i="1" s="1"/>
  <c r="BH420" i="3"/>
  <c r="BI420" i="3" s="1"/>
  <c r="BJ420" i="1" s="1"/>
  <c r="BH471" i="3"/>
  <c r="BI471" i="3" s="1"/>
  <c r="BJ471" i="1" s="1"/>
  <c r="BH565" i="3"/>
  <c r="BI565" i="3" s="1"/>
  <c r="BJ565" i="1" s="1"/>
  <c r="BH137" i="3"/>
  <c r="BI137" i="3" s="1"/>
  <c r="BJ137" i="1" s="1"/>
  <c r="BH278" i="3"/>
  <c r="BI278" i="3" s="1"/>
  <c r="BJ278" i="1" s="1"/>
  <c r="BH436" i="3"/>
  <c r="BI436" i="3" s="1"/>
  <c r="BJ436" i="1" s="1"/>
  <c r="BH57" i="3"/>
  <c r="BI57" i="3" s="1"/>
  <c r="BJ57" i="1" s="1"/>
  <c r="BH237" i="3"/>
  <c r="BI237" i="3" s="1"/>
  <c r="BJ237" i="1" s="1"/>
  <c r="BH275" i="3"/>
  <c r="BI275" i="3" s="1"/>
  <c r="BJ275" i="1" s="1"/>
  <c r="BH400" i="3"/>
  <c r="BI400" i="3" s="1"/>
  <c r="BJ400" i="1" s="1"/>
  <c r="BH526" i="3"/>
  <c r="BI526" i="3" s="1"/>
  <c r="BJ526" i="1" s="1"/>
  <c r="BH119" i="3"/>
  <c r="BI119" i="3" s="1"/>
  <c r="BJ119" i="1" s="1"/>
  <c r="BH248" i="3"/>
  <c r="BI248" i="3" s="1"/>
  <c r="BJ248" i="1" s="1"/>
  <c r="BH241" i="3"/>
  <c r="BI241" i="3" s="1"/>
  <c r="BJ241" i="1" s="1"/>
  <c r="BH430" i="3"/>
  <c r="BI430" i="3" s="1"/>
  <c r="BJ430" i="1" s="1"/>
  <c r="BH502" i="3"/>
  <c r="BI502" i="3" s="1"/>
  <c r="BJ502" i="1" s="1"/>
  <c r="BH30" i="3"/>
  <c r="BI30" i="3" s="1"/>
  <c r="BJ30" i="1" s="1"/>
  <c r="BH343" i="3"/>
  <c r="BI343" i="3" s="1"/>
  <c r="BJ343" i="1" s="1"/>
  <c r="BH313" i="3"/>
  <c r="BI313" i="3" s="1"/>
  <c r="BJ313" i="1" s="1"/>
  <c r="BH158" i="3"/>
  <c r="BI158" i="3" s="1"/>
  <c r="BJ158" i="1" s="1"/>
  <c r="BH423" i="3"/>
  <c r="BI423" i="3" s="1"/>
  <c r="BJ423" i="1" s="1"/>
  <c r="BH441" i="3"/>
  <c r="BI441" i="3" s="1"/>
  <c r="BJ441" i="1" s="1"/>
  <c r="BH306" i="3"/>
  <c r="BI306" i="3" s="1"/>
  <c r="BJ306" i="1" s="1"/>
  <c r="BH33" i="3"/>
  <c r="BI33" i="3" s="1"/>
  <c r="BJ33" i="1" s="1"/>
  <c r="BH183" i="3"/>
  <c r="BI183" i="3" s="1"/>
  <c r="BJ183" i="1" s="1"/>
  <c r="BH488" i="3"/>
  <c r="BI488" i="3" s="1"/>
  <c r="BJ488" i="1" s="1"/>
  <c r="BH144" i="3"/>
  <c r="BI144" i="3" s="1"/>
  <c r="BJ144" i="1" s="1"/>
  <c r="BH104" i="3"/>
  <c r="BI104" i="3" s="1"/>
  <c r="BJ104" i="1" s="1"/>
  <c r="BH328" i="3"/>
  <c r="BI328" i="3" s="1"/>
  <c r="BJ328" i="1" s="1"/>
  <c r="BH321" i="3"/>
  <c r="BI321" i="3" s="1"/>
  <c r="BJ321" i="1" s="1"/>
  <c r="BH367" i="3"/>
  <c r="BI367" i="3" s="1"/>
  <c r="BJ367" i="1" s="1"/>
  <c r="BH259" i="3"/>
  <c r="BI259" i="3" s="1"/>
  <c r="BJ259" i="1" s="1"/>
  <c r="BH253" i="3"/>
  <c r="BI253" i="3" s="1"/>
  <c r="BJ253" i="1" s="1"/>
  <c r="BH417" i="3"/>
  <c r="BI417" i="3" s="1"/>
  <c r="BJ417" i="1" s="1"/>
  <c r="BH317" i="3"/>
  <c r="BI317" i="3" s="1"/>
  <c r="BJ317" i="1" s="1"/>
  <c r="BH442" i="3"/>
  <c r="BI442" i="3" s="1"/>
  <c r="BJ442" i="1" s="1"/>
  <c r="BH397" i="3"/>
  <c r="BI397" i="3" s="1"/>
  <c r="BJ397" i="1" s="1"/>
  <c r="BH226" i="3"/>
  <c r="BI226" i="3" s="1"/>
  <c r="BJ226" i="1" s="1"/>
  <c r="BH297" i="3"/>
  <c r="BI297" i="3" s="1"/>
  <c r="BJ297" i="1" s="1"/>
  <c r="BH543" i="3"/>
  <c r="BI543" i="3" s="1"/>
  <c r="BJ543" i="1" s="1"/>
  <c r="BH155" i="3"/>
  <c r="BI155" i="3" s="1"/>
  <c r="BJ155" i="1" s="1"/>
  <c r="BH505" i="3"/>
  <c r="BI505" i="3" s="1"/>
  <c r="BJ505" i="1" s="1"/>
  <c r="BH42" i="3"/>
  <c r="BI42" i="3" s="1"/>
  <c r="BJ42" i="1" s="1"/>
  <c r="BH91" i="3"/>
  <c r="BI91" i="3" s="1"/>
  <c r="BJ91" i="1" s="1"/>
  <c r="BH145" i="3"/>
  <c r="BI145" i="3" s="1"/>
  <c r="BJ145" i="1" s="1"/>
  <c r="BH514" i="3"/>
  <c r="BI514" i="3" s="1"/>
  <c r="BJ514" i="1" s="1"/>
  <c r="BH101" i="3"/>
  <c r="BI101" i="3" s="1"/>
  <c r="BJ101" i="1" s="1"/>
  <c r="BH80" i="3"/>
  <c r="BI80" i="3" s="1"/>
  <c r="BJ80" i="1" s="1"/>
  <c r="BH83" i="3"/>
  <c r="BI83" i="3" s="1"/>
  <c r="BJ83" i="1" s="1"/>
  <c r="BH239" i="3"/>
  <c r="BI239" i="3" s="1"/>
  <c r="BJ239" i="1" s="1"/>
  <c r="BH342" i="3"/>
  <c r="BI342" i="3" s="1"/>
  <c r="BJ342" i="1" s="1"/>
  <c r="BH478" i="3"/>
  <c r="BI478" i="3" s="1"/>
  <c r="BJ478" i="1" s="1"/>
  <c r="BH501" i="3"/>
  <c r="BI501" i="3" s="1"/>
  <c r="BJ501" i="1" s="1"/>
  <c r="BH225" i="3"/>
  <c r="BI225" i="3" s="1"/>
  <c r="BJ225" i="1" s="1"/>
  <c r="BH546" i="3"/>
  <c r="BI546" i="3" s="1"/>
  <c r="BJ546" i="1" s="1"/>
  <c r="BH207" i="3"/>
  <c r="BI207" i="3" s="1"/>
  <c r="BJ207" i="1" s="1"/>
  <c r="BH323" i="3"/>
  <c r="BI323" i="3" s="1"/>
  <c r="BJ323" i="1" s="1"/>
  <c r="BH201" i="3"/>
  <c r="BI201" i="3" s="1"/>
  <c r="BJ201" i="1" s="1"/>
  <c r="BH338" i="3"/>
  <c r="BI338" i="3" s="1"/>
  <c r="BJ338" i="1" s="1"/>
  <c r="BH552" i="3"/>
  <c r="BI552" i="3" s="1"/>
  <c r="BJ552" i="1" s="1"/>
  <c r="BH114" i="3"/>
  <c r="BI114" i="3" s="1"/>
  <c r="BJ114" i="1" s="1"/>
  <c r="BH190" i="3"/>
  <c r="BI190" i="3" s="1"/>
  <c r="BJ190" i="1" s="1"/>
  <c r="BH236" i="3"/>
  <c r="BI236" i="3" s="1"/>
  <c r="BJ236" i="1" s="1"/>
  <c r="BH379" i="3"/>
  <c r="BI379" i="3" s="1"/>
  <c r="BJ379" i="1" s="1"/>
  <c r="BH60" i="3"/>
  <c r="BI60" i="3" s="1"/>
  <c r="BJ60" i="1" s="1"/>
  <c r="BH51" i="3"/>
  <c r="BI51" i="3" s="1"/>
  <c r="BJ51" i="1" s="1"/>
  <c r="BH382" i="3"/>
  <c r="BI382" i="3" s="1"/>
  <c r="BJ382" i="1" s="1"/>
  <c r="BH215" i="3"/>
  <c r="BI215" i="3" s="1"/>
  <c r="BJ215" i="1" s="1"/>
  <c r="BH316" i="3"/>
  <c r="BI316" i="3" s="1"/>
  <c r="BJ316" i="1" s="1"/>
  <c r="BH451" i="3"/>
  <c r="BI451" i="3" s="1"/>
  <c r="BJ451" i="1" s="1"/>
  <c r="BH78" i="3"/>
  <c r="BI78" i="3" s="1"/>
  <c r="BJ78" i="1" s="1"/>
  <c r="BH48" i="3"/>
  <c r="BI48" i="3" s="1"/>
  <c r="BJ48" i="1" s="1"/>
  <c r="BH544" i="3"/>
  <c r="BI544" i="3" s="1"/>
  <c r="BJ544" i="1" s="1"/>
  <c r="BH17" i="3"/>
  <c r="BI17" i="3" s="1"/>
  <c r="BJ17" i="1" s="1"/>
  <c r="BH134" i="3"/>
  <c r="BI134" i="3" s="1"/>
  <c r="BJ134" i="1" s="1"/>
  <c r="BH311" i="3"/>
  <c r="BI311" i="3" s="1"/>
  <c r="BJ311" i="1" s="1"/>
  <c r="BH403" i="3"/>
  <c r="BI403" i="3" s="1"/>
  <c r="BJ403" i="1" s="1"/>
  <c r="BH29" i="3"/>
  <c r="BI29" i="3" s="1"/>
  <c r="BJ29" i="1" s="1"/>
  <c r="BH303" i="3"/>
  <c r="BI303" i="3" s="1"/>
  <c r="BJ303" i="1" s="1"/>
  <c r="BH54" i="3"/>
  <c r="BI54" i="3" s="1"/>
  <c r="BJ54" i="1" s="1"/>
  <c r="BH287" i="3"/>
  <c r="BI287" i="3" s="1"/>
  <c r="BJ287" i="1" s="1"/>
  <c r="BH348" i="3"/>
  <c r="BI348" i="3" s="1"/>
  <c r="BJ348" i="1" s="1"/>
  <c r="BH474" i="3"/>
  <c r="BI474" i="3" s="1"/>
  <c r="BJ474" i="1" s="1"/>
  <c r="BH510" i="3"/>
  <c r="BI510" i="3" s="1"/>
  <c r="BJ510" i="1" s="1"/>
  <c r="BH111" i="3"/>
  <c r="BI111" i="3" s="1"/>
  <c r="BJ111" i="1" s="1"/>
  <c r="BH416" i="3"/>
  <c r="BI416" i="3" s="1"/>
  <c r="BJ416" i="1" s="1"/>
  <c r="BH179" i="3"/>
  <c r="BI179" i="3" s="1"/>
  <c r="BJ179" i="1" s="1"/>
  <c r="BH194" i="3"/>
  <c r="BI194" i="3" s="1"/>
  <c r="BJ194" i="1" s="1"/>
  <c r="BH345" i="3"/>
  <c r="BI345" i="3" s="1"/>
  <c r="BJ345" i="1" s="1"/>
  <c r="BH388" i="3"/>
  <c r="BI388" i="3" s="1"/>
  <c r="BJ388" i="1" s="1"/>
  <c r="BH431" i="3"/>
  <c r="BI431" i="3" s="1"/>
  <c r="BJ431" i="1" s="1"/>
  <c r="BH15" i="3"/>
  <c r="BI15" i="3" s="1"/>
  <c r="BJ15" i="1" s="1"/>
  <c r="BH75" i="3"/>
  <c r="BI75" i="3" s="1"/>
  <c r="BJ75" i="1" s="1"/>
  <c r="BH131" i="3"/>
  <c r="BI131" i="3" s="1"/>
  <c r="BJ131" i="1" s="1"/>
  <c r="BH326" i="3"/>
  <c r="BI326" i="3" s="1"/>
  <c r="BJ326" i="1" s="1"/>
  <c r="BH475" i="3"/>
  <c r="BI475" i="3" s="1"/>
  <c r="BJ475" i="1" s="1"/>
  <c r="BH540" i="3"/>
  <c r="BI540" i="3" s="1"/>
  <c r="BJ540" i="1" s="1"/>
  <c r="BH105" i="3"/>
  <c r="BI105" i="3" s="1"/>
  <c r="BJ105" i="1" s="1"/>
  <c r="BH258" i="3"/>
  <c r="BI258" i="3" s="1"/>
  <c r="BJ258" i="1" s="1"/>
  <c r="BH491" i="3"/>
  <c r="BI491" i="3" s="1"/>
  <c r="BJ491" i="1" s="1"/>
  <c r="BH354" i="3"/>
  <c r="BI354" i="3" s="1"/>
  <c r="BJ354" i="1" s="1"/>
  <c r="BH362" i="3"/>
  <c r="BI362" i="3" s="1"/>
  <c r="BJ362" i="1" s="1"/>
  <c r="BH523" i="3"/>
  <c r="BI523" i="3" s="1"/>
  <c r="BJ523" i="1" s="1"/>
  <c r="BH245" i="3"/>
  <c r="BI245" i="3" s="1"/>
  <c r="BJ245" i="1" s="1"/>
  <c r="BH327" i="3"/>
  <c r="BI327" i="3" s="1"/>
  <c r="BJ327" i="1" s="1"/>
  <c r="BH189" i="3"/>
  <c r="BI189" i="3" s="1"/>
  <c r="BJ189" i="1" s="1"/>
  <c r="BH477" i="3"/>
  <c r="BI477" i="3" s="1"/>
  <c r="BJ477" i="1" s="1"/>
  <c r="BH562" i="3"/>
  <c r="BI562" i="3" s="1"/>
  <c r="BJ562" i="1" s="1"/>
  <c r="BH74" i="3"/>
  <c r="BI74" i="3" s="1"/>
  <c r="BJ74" i="1" s="1"/>
  <c r="BH115" i="3"/>
  <c r="BI115" i="3" s="1"/>
  <c r="BJ115" i="1" s="1"/>
  <c r="BH268" i="3"/>
  <c r="BI268" i="3" s="1"/>
  <c r="BJ268" i="1" s="1"/>
  <c r="BH381" i="3"/>
  <c r="BI381" i="3" s="1"/>
  <c r="BJ381" i="1" s="1"/>
  <c r="BH157" i="3"/>
  <c r="BI157" i="3" s="1"/>
  <c r="BJ157" i="1" s="1"/>
  <c r="BH174" i="3"/>
  <c r="BI174" i="3" s="1"/>
  <c r="BJ174" i="1" s="1"/>
  <c r="BH325" i="3"/>
  <c r="BI325" i="3" s="1"/>
  <c r="BJ325" i="1" s="1"/>
  <c r="BH407" i="3"/>
  <c r="BI407" i="3" s="1"/>
  <c r="BJ407" i="1" s="1"/>
  <c r="BH44" i="3"/>
  <c r="BI44" i="3" s="1"/>
  <c r="BJ44" i="1" s="1"/>
  <c r="BH43" i="3"/>
  <c r="BI43" i="3" s="1"/>
  <c r="BJ43" i="1" s="1"/>
  <c r="BH185" i="3"/>
  <c r="BI185" i="3" s="1"/>
  <c r="BJ185" i="1" s="1"/>
  <c r="BH410" i="3"/>
  <c r="BI410" i="3" s="1"/>
  <c r="BJ410" i="1" s="1"/>
  <c r="BH498" i="3"/>
  <c r="BI498" i="3" s="1"/>
  <c r="BJ498" i="1" s="1"/>
  <c r="BH550" i="3"/>
  <c r="BI550" i="3" s="1"/>
  <c r="BJ550" i="1" s="1"/>
  <c r="BH202" i="3"/>
  <c r="BI202" i="3" s="1"/>
  <c r="BJ202" i="1" s="1"/>
  <c r="BH209" i="3"/>
  <c r="BI209" i="3" s="1"/>
  <c r="BJ209" i="1" s="1"/>
  <c r="BH346" i="3"/>
  <c r="BI346" i="3" s="1"/>
  <c r="BJ346" i="1" s="1"/>
  <c r="BH511" i="3"/>
  <c r="BI511" i="3" s="1"/>
  <c r="BJ511" i="1" s="1"/>
  <c r="BH46" i="3"/>
  <c r="BI46" i="3" s="1"/>
  <c r="BJ46" i="1" s="1"/>
  <c r="BH88" i="3"/>
  <c r="BI88" i="3" s="1"/>
  <c r="BJ88" i="1" s="1"/>
  <c r="BH457" i="3"/>
  <c r="BI457" i="3" s="1"/>
  <c r="BJ457" i="1" s="1"/>
  <c r="BH169" i="3"/>
  <c r="BI169" i="3" s="1"/>
  <c r="BJ169" i="1" s="1"/>
  <c r="BH212" i="3"/>
  <c r="BI212" i="3" s="1"/>
  <c r="BJ212" i="1" s="1"/>
  <c r="BH61" i="3"/>
  <c r="BI61" i="3" s="1"/>
  <c r="BJ61" i="1" s="1"/>
  <c r="BH96" i="3"/>
  <c r="BI96" i="3" s="1"/>
  <c r="BJ96" i="1" s="1"/>
  <c r="BH214" i="3"/>
  <c r="BI214" i="3" s="1"/>
  <c r="BJ214" i="1" s="1"/>
  <c r="BH147" i="3"/>
  <c r="BI147" i="3" s="1"/>
  <c r="BJ147" i="1" s="1"/>
  <c r="BH118" i="3"/>
  <c r="BI118" i="3" s="1"/>
  <c r="BJ118" i="1" s="1"/>
  <c r="BH58" i="3"/>
  <c r="BI58" i="3" s="1"/>
  <c r="BJ58" i="1" s="1"/>
  <c r="BH200" i="3"/>
  <c r="BI200" i="3" s="1"/>
  <c r="BJ200" i="1" s="1"/>
  <c r="BH473" i="3"/>
  <c r="BI473" i="3" s="1"/>
  <c r="BJ473" i="1" s="1"/>
  <c r="BH285" i="3"/>
  <c r="BI285" i="3" s="1"/>
  <c r="BJ285" i="1" s="1"/>
  <c r="BH459" i="3"/>
  <c r="BI459" i="3" s="1"/>
  <c r="BJ459" i="1" s="1"/>
  <c r="BH341" i="3"/>
  <c r="BI341" i="3" s="1"/>
  <c r="BJ341" i="1" s="1"/>
  <c r="BH479" i="3"/>
  <c r="BI479" i="3" s="1"/>
  <c r="BJ479" i="1" s="1"/>
  <c r="BH121" i="3"/>
  <c r="BI121" i="3" s="1"/>
  <c r="BJ121" i="1" s="1"/>
  <c r="BH298" i="3"/>
  <c r="BI298" i="3" s="1"/>
  <c r="BJ298" i="1" s="1"/>
  <c r="BH251" i="3"/>
  <c r="BI251" i="3" s="1"/>
  <c r="BJ251" i="1" s="1"/>
  <c r="BH520" i="3"/>
  <c r="BI520" i="3" s="1"/>
  <c r="BJ520" i="1" s="1"/>
  <c r="BH94" i="3"/>
  <c r="BI94" i="3" s="1"/>
  <c r="BJ94" i="1" s="1"/>
  <c r="BH404" i="3"/>
  <c r="BI404" i="3" s="1"/>
  <c r="BJ404" i="1" s="1"/>
  <c r="BH213" i="3"/>
  <c r="BI213" i="3" s="1"/>
  <c r="BJ213" i="1" s="1"/>
  <c r="BH243" i="3"/>
  <c r="BI243" i="3" s="1"/>
  <c r="BJ243" i="1" s="1"/>
  <c r="BH378" i="3"/>
  <c r="BI378" i="3" s="1"/>
  <c r="BJ378" i="1" s="1"/>
  <c r="BH547" i="3"/>
  <c r="BI547" i="3" s="1"/>
  <c r="BJ547" i="1" s="1"/>
  <c r="BH90" i="3"/>
  <c r="BI90" i="3" s="1"/>
  <c r="BJ90" i="1" s="1"/>
  <c r="BH135" i="3"/>
  <c r="BI135" i="3" s="1"/>
  <c r="BJ135" i="1" s="1"/>
  <c r="BH266" i="3"/>
  <c r="BI266" i="3" s="1"/>
  <c r="BJ266" i="1" s="1"/>
  <c r="BH537" i="3"/>
  <c r="BI537" i="3" s="1"/>
  <c r="BJ537" i="1" s="1"/>
  <c r="BH56" i="3"/>
  <c r="BI56" i="3" s="1"/>
  <c r="BJ56" i="1" s="1"/>
  <c r="BH283" i="3"/>
  <c r="BI283" i="3" s="1"/>
  <c r="BJ283" i="1" s="1"/>
  <c r="BH230" i="3"/>
  <c r="BI230" i="3" s="1"/>
  <c r="BJ230" i="1" s="1"/>
  <c r="BH435" i="3"/>
  <c r="BI435" i="3" s="1"/>
  <c r="BJ435" i="1" s="1"/>
  <c r="BH503" i="3"/>
  <c r="BI503" i="3" s="1"/>
  <c r="BJ503" i="1" s="1"/>
  <c r="BH366" i="3"/>
  <c r="BI366" i="3" s="1"/>
  <c r="BJ366" i="1" s="1"/>
  <c r="BH219" i="3"/>
  <c r="BI219" i="3" s="1"/>
  <c r="BJ219" i="1" s="1"/>
  <c r="BH319" i="3"/>
  <c r="BI319" i="3" s="1"/>
  <c r="BJ319" i="1" s="1"/>
  <c r="BH138" i="3"/>
  <c r="BI138" i="3" s="1"/>
  <c r="BJ138" i="1" s="1"/>
  <c r="BH153" i="3"/>
  <c r="BI153" i="3" s="1"/>
  <c r="BJ153" i="1" s="1"/>
  <c r="BH112" i="3"/>
  <c r="BI112" i="3" s="1"/>
  <c r="BJ112" i="1" s="1"/>
  <c r="BH192" i="3"/>
  <c r="BI192" i="3" s="1"/>
  <c r="BJ192" i="1" s="1"/>
  <c r="BH252" i="3"/>
  <c r="BI252" i="3" s="1"/>
  <c r="BJ252" i="1" s="1"/>
  <c r="BH26" i="3"/>
  <c r="BI26" i="3" s="1"/>
  <c r="BJ26" i="1" s="1"/>
  <c r="BH270" i="3"/>
  <c r="BI270" i="3" s="1"/>
  <c r="BJ270" i="1" s="1"/>
  <c r="BH50" i="3"/>
  <c r="BI50" i="3" s="1"/>
  <c r="BJ50" i="1" s="1"/>
  <c r="BH160" i="3"/>
  <c r="BI160" i="3" s="1"/>
  <c r="BJ160" i="1" s="1"/>
  <c r="BH265" i="3"/>
  <c r="BI265" i="3" s="1"/>
  <c r="BJ265" i="1" s="1"/>
  <c r="BH318" i="3"/>
  <c r="BI318" i="3" s="1"/>
  <c r="BJ318" i="1" s="1"/>
  <c r="BH364" i="3"/>
  <c r="BI364" i="3" s="1"/>
  <c r="BJ364" i="1" s="1"/>
  <c r="BH149" i="3"/>
  <c r="BI149" i="3" s="1"/>
  <c r="BJ149" i="1" s="1"/>
  <c r="BH100" i="3"/>
  <c r="BI100" i="3" s="1"/>
  <c r="BJ100" i="1" s="1"/>
  <c r="BH330" i="3"/>
  <c r="BI330" i="3" s="1"/>
  <c r="BJ330" i="1" s="1"/>
  <c r="BH211" i="3"/>
  <c r="BI211" i="3" s="1"/>
  <c r="BJ211" i="1" s="1"/>
  <c r="BH453" i="3"/>
  <c r="BI453" i="3" s="1"/>
  <c r="BJ453" i="1" s="1"/>
  <c r="BH28" i="3"/>
  <c r="BI28" i="3" s="1"/>
  <c r="BJ28" i="1" s="1"/>
  <c r="BH11" i="3"/>
  <c r="BH558" i="3"/>
  <c r="BI558" i="3" s="1"/>
  <c r="BJ558" i="1" s="1"/>
  <c r="BH557" i="3"/>
  <c r="BI557" i="3" s="1"/>
  <c r="BJ557" i="1" s="1"/>
  <c r="BH146" i="3"/>
  <c r="BI146" i="3" s="1"/>
  <c r="BJ146" i="1" s="1"/>
  <c r="BH143" i="3"/>
  <c r="BI143" i="3" s="1"/>
  <c r="BJ143" i="1" s="1"/>
  <c r="BH97" i="3"/>
  <c r="BI97" i="3" s="1"/>
  <c r="BJ97" i="1" s="1"/>
  <c r="BH509" i="3"/>
  <c r="BI509" i="3" s="1"/>
  <c r="BJ509" i="1" s="1"/>
  <c r="BH534" i="3"/>
  <c r="BI534" i="3" s="1"/>
  <c r="BJ534" i="1" s="1"/>
  <c r="BH445" i="3"/>
  <c r="BI445" i="3" s="1"/>
  <c r="BJ445" i="1" s="1"/>
  <c r="BH522" i="3"/>
  <c r="BI522" i="3" s="1"/>
  <c r="BJ522" i="1" s="1"/>
  <c r="BH439" i="3"/>
  <c r="BI439" i="3" s="1"/>
  <c r="BJ439" i="1" s="1"/>
  <c r="BH566" i="3"/>
  <c r="BI566" i="3" s="1"/>
  <c r="BJ566" i="1" s="1"/>
  <c r="BH414" i="3"/>
  <c r="BI414" i="3" s="1"/>
  <c r="BJ414" i="1" s="1"/>
  <c r="BH467" i="3"/>
  <c r="BI467" i="3" s="1"/>
  <c r="BJ467" i="1" s="1"/>
  <c r="BH480" i="3"/>
  <c r="BI480" i="3" s="1"/>
  <c r="BJ480" i="1" s="1"/>
  <c r="BH150" i="3"/>
  <c r="BI150" i="3" s="1"/>
  <c r="BJ150" i="1" s="1"/>
  <c r="BH176" i="3"/>
  <c r="BI176" i="3" s="1"/>
  <c r="BJ176" i="1" s="1"/>
  <c r="BH148" i="3"/>
  <c r="BI148" i="3" s="1"/>
  <c r="BJ148" i="1" s="1"/>
  <c r="BH449" i="3"/>
  <c r="BI449" i="3" s="1"/>
  <c r="BJ449" i="1" s="1"/>
  <c r="BH65" i="3"/>
  <c r="BI65" i="3" s="1"/>
  <c r="BJ65" i="1" s="1"/>
  <c r="BH466" i="3"/>
  <c r="BI466" i="3" s="1"/>
  <c r="BJ466" i="1" s="1"/>
  <c r="BH205" i="3"/>
  <c r="BI205" i="3" s="1"/>
  <c r="BJ205" i="1" s="1"/>
  <c r="BH139" i="3"/>
  <c r="BI139" i="3" s="1"/>
  <c r="BJ139" i="1" s="1"/>
  <c r="BH564" i="3"/>
  <c r="BI564" i="3" s="1"/>
  <c r="BJ564" i="1" s="1"/>
  <c r="BH273" i="3"/>
  <c r="BI273" i="3" s="1"/>
  <c r="BJ273" i="1" s="1"/>
  <c r="BH16" i="3"/>
  <c r="BI16" i="3" s="1"/>
  <c r="BJ16" i="1" s="1"/>
  <c r="BH208" i="3"/>
  <c r="BI208" i="3" s="1"/>
  <c r="BJ208" i="1" s="1"/>
  <c r="BH109" i="3"/>
  <c r="BI109" i="3" s="1"/>
  <c r="BJ109" i="1" s="1"/>
  <c r="BH363" i="3"/>
  <c r="BI363" i="3" s="1"/>
  <c r="BJ363" i="1" s="1"/>
  <c r="BH331" i="3"/>
  <c r="BI331" i="3" s="1"/>
  <c r="BJ331" i="1" s="1"/>
  <c r="BH335" i="3"/>
  <c r="BI335" i="3" s="1"/>
  <c r="BJ335" i="1" s="1"/>
  <c r="BH141" i="3"/>
  <c r="BI141" i="3" s="1"/>
  <c r="BJ141" i="1" s="1"/>
  <c r="BH52" i="3"/>
  <c r="BI52" i="3" s="1"/>
  <c r="BJ52" i="1" s="1"/>
  <c r="BH77" i="3"/>
  <c r="BI77" i="3" s="1"/>
  <c r="BJ77" i="1" s="1"/>
  <c r="BH40" i="3"/>
  <c r="BI40" i="3" s="1"/>
  <c r="BJ40" i="1" s="1"/>
  <c r="BH555" i="3"/>
  <c r="BI555" i="3" s="1"/>
  <c r="BJ555" i="1" s="1"/>
  <c r="BH438" i="3"/>
  <c r="BI438" i="3" s="1"/>
  <c r="BJ438" i="1" s="1"/>
  <c r="BH232" i="3"/>
  <c r="BI232" i="3" s="1"/>
  <c r="BJ232" i="1" s="1"/>
  <c r="BH188" i="3"/>
  <c r="BI188" i="3" s="1"/>
  <c r="BJ188" i="1" s="1"/>
  <c r="BH355" i="3"/>
  <c r="BI355" i="3" s="1"/>
  <c r="BJ355" i="1" s="1"/>
  <c r="BH25" i="3"/>
  <c r="BI25" i="3" s="1"/>
  <c r="BJ25" i="1" s="1"/>
  <c r="BH136" i="3"/>
  <c r="BI136" i="3" s="1"/>
  <c r="BJ136" i="1" s="1"/>
  <c r="BH305" i="3"/>
  <c r="BI305" i="3" s="1"/>
  <c r="BJ305" i="1" s="1"/>
  <c r="BH387" i="3"/>
  <c r="BI387" i="3" s="1"/>
  <c r="BJ387" i="1" s="1"/>
  <c r="BH322" i="3"/>
  <c r="BI322" i="3" s="1"/>
  <c r="BJ322" i="1" s="1"/>
  <c r="BH279" i="3"/>
  <c r="BI279" i="3" s="1"/>
  <c r="BJ279" i="1" s="1"/>
  <c r="BH291" i="3"/>
  <c r="BI291" i="3" s="1"/>
  <c r="BJ291" i="1" s="1"/>
  <c r="BH301" i="3"/>
  <c r="BI301" i="3" s="1"/>
  <c r="BJ301" i="1" s="1"/>
  <c r="BH20" i="3"/>
  <c r="BI20" i="3" s="1"/>
  <c r="BJ20" i="1" s="1"/>
  <c r="BH446" i="3"/>
  <c r="BI446" i="3" s="1"/>
  <c r="BJ446" i="1" s="1"/>
  <c r="BH310" i="3"/>
  <c r="BI310" i="3" s="1"/>
  <c r="BJ310" i="1" s="1"/>
  <c r="BH358" i="3"/>
  <c r="BI358" i="3" s="1"/>
  <c r="BJ358" i="1" s="1"/>
  <c r="BH281" i="3"/>
  <c r="BI281" i="3" s="1"/>
  <c r="BJ281" i="1" s="1"/>
  <c r="BH454" i="3"/>
  <c r="BI454" i="3" s="1"/>
  <c r="BJ454" i="1" s="1"/>
  <c r="BH314" i="3"/>
  <c r="BI314" i="3" s="1"/>
  <c r="BJ314" i="1" s="1"/>
  <c r="BH371" i="3"/>
  <c r="BI371" i="3" s="1"/>
  <c r="BJ371" i="1" s="1"/>
  <c r="BH395" i="3"/>
  <c r="BI395" i="3" s="1"/>
  <c r="BJ395" i="1" s="1"/>
  <c r="BH221" i="3"/>
  <c r="BI221" i="3" s="1"/>
  <c r="BJ221" i="1" s="1"/>
  <c r="BH69" i="3"/>
  <c r="BI69" i="3" s="1"/>
  <c r="BJ69" i="1" s="1"/>
  <c r="BH186" i="3"/>
  <c r="BI186" i="3" s="1"/>
  <c r="BJ186" i="1" s="1"/>
  <c r="BH21" i="3"/>
  <c r="BI21" i="3" s="1"/>
  <c r="BJ21" i="1" s="1"/>
  <c r="BH462" i="3"/>
  <c r="BI462" i="3" s="1"/>
  <c r="BJ462" i="1" s="1"/>
  <c r="BH242" i="3"/>
  <c r="BI242" i="3" s="1"/>
  <c r="BJ242" i="1" s="1"/>
  <c r="BH465" i="3"/>
  <c r="BI465" i="3" s="1"/>
  <c r="BJ465" i="1" s="1"/>
  <c r="BH289" i="3"/>
  <c r="BI289" i="3" s="1"/>
  <c r="BJ289" i="1" s="1"/>
  <c r="BH257" i="3"/>
  <c r="BI257" i="3" s="1"/>
  <c r="BJ257" i="1" s="1"/>
  <c r="BH353" i="3"/>
  <c r="BI353" i="3" s="1"/>
  <c r="BJ353" i="1" s="1"/>
  <c r="BH361" i="3"/>
  <c r="BI361" i="3" s="1"/>
  <c r="BJ361" i="1" s="1"/>
  <c r="BH71" i="3"/>
  <c r="BI71" i="3" s="1"/>
  <c r="BJ71" i="1" s="1"/>
  <c r="BH81" i="3"/>
  <c r="BI81" i="3" s="1"/>
  <c r="BJ81" i="1" s="1"/>
  <c r="BH184" i="3"/>
  <c r="BI184" i="3" s="1"/>
  <c r="BJ184" i="1" s="1"/>
  <c r="BH529" i="3"/>
  <c r="BI529" i="3" s="1"/>
  <c r="BJ529" i="1" s="1"/>
  <c r="BH418" i="3"/>
  <c r="BI418" i="3" s="1"/>
  <c r="BJ418" i="1" s="1"/>
  <c r="BH508" i="3"/>
  <c r="BI508" i="3" s="1"/>
  <c r="BJ508" i="1" s="1"/>
  <c r="BH124" i="3"/>
  <c r="BI124" i="3" s="1"/>
  <c r="BJ124" i="1" s="1"/>
  <c r="BH539" i="3"/>
  <c r="BI539" i="3" s="1"/>
  <c r="BJ539" i="1" s="1"/>
  <c r="BH320" i="3"/>
  <c r="BI320" i="3" s="1"/>
  <c r="BJ320" i="1" s="1"/>
  <c r="BH496" i="3"/>
  <c r="BI496" i="3" s="1"/>
  <c r="BJ496" i="1" s="1"/>
  <c r="BH187" i="3"/>
  <c r="BI187" i="3" s="1"/>
  <c r="BJ187" i="1" s="1"/>
  <c r="BH524" i="3"/>
  <c r="BI524" i="3" s="1"/>
  <c r="BJ524" i="1" s="1"/>
  <c r="BH556" i="3"/>
  <c r="BI556" i="3" s="1"/>
  <c r="BJ556" i="1" s="1"/>
  <c r="BH484" i="3"/>
  <c r="BI484" i="3" s="1"/>
  <c r="BJ484" i="1" s="1"/>
  <c r="BH433" i="3"/>
  <c r="BI433" i="3" s="1"/>
  <c r="BJ433" i="1" s="1"/>
  <c r="BH428" i="3"/>
  <c r="BI428" i="3" s="1"/>
  <c r="BJ428" i="1" s="1"/>
  <c r="BH247" i="3"/>
  <c r="BI247" i="3" s="1"/>
  <c r="BJ247" i="1" s="1"/>
  <c r="BH411" i="3"/>
  <c r="BI411" i="3" s="1"/>
  <c r="BJ411" i="1" s="1"/>
  <c r="BH240" i="3"/>
  <c r="BI240" i="3" s="1"/>
  <c r="BJ240" i="1" s="1"/>
  <c r="BH171" i="3"/>
  <c r="BI171" i="3" s="1"/>
  <c r="BJ171" i="1" s="1"/>
  <c r="BH274" i="3"/>
  <c r="BI274" i="3" s="1"/>
  <c r="BJ274" i="1" s="1"/>
  <c r="BH67" i="3"/>
  <c r="BI67" i="3" s="1"/>
  <c r="BJ67" i="1" s="1"/>
  <c r="BH262" i="3"/>
  <c r="BI262" i="3" s="1"/>
  <c r="BJ262" i="1" s="1"/>
  <c r="BH196" i="3"/>
  <c r="BI196" i="3" s="1"/>
  <c r="BJ196" i="1" s="1"/>
  <c r="BH151" i="3"/>
  <c r="BI151" i="3" s="1"/>
  <c r="BJ151" i="1" s="1"/>
  <c r="BH59" i="3"/>
  <c r="BI59" i="3" s="1"/>
  <c r="BJ59" i="1" s="1"/>
  <c r="BH324" i="3"/>
  <c r="BI324" i="3" s="1"/>
  <c r="BJ324" i="1" s="1"/>
  <c r="BH264" i="3"/>
  <c r="BI264" i="3" s="1"/>
  <c r="BJ264" i="1" s="1"/>
  <c r="BH99" i="3"/>
  <c r="BI99" i="3" s="1"/>
  <c r="BJ99" i="1" s="1"/>
  <c r="BH551" i="3"/>
  <c r="BI551" i="3" s="1"/>
  <c r="BJ551" i="1" s="1"/>
  <c r="BH227" i="3"/>
  <c r="BI227" i="3" s="1"/>
  <c r="BJ227" i="1" s="1"/>
  <c r="BH308" i="3"/>
  <c r="BI308" i="3" s="1"/>
  <c r="BJ308" i="1" s="1"/>
  <c r="BH476" i="3"/>
  <c r="BI476" i="3" s="1"/>
  <c r="BJ476" i="1" s="1"/>
  <c r="BH530" i="3"/>
  <c r="BI530" i="3" s="1"/>
  <c r="BJ530" i="1" s="1"/>
  <c r="BH220" i="3"/>
  <c r="BI220" i="3" s="1"/>
  <c r="BJ220" i="1" s="1"/>
  <c r="BH70" i="3"/>
  <c r="BI70" i="3" s="1"/>
  <c r="BJ70" i="1" s="1"/>
  <c r="BH12" i="3"/>
  <c r="BI12" i="3" s="1"/>
  <c r="BJ12" i="1" s="1"/>
  <c r="BH98" i="3"/>
  <c r="BI98" i="3" s="1"/>
  <c r="BJ98" i="1" s="1"/>
  <c r="BH507" i="3"/>
  <c r="BI507" i="3" s="1"/>
  <c r="BJ507" i="1" s="1"/>
  <c r="BH521" i="3"/>
  <c r="BI521" i="3" s="1"/>
  <c r="BJ521" i="1" s="1"/>
  <c r="BH389" i="3"/>
  <c r="BI389" i="3" s="1"/>
  <c r="BJ389" i="1" s="1"/>
  <c r="BH535" i="3"/>
  <c r="BI535" i="3" s="1"/>
  <c r="BJ535" i="1" s="1"/>
  <c r="BH374" i="3"/>
  <c r="BI374" i="3" s="1"/>
  <c r="BJ374" i="1" s="1"/>
  <c r="BH450" i="3"/>
  <c r="BI450" i="3" s="1"/>
  <c r="BJ450" i="1" s="1"/>
  <c r="BH267" i="3"/>
  <c r="BI267" i="3" s="1"/>
  <c r="BJ267" i="1" s="1"/>
  <c r="BH102" i="3"/>
  <c r="BI102" i="3" s="1"/>
  <c r="BJ102" i="1" s="1"/>
  <c r="BH23" i="3"/>
  <c r="BI23" i="3" s="1"/>
  <c r="BJ23" i="1" s="1"/>
  <c r="BH401" i="3"/>
  <c r="BI401" i="3" s="1"/>
  <c r="BJ401" i="1" s="1"/>
  <c r="BH360" i="3"/>
  <c r="BI360" i="3" s="1"/>
  <c r="BJ360" i="1" s="1"/>
  <c r="BH284" i="3"/>
  <c r="BI284" i="3" s="1"/>
  <c r="BJ284" i="1" s="1"/>
  <c r="BH49" i="3"/>
  <c r="BI49" i="3" s="1"/>
  <c r="BJ49" i="1" s="1"/>
  <c r="BH293" i="3"/>
  <c r="BI293" i="3" s="1"/>
  <c r="BJ293" i="1" s="1"/>
  <c r="BH120" i="3"/>
  <c r="BI120" i="3" s="1"/>
  <c r="BJ120" i="1" s="1"/>
  <c r="BH123" i="3"/>
  <c r="BI123" i="3" s="1"/>
  <c r="BJ123" i="1" s="1"/>
  <c r="BH38" i="3"/>
  <c r="BI38" i="3" s="1"/>
  <c r="BJ38" i="1" s="1"/>
  <c r="BH444" i="3"/>
  <c r="BI444" i="3" s="1"/>
  <c r="BJ444" i="1" s="1"/>
  <c r="BH336" i="3"/>
  <c r="BI336" i="3" s="1"/>
  <c r="BJ336" i="1" s="1"/>
  <c r="BH110" i="3"/>
  <c r="BI110" i="3" s="1"/>
  <c r="BJ110" i="1" s="1"/>
  <c r="BH296" i="3"/>
  <c r="BI296" i="3" s="1"/>
  <c r="BJ296" i="1" s="1"/>
  <c r="BH249" i="3"/>
  <c r="BI249" i="3" s="1"/>
  <c r="BJ249" i="1" s="1"/>
  <c r="BH85" i="3"/>
  <c r="BI85" i="3" s="1"/>
  <c r="BJ85" i="1" s="1"/>
  <c r="BH250" i="3"/>
  <c r="BI250" i="3" s="1"/>
  <c r="BJ250" i="1" s="1"/>
  <c r="BH164" i="3"/>
  <c r="BI164" i="3" s="1"/>
  <c r="BJ164" i="1" s="1"/>
  <c r="BH129" i="3"/>
  <c r="BI129" i="3" s="1"/>
  <c r="BJ129" i="1" s="1"/>
  <c r="BH95" i="3"/>
  <c r="BI95" i="3" s="1"/>
  <c r="BJ95" i="1" s="1"/>
  <c r="BH489" i="3"/>
  <c r="BI489" i="3" s="1"/>
  <c r="BJ489" i="1" s="1"/>
  <c r="BH528" i="3"/>
  <c r="BI528" i="3" s="1"/>
  <c r="BJ528" i="1" s="1"/>
  <c r="BH271" i="3"/>
  <c r="BI271" i="3" s="1"/>
  <c r="BJ271" i="1" s="1"/>
  <c r="BH14" i="3"/>
  <c r="BI14" i="3" s="1"/>
  <c r="BJ14" i="1" s="1"/>
  <c r="BH288" i="3"/>
  <c r="BI288" i="3" s="1"/>
  <c r="BJ288" i="1" s="1"/>
  <c r="BH286" i="3"/>
  <c r="BI286" i="3" s="1"/>
  <c r="BJ286" i="1" s="1"/>
  <c r="BH280" i="3"/>
  <c r="BI280" i="3" s="1"/>
  <c r="BJ280" i="1" s="1"/>
  <c r="BH393" i="3"/>
  <c r="BI393" i="3" s="1"/>
  <c r="BJ393" i="1" s="1"/>
  <c r="BH191" i="3"/>
  <c r="BI191" i="3" s="1"/>
  <c r="BJ191" i="1" s="1"/>
  <c r="BH276" i="3"/>
  <c r="BI276" i="3" s="1"/>
  <c r="BJ276" i="1" s="1"/>
  <c r="BH170" i="3"/>
  <c r="BI170" i="3" s="1"/>
  <c r="BJ170" i="1" s="1"/>
  <c r="BH357" i="3"/>
  <c r="BI357" i="3" s="1"/>
  <c r="BJ357" i="1" s="1"/>
  <c r="BH34" i="3"/>
  <c r="BI34" i="3" s="1"/>
  <c r="BJ34" i="1" s="1"/>
  <c r="BH408" i="3"/>
  <c r="BI408" i="3" s="1"/>
  <c r="BJ408" i="1" s="1"/>
  <c r="BH455" i="3"/>
  <c r="BI455" i="3" s="1"/>
  <c r="BJ455" i="1" s="1"/>
  <c r="BH68" i="3"/>
  <c r="BI68" i="3" s="1"/>
  <c r="BJ68" i="1" s="1"/>
  <c r="BH405" i="3"/>
  <c r="BI405" i="3" s="1"/>
  <c r="BJ405" i="1" s="1"/>
  <c r="BH24" i="3"/>
  <c r="BI24" i="3" s="1"/>
  <c r="BJ24" i="1" s="1"/>
  <c r="BH518" i="3"/>
  <c r="BI518" i="3" s="1"/>
  <c r="BJ518" i="1" s="1"/>
  <c r="BH460" i="3"/>
  <c r="BI460" i="3" s="1"/>
  <c r="BJ460" i="1" s="1"/>
  <c r="BH512" i="3"/>
  <c r="BI512" i="3" s="1"/>
  <c r="BJ512" i="1" s="1"/>
  <c r="BH315" i="3"/>
  <c r="BI315" i="3" s="1"/>
  <c r="BJ315" i="1" s="1"/>
  <c r="BH300" i="3"/>
  <c r="BI300" i="3" s="1"/>
  <c r="BJ300" i="1" s="1"/>
  <c r="BH39" i="3"/>
  <c r="BI39" i="3" s="1"/>
  <c r="BJ39" i="1" s="1"/>
  <c r="BH127" i="3"/>
  <c r="BI127" i="3" s="1"/>
  <c r="BJ127" i="1" s="1"/>
  <c r="BH108" i="3"/>
  <c r="BI108" i="3" s="1"/>
  <c r="BJ108" i="1" s="1"/>
  <c r="BH229" i="3"/>
  <c r="BI229" i="3" s="1"/>
  <c r="BJ229" i="1" s="1"/>
  <c r="BH385" i="3"/>
  <c r="BI385" i="3" s="1"/>
  <c r="BJ385" i="1" s="1"/>
  <c r="BH332" i="3"/>
  <c r="BI332" i="3" s="1"/>
  <c r="BJ332" i="1" s="1"/>
  <c r="BH347" i="3"/>
  <c r="BI347" i="3" s="1"/>
  <c r="BJ347" i="1" s="1"/>
  <c r="BH437" i="3"/>
  <c r="BI437" i="3" s="1"/>
  <c r="BJ437" i="1" s="1"/>
  <c r="BH461" i="3"/>
  <c r="BI461" i="3" s="1"/>
  <c r="BJ461" i="1" s="1"/>
  <c r="BH369" i="3"/>
  <c r="BI369" i="3" s="1"/>
  <c r="BJ369" i="1" s="1"/>
  <c r="BH373" i="3"/>
  <c r="BI373" i="3" s="1"/>
  <c r="BJ373" i="1" s="1"/>
  <c r="BH589" i="3"/>
  <c r="BI589" i="3" s="1"/>
  <c r="BJ589" i="1" s="1"/>
  <c r="E583" i="2"/>
  <c r="BH568" i="3" l="1"/>
  <c r="BI11" i="3"/>
  <c r="BH595" i="3"/>
  <c r="BI595" i="3"/>
  <c r="BI568" i="3" l="1"/>
  <c r="BJ11" i="1"/>
  <c r="BH597" i="3"/>
  <c r="BI597" i="3" l="1"/>
  <c r="BL598" i="3" s="1"/>
  <c r="BJ568" i="1"/>
  <c r="H568" i="1"/>
  <c r="H597" i="1" s="1"/>
  <c r="H568" i="3"/>
  <c r="H597" i="3" s="1"/>
  <c r="H588" i="1"/>
  <c r="H595" i="1" l="1"/>
  <c r="H588" i="3"/>
  <c r="H595" i="3" s="1"/>
  <c r="J588" i="1"/>
  <c r="J595" i="1" l="1"/>
  <c r="J588" i="3"/>
  <c r="J595" i="3" s="1"/>
</calcChain>
</file>

<file path=xl/sharedStrings.xml><?xml version="1.0" encoding="utf-8"?>
<sst xmlns="http://schemas.openxmlformats.org/spreadsheetml/2006/main" count="2748" uniqueCount="743">
  <si>
    <t>"F"</t>
  </si>
  <si>
    <t>"G"</t>
  </si>
  <si>
    <t>Maksimalni iznos za  paušalce</t>
  </si>
  <si>
    <t>MULTIPLIKATOR za  paušalce</t>
  </si>
  <si>
    <t>MI</t>
  </si>
  <si>
    <r>
      <rPr>
        <b/>
        <u/>
        <sz val="18"/>
        <color rgb="FF0070C0"/>
        <rFont val="Arial"/>
        <family val="2"/>
        <charset val="238"/>
      </rPr>
      <t>Ʃ</t>
    </r>
    <r>
      <rPr>
        <b/>
        <u/>
        <sz val="14"/>
        <color rgb="FF0070C0"/>
        <rFont val="Arial"/>
        <family val="2"/>
        <charset val="238"/>
      </rPr>
      <t xml:space="preserve"> P4 </t>
    </r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</si>
  <si>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</si>
  <si>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</si>
  <si>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</si>
  <si>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</si>
  <si>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</si>
  <si>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</si>
  <si>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</si>
  <si>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</si>
  <si>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</si>
  <si>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Broj</t>
  </si>
  <si>
    <t>ZAP ID</t>
  </si>
  <si>
    <t>ID Županije</t>
  </si>
  <si>
    <t>Titula</t>
  </si>
  <si>
    <t>Naziv subjekta</t>
  </si>
  <si>
    <t>Ukupan broj stanovnika (Popis 2021. konačni rezultatai rujan 2022.)</t>
  </si>
  <si>
    <t>MOGUĆA STOPA PRIREZA</t>
  </si>
  <si>
    <t>Porez i prirez na dohodak ostvaren na području JLP(R)S za razdoblje 01.01.2013. - 31.12.2013.</t>
  </si>
  <si>
    <t>PRIREZ  za razdoblje 01.01.2013. - 31.12.2013.</t>
  </si>
  <si>
    <t>Porez i prirez za izračun kapaciteta za razdoblje 01.01.2013. - 31.12.2013.</t>
  </si>
  <si>
    <t>Porez i prirez na dohodak ostvaren na području JLP(R)S za razdoblje 01.01.2014. - 31.12.2014.</t>
  </si>
  <si>
    <t>PRIREZ  za razdoblje 01.01.2014. - 31.12.2014.</t>
  </si>
  <si>
    <t>Porez i prirez za izračun kapaciteta za razdoblje 01.01.2014. - 31.12.2014.</t>
  </si>
  <si>
    <t>Porez i prirez na dohodak ostvaren na području JLP(R)S za razdoblje 01.01.2015. - 31.12.2015.</t>
  </si>
  <si>
    <t>PRIREZ  za razdoblje 01.01.2015. - 31.12.2015.</t>
  </si>
  <si>
    <t>Porez i prirez za izračun kapaciteta za razdoblje 01.01.2015. - 31.12.2015.</t>
  </si>
  <si>
    <t>Ukupno raspoređeno (7 do 11)  za razdoblje 01.01.2016. - 31.12.2016.</t>
  </si>
  <si>
    <t>PRIREZ  za razdoblje 01.01.2016. - 31.12.2016.</t>
  </si>
  <si>
    <t>porez i prirez za izračun pomoći  za razdoblje 01.01.2016. - 31.12.2016.</t>
  </si>
  <si>
    <t>Ukupno raspoređeno   za razdoblje 01.01.2017. - 31.12.2017.</t>
  </si>
  <si>
    <t>PRIREZ  za razdoblje 01.01.2017. - 31.12.2017.</t>
  </si>
  <si>
    <t>porez i prirez za izračun pomoći  za razdoblje 01.01.2017. - 31.12.2017.</t>
  </si>
  <si>
    <t>Porez i prirez na dohodak ostvaren na području JLP(R)S za razdoblje 01.01.2018. - 31.12.2018.</t>
  </si>
  <si>
    <t>PRIREZ  za razdoblje 01.01.2018. - 31.12.2018.</t>
  </si>
  <si>
    <t>Porez i prirez za izračun kapaciteta za razdoblje 01.01.2018. - 31.12.2018.</t>
  </si>
  <si>
    <t>Porez i prirez na dohodak ostvaren na području JLP(R)S za razdoblje 01.01.2019. - 31.12.2019.</t>
  </si>
  <si>
    <t xml:space="preserve">Porez i prirez na dohodak ostvaren na području JLP(R)S za razdoblje 01.01.2019. - 31.12.2019. od najma, zakupa, iznajmljivanja stanova soba i postelja putnicima i turistima paušalno (šifra 1511) </t>
  </si>
  <si>
    <t>PRIREZ  za razdoblje 01.01.2019. - 31.12.2019.</t>
  </si>
  <si>
    <t>Porez i prirez za izračun kapaciteta za razdoblje 01.01.2019. - 31.12.2019.</t>
  </si>
  <si>
    <t xml:space="preserve">Porez i prirez na dohodak ostvaren na području JLP(R)S za razdoblje 01.01.2020. - 31.12.2020. </t>
  </si>
  <si>
    <t xml:space="preserve">Porez i prirez na dohodak ostvaren na području JLP(R)S za razdoblje 01.01.2020. - 31.12.2020. od najma, zakupa, iznajmljivanja stanova soba i postelja putnicima i turistima - paušalno (šifra 1511) </t>
  </si>
  <si>
    <t>PRIREZ  za razdoblje 01.01.2020. - 31.12.2020.</t>
  </si>
  <si>
    <t>Porez i prirez za izračun kapaciteta za razdoblje 01.01.2020. - 31.12.2020.</t>
  </si>
  <si>
    <t>Porez i prirez na dohodak ostvaren na području JLP(R)S za razdoblje 01.01.2021. - 31.12.2021.</t>
  </si>
  <si>
    <t xml:space="preserve">Porez i prirez na dohodak ostvaren na području JLP(R)S za razdoblje 01.01.2021. - 31.12.2021. od najma, zakupa, iznajmljivanja stanova soba i postelja putnicima i turistima - paušalno (šifra 1511) </t>
  </si>
  <si>
    <t>PRIREZ  za razdoblje 01.01.2021. - 31.12.2021.</t>
  </si>
  <si>
    <t>Porez i prirez za izračun kapaciteta za razdoblje 01.01.2021. - 31.12.2021.</t>
  </si>
  <si>
    <t>Porez i prirez na dohodak ostvaren na području JLP(R)S za razdoblje 01.01.2022. - 31.12.2022.</t>
  </si>
  <si>
    <t xml:space="preserve">Porez i prirez na dohodak ostvaren na području JLP(R)S za razdoblje 01.01.2022. - 31.12.2022. od najma, zakupa, iznajmljivanja stanova soba i postelja putnicima i turistima - paušalno (šifra 1511) </t>
  </si>
  <si>
    <t>PRIREZ  za razdoblje 01.01.2022. - 31.12.2022.</t>
  </si>
  <si>
    <t>Porez i prirez za izračun kapaciteta za razdoblje 01.01.2022. - 31.12.2022.</t>
  </si>
  <si>
    <r>
      <rPr>
        <b/>
        <u/>
        <sz val="11"/>
        <color rgb="FF0070C0"/>
        <rFont val="Arial"/>
        <family val="2"/>
        <charset val="238"/>
      </rPr>
      <t>2019</t>
    </r>
    <r>
      <rPr>
        <sz val="10"/>
        <color rgb="FF0070C0"/>
        <rFont val="Arial"/>
        <family val="2"/>
        <charset val="238"/>
      </rPr>
      <t xml:space="preserve"> s</t>
    </r>
    <r>
      <rPr>
        <u/>
        <sz val="10"/>
        <color rgb="FF0070C0"/>
        <rFont val="Arial"/>
        <family val="2"/>
        <charset val="238"/>
      </rPr>
      <t>mještajnih jedinica</t>
    </r>
  </si>
  <si>
    <r>
      <rPr>
        <b/>
        <u/>
        <sz val="11"/>
        <color rgb="FF0070C0"/>
        <rFont val="Arial"/>
        <family val="2"/>
        <charset val="238"/>
      </rPr>
      <t xml:space="preserve">2020 </t>
    </r>
    <r>
      <rPr>
        <u/>
        <sz val="10"/>
        <color rgb="FF0070C0"/>
        <rFont val="Arial"/>
        <family val="2"/>
        <charset val="238"/>
      </rPr>
      <t>smještajnih jedinica</t>
    </r>
  </si>
  <si>
    <r>
      <rPr>
        <b/>
        <u/>
        <sz val="11"/>
        <color rgb="FF0070C0"/>
        <rFont val="Arial"/>
        <family val="2"/>
        <charset val="238"/>
      </rPr>
      <t>2021</t>
    </r>
    <r>
      <rPr>
        <u/>
        <sz val="10"/>
        <color rgb="FF0070C0"/>
        <rFont val="Arial"/>
        <family val="2"/>
        <charset val="238"/>
      </rPr>
      <t xml:space="preserve"> smještajnih jedinica</t>
    </r>
  </si>
  <si>
    <r>
      <rPr>
        <b/>
        <u/>
        <sz val="11"/>
        <color rgb="FF0070C0"/>
        <rFont val="Arial"/>
        <family val="2"/>
        <charset val="238"/>
      </rPr>
      <t xml:space="preserve">2022 </t>
    </r>
    <r>
      <rPr>
        <u/>
        <sz val="10"/>
        <color rgb="FF0070C0"/>
        <rFont val="Arial"/>
        <family val="2"/>
        <charset val="238"/>
      </rPr>
      <t>smještajnih jedinica</t>
    </r>
  </si>
  <si>
    <t>PROSJEČAN PRIHOD OD POREZA i PRIREZA NA DOHODAK ZA PERIOD  2017. - 2021. (po jedinici)</t>
  </si>
  <si>
    <t xml:space="preserve">KAPACITET OSTVARENIH POREZNIH PRIHODA PO STANOVNIKU </t>
  </si>
  <si>
    <t xml:space="preserve">REFERENTNA VRIJEDNOST </t>
  </si>
  <si>
    <t>OPTIMALNI  iznos sredstva fiskalnog izravnanja (po jedinici)</t>
  </si>
  <si>
    <t xml:space="preserve">Udio jedinice u ukupnom optimalnom iznosu sredstava fiskalnog izravnanja </t>
  </si>
  <si>
    <t xml:space="preserve"> Udio zaokružen na 18 decimala</t>
  </si>
  <si>
    <t>4= xx</t>
  </si>
  <si>
    <t>7((5-6)*1,xx)</t>
  </si>
  <si>
    <t>10((8-9)*1,xx)</t>
  </si>
  <si>
    <t>13((11-12)*1,xx)</t>
  </si>
  <si>
    <t>16((14-15)*1,xx)</t>
  </si>
  <si>
    <t>19((17-18)*1,xx)</t>
  </si>
  <si>
    <t>22((20-21)*1,xx)</t>
  </si>
  <si>
    <t>26((23-24-25)+BSJ1*MI)*1,xx)</t>
  </si>
  <si>
    <t>30((27-28-29)+BSJ2*MI)*1,xx)</t>
  </si>
  <si>
    <t>34((31-32-33)+BSJ3*MI)*1,xx)</t>
  </si>
  <si>
    <t>38((335-36-37)+BSJ4*MI)*1,xx)</t>
  </si>
  <si>
    <t>BSJ1</t>
  </si>
  <si>
    <t>BSJ2</t>
  </si>
  <si>
    <t>BSJ3</t>
  </si>
  <si>
    <t>BSJ4</t>
  </si>
  <si>
    <t>P1((31+28+25+22+19)/5 god)</t>
  </si>
  <si>
    <t>P2(P1/s)</t>
  </si>
  <si>
    <t>P3(Ʃ P1 /Ʃ s)</t>
  </si>
  <si>
    <t>P4 ((P3-P2)*s;IF&lt;0 = 0)</t>
  </si>
  <si>
    <t>A(P4 / ƩP4 *100)</t>
  </si>
  <si>
    <t>Z(P4 / ƩP4)</t>
  </si>
  <si>
    <t>OPĆINA</t>
  </si>
  <si>
    <t>ANDRIJAŠEVCI</t>
  </si>
  <si>
    <t>ANTUNOVAC</t>
  </si>
  <si>
    <t>BABINA GREDA</t>
  </si>
  <si>
    <t>GRAD</t>
  </si>
  <si>
    <t>BAKAR</t>
  </si>
  <si>
    <t>BALE</t>
  </si>
  <si>
    <t>BARBAN</t>
  </si>
  <si>
    <t>BARILOVIĆ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</si>
  <si>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</si>
  <si>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</si>
  <si>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</si>
  <si>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</si>
  <si>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</si>
  <si>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</si>
  <si>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</si>
  <si>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</si>
  <si>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</si>
  <si>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</si>
  <si>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</si>
  <si>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</si>
  <si>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</si>
  <si>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</si>
  <si>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</si>
  <si>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</si>
  <si>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</si>
  <si>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</si>
  <si>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</si>
  <si>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</si>
  <si>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</si>
  <si>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</si>
  <si>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</si>
  <si>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</si>
  <si>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</si>
  <si>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</si>
  <si>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</si>
  <si>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</si>
  <si>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</si>
  <si>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</si>
  <si>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</si>
  <si>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</si>
  <si>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</si>
  <si>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</si>
  <si>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</si>
  <si>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</si>
  <si>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</si>
  <si>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</si>
  <si>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</si>
  <si>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</si>
  <si>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</si>
  <si>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</si>
  <si>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</si>
  <si>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</si>
  <si>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</si>
  <si>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</si>
  <si>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</si>
  <si>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</si>
  <si>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</si>
  <si>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</si>
  <si>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</si>
  <si>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</si>
  <si>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</si>
  <si>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</si>
  <si>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</si>
  <si>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</si>
  <si>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</si>
  <si>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</si>
  <si>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</si>
  <si>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</si>
  <si>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</si>
  <si>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</si>
  <si>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</si>
  <si>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</si>
  <si>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</si>
  <si>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</si>
  <si>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DONJI KRALJEVEC</t>
  </si>
  <si>
    <t>DONJI KUKURUZARI</t>
  </si>
  <si>
    <t>DONJI LAPAC</t>
  </si>
  <si>
    <t>MARTIJANEC</t>
  </si>
  <si>
    <t>DONJI MIHOLJAC</t>
  </si>
  <si>
    <t>MUĆ</t>
  </si>
  <si>
    <t>PROLOŽAC</t>
  </si>
  <si>
    <t>DONJI VIDOVEC</t>
  </si>
  <si>
    <t>DRAGANIĆ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</si>
  <si>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</si>
  <si>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</si>
  <si>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</si>
  <si>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</si>
  <si>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</si>
  <si>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</si>
  <si>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</si>
  <si>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</si>
  <si>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</si>
  <si>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</si>
  <si>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</si>
  <si>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</si>
  <si>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</si>
  <si>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</si>
  <si>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</si>
  <si>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</si>
  <si>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</si>
  <si>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</si>
  <si>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</si>
  <si>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</si>
  <si>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</si>
  <si>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FERDINANDOVAC</t>
  </si>
  <si>
    <t>FERIČANCI</t>
  </si>
  <si>
    <t>FUŽINE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</si>
  <si>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</si>
  <si>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</si>
  <si>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</si>
  <si>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</si>
  <si>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</si>
  <si>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</si>
  <si>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</si>
  <si>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</si>
  <si>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</si>
  <si>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</si>
  <si>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</si>
  <si>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</si>
  <si>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</si>
  <si>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zg</t>
  </si>
  <si>
    <t>ZAGREB</t>
  </si>
  <si>
    <t>GRADAC</t>
  </si>
  <si>
    <t>GRADEC</t>
  </si>
  <si>
    <t>GRADINA</t>
  </si>
  <si>
    <t>GRADIŠTE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</si>
  <si>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</si>
  <si>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</si>
  <si>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</si>
  <si>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</si>
  <si>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</si>
  <si>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</si>
  <si>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</si>
  <si>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</si>
  <si>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</si>
  <si>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</si>
  <si>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</si>
  <si>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</si>
  <si>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</si>
  <si>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</si>
  <si>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</si>
  <si>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</si>
  <si>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</si>
  <si>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</si>
  <si>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</si>
  <si>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</si>
  <si>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</si>
  <si>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</si>
  <si>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</si>
  <si>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JASENICE</t>
  </si>
  <si>
    <t>JASENOVAC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</si>
  <si>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</si>
  <si>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</si>
  <si>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</si>
  <si>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</si>
  <si>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</si>
  <si>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</si>
  <si>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</si>
  <si>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</si>
  <si>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</si>
  <si>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</si>
  <si>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</si>
  <si>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</si>
  <si>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</si>
  <si>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</si>
  <si>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</si>
  <si>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</si>
  <si>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</si>
  <si>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</si>
  <si>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</si>
  <si>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</si>
  <si>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</si>
  <si>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</si>
  <si>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</si>
  <si>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</si>
  <si>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</si>
  <si>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</si>
  <si>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</si>
  <si>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</si>
  <si>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</si>
  <si>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</si>
  <si>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</si>
  <si>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</si>
  <si>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</si>
  <si>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</si>
  <si>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</si>
  <si>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</si>
  <si>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</si>
  <si>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</si>
  <si>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</si>
  <si>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</si>
  <si>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</si>
  <si>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</si>
  <si>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</si>
  <si>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</si>
  <si>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</si>
  <si>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</si>
  <si>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</si>
  <si>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</si>
  <si>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</si>
  <si>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</si>
  <si>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</si>
  <si>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</si>
  <si>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</si>
  <si>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</si>
  <si>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</si>
  <si>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</si>
  <si>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</si>
  <si>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</si>
  <si>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</si>
  <si>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</si>
  <si>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</si>
  <si>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</si>
  <si>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</si>
  <si>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LOVREĆ</t>
  </si>
  <si>
    <t>LUDBREG</t>
  </si>
  <si>
    <t>LUKAČ</t>
  </si>
  <si>
    <t>LUPOGLAV</t>
  </si>
  <si>
    <t>LJUBEŠČICA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</si>
  <si>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</si>
  <si>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</si>
  <si>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</si>
  <si>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</si>
  <si>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</si>
  <si>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</si>
  <si>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</si>
  <si>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</si>
  <si>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</si>
  <si>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</si>
  <si>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</si>
  <si>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</si>
  <si>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</si>
  <si>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</si>
  <si>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</si>
  <si>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</si>
  <si>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</si>
  <si>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</si>
  <si>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</si>
  <si>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</si>
  <si>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</si>
  <si>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</si>
  <si>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</si>
  <si>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</si>
  <si>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</si>
  <si>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</si>
  <si>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</si>
  <si>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</si>
  <si>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</si>
  <si>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</si>
  <si>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NOVA BUKOVICA</t>
  </si>
  <si>
    <t>NOVA GRADIŠKA</t>
  </si>
  <si>
    <t>NOVA KAPELA</t>
  </si>
  <si>
    <t>NOVA RAČA</t>
  </si>
  <si>
    <t>NOVALJA</t>
  </si>
  <si>
    <t>NOVI MAROF</t>
  </si>
  <si>
    <t>NOVI VINODOLSKI</t>
  </si>
  <si>
    <t>NOVIGRAD</t>
  </si>
  <si>
    <t>NOVIGRAD PODRAVSKI</t>
  </si>
  <si>
    <t>NOVSKA</t>
  </si>
  <si>
    <t>NUŠTAR</t>
  </si>
  <si>
    <t>NIJEMCI</t>
  </si>
  <si>
    <t>OBROVAC</t>
  </si>
  <si>
    <t>OGULIN</t>
  </si>
  <si>
    <t>PROMINA</t>
  </si>
  <si>
    <t>OKUČANI</t>
  </si>
  <si>
    <t>OMIŠ</t>
  </si>
  <si>
    <t>OMIŠALJ</t>
  </si>
  <si>
    <t>OPATIJA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</si>
  <si>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</si>
  <si>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</si>
  <si>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</si>
  <si>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</si>
  <si>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</si>
  <si>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</si>
  <si>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</si>
  <si>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</si>
  <si>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</si>
  <si>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</si>
  <si>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</si>
  <si>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</si>
  <si>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</si>
  <si>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</si>
  <si>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</si>
  <si>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</si>
  <si>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</si>
  <si>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</si>
  <si>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</si>
  <si>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</si>
  <si>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</si>
  <si>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</si>
  <si>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</si>
  <si>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</si>
  <si>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</si>
  <si>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</si>
  <si>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</si>
  <si>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</si>
  <si>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</si>
  <si>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</si>
  <si>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</si>
  <si>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</si>
  <si>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</si>
  <si>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</si>
  <si>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</si>
  <si>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</si>
  <si>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</si>
  <si>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</si>
  <si>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</si>
  <si>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</si>
  <si>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</si>
  <si>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</si>
  <si>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</si>
  <si>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</si>
  <si>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</si>
  <si>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</si>
  <si>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</si>
  <si>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</si>
  <si>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</si>
  <si>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</si>
  <si>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</si>
  <si>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</si>
  <si>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</si>
  <si>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</si>
  <si>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</si>
  <si>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</si>
  <si>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</si>
  <si>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</si>
  <si>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</si>
  <si>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</si>
  <si>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</si>
  <si>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</si>
  <si>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</si>
  <si>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</si>
  <si>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</si>
  <si>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</si>
  <si>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</si>
  <si>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</si>
  <si>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</si>
  <si>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</si>
  <si>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</si>
  <si>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</si>
  <si>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</si>
  <si>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</si>
  <si>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</si>
  <si>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</si>
  <si>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</si>
  <si>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</si>
  <si>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</si>
  <si>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</si>
  <si>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</si>
  <si>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</si>
  <si>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</si>
  <si>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</si>
  <si>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</si>
  <si>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</si>
  <si>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</si>
  <si>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</si>
  <si>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</si>
  <si>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</si>
  <si>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</si>
  <si>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</si>
  <si>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</si>
  <si>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</si>
  <si>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</si>
  <si>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</si>
  <si>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</si>
  <si>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</si>
  <si>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</si>
  <si>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</si>
  <si>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</si>
  <si>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</si>
  <si>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</si>
  <si>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</si>
  <si>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</si>
  <si>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</si>
  <si>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</si>
  <si>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</si>
  <si>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</si>
  <si>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</si>
  <si>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</si>
  <si>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</si>
  <si>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</si>
  <si>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</si>
  <si>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</si>
  <si>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</si>
  <si>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</si>
  <si>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</si>
  <si>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</si>
  <si>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</si>
  <si>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</si>
  <si>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</si>
  <si>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</si>
  <si>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ŠESTANOVAC</t>
  </si>
  <si>
    <t>ŠIBENIK</t>
  </si>
  <si>
    <t>ŠKABRNJA</t>
  </si>
  <si>
    <t>ŠOLTA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</si>
  <si>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</si>
  <si>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</si>
  <si>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</si>
  <si>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</si>
  <si>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</si>
  <si>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</si>
  <si>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</si>
  <si>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</si>
  <si>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</si>
  <si>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</si>
  <si>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</si>
  <si>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</si>
  <si>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</si>
  <si>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</si>
  <si>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</si>
  <si>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</si>
  <si>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</si>
  <si>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</si>
  <si>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</si>
  <si>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</si>
  <si>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</si>
  <si>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</si>
  <si>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</si>
  <si>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</si>
  <si>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</si>
  <si>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</si>
  <si>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</si>
  <si>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</si>
  <si>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</si>
  <si>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</si>
  <si>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</si>
  <si>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</si>
  <si>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</si>
  <si>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</si>
  <si>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</si>
  <si>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</si>
  <si>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</si>
  <si>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</si>
  <si>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</si>
  <si>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</si>
  <si>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</si>
  <si>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</si>
  <si>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</si>
  <si>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</si>
  <si>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</si>
  <si>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</si>
  <si>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</si>
  <si>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</si>
  <si>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</si>
  <si>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</si>
  <si>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</si>
  <si>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</si>
  <si>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</si>
  <si>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VRBOVSKO</t>
  </si>
  <si>
    <t>GVOZD</t>
  </si>
  <si>
    <t>VRGORAC</t>
  </si>
  <si>
    <t>VRHOVINE</t>
  </si>
  <si>
    <t>VRLIKA</t>
  </si>
  <si>
    <t>VRPOLJE</t>
  </si>
  <si>
    <t>VRSAR</t>
  </si>
  <si>
    <t>VUKA</t>
  </si>
  <si>
    <t>VUKOVAR</t>
  </si>
  <si>
    <t>ZABOK</t>
  </si>
  <si>
    <t>ZADAR</t>
  </si>
  <si>
    <t>ZAGORSKA SELA</t>
  </si>
  <si>
    <t>ZAGVOZD</t>
  </si>
  <si>
    <t>ZAŽABLJE</t>
  </si>
  <si>
    <t>ZDENCI</t>
  </si>
  <si>
    <t>ZEMUNIK DONJI</t>
  </si>
  <si>
    <t>ZLATAR</t>
  </si>
  <si>
    <t>ZLATAR BISTRICA</t>
  </si>
  <si>
    <t>ZMIJAVCI</t>
  </si>
  <si>
    <t>ŽAKANJE</t>
  </si>
  <si>
    <t>ŽMINJ</t>
  </si>
  <si>
    <t>KRAŠIĆ</t>
  </si>
  <si>
    <t>ŽUPANJA</t>
  </si>
  <si>
    <t>OTOK.</t>
  </si>
  <si>
    <t>RAKOVEC</t>
  </si>
  <si>
    <t>NOVIGRAD.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</si>
  <si>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</si>
  <si>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</si>
  <si>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</si>
  <si>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</si>
  <si>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</si>
  <si>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</si>
  <si>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</si>
  <si>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</si>
  <si>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</si>
  <si>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</si>
  <si>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</si>
  <si>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</si>
  <si>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</si>
  <si>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</si>
  <si>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</si>
  <si>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</si>
  <si>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</si>
  <si>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</si>
  <si>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</si>
  <si>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</si>
  <si>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</si>
  <si>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</si>
  <si>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</si>
  <si>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</si>
  <si>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</si>
  <si>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VELIKA TRNOVITICA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</si>
  <si>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</si>
  <si>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</si>
  <si>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</si>
  <si>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</si>
  <si>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</si>
  <si>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</si>
  <si>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</si>
  <si>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</si>
  <si>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</si>
  <si>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</si>
  <si>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</si>
  <si>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</si>
  <si>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</si>
  <si>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</si>
  <si>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</si>
  <si>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PRIVLAKA.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</si>
  <si>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</si>
  <si>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</si>
  <si>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</si>
  <si>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</si>
  <si>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</si>
  <si>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</si>
  <si>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</si>
  <si>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</si>
  <si>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</si>
  <si>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</si>
  <si>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</si>
  <si>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</si>
  <si>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KAŠTELIR-LABINCI</t>
  </si>
  <si>
    <t>DUBROVAČKO PRIMORJE</t>
  </si>
  <si>
    <t>JANJINA</t>
  </si>
  <si>
    <t>LUMBARDA</t>
  </si>
  <si>
    <t>TRPANJ</t>
  </si>
  <si>
    <t>ŽUPA DUBROVAČKA</t>
  </si>
  <si>
    <t>DEKANOVEC</t>
  </si>
  <si>
    <t>GORNJI MIHALJEVEC</t>
  </si>
  <si>
    <t>OREHOVICA</t>
  </si>
  <si>
    <t>STRAHONINEC</t>
  </si>
  <si>
    <t>SVETA MARIJA</t>
  </si>
  <si>
    <t>ŠENKOVEC</t>
  </si>
  <si>
    <t>JAGODNJAK</t>
  </si>
  <si>
    <t>MARKUŠICA</t>
  </si>
  <si>
    <t>NEGOSLAVCI</t>
  </si>
  <si>
    <t>ŠODOLOVCI</t>
  </si>
  <si>
    <t>PODRAVSKE SESVETE</t>
  </si>
  <si>
    <t>MURTER-KORNATI</t>
  </si>
  <si>
    <t>GORNJA RIJEKA</t>
  </si>
  <si>
    <t>FAŽANA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</si>
  <si>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</si>
  <si>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</si>
  <si>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</si>
  <si>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</si>
  <si>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</si>
  <si>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</si>
  <si>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</si>
  <si>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</si>
  <si>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</si>
  <si>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</si>
  <si>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G/O/ZG</t>
  </si>
  <si>
    <t>MEĐUSUMA  ZA GRADOVE I OPĆINE</t>
  </si>
  <si>
    <t xml:space="preserve">UDIO  ŽUPANIJE U PRIKUPLJENOM PRIHODU OD POREZA NA DOHODAK </t>
  </si>
  <si>
    <t>Porez i prirez na dohodak ostvaren na području JLP(R)S za razdoblje  01.01.2013. - 31.12.2013.</t>
  </si>
  <si>
    <t>Porez  za izračun kapaciteta za razdoblje 01.01.2013. - 31.12.2013.</t>
  </si>
  <si>
    <t>Porez  za izračun kapaciteta za razdoblje 01.01.2014. - 31.12.2014.</t>
  </si>
  <si>
    <t>Porez  za izračun kapaciteta za razdoblje 01.01.2015. - 31.12.2015.</t>
  </si>
  <si>
    <t>Porez i prirez na dohodak ostvaren na području JLP(R)S za razdoblje 01.01.2016. - 31.12.2016.</t>
  </si>
  <si>
    <t>Porez  za izračun kapaciteta za razdoblje 01.01.2016. - 31.12.2016.</t>
  </si>
  <si>
    <t>Porez i prirez na dohodak ostvaren na području JLP(R)S za razdoblje 01.01.2017. - 31.12.2017.</t>
  </si>
  <si>
    <t>Porez  za izračun kapaciteta za razdoblje 01.01.2017. - 31.12.2017.</t>
  </si>
  <si>
    <t>PROSJEČAN PRIHOD OD POREZA i PRIREZA NA DOHODAK ZA PERIOD  2013. - 2017. (po jedinici)</t>
  </si>
  <si>
    <t>KAPACITET OSTVARENIH POREZNIH PRIHODA PO STANOVNIKU (čl.6. st.3.)</t>
  </si>
  <si>
    <t>REFERENTNA VRIJEDNOST (čl.6. st.4.)</t>
  </si>
  <si>
    <t>Udio jedinice u ukupnom optimalnom iznosu sredstava fiskalnog izravnanja (čl.7. st.3.)</t>
  </si>
  <si>
    <t>7((5-6)*4)</t>
  </si>
  <si>
    <t>10((8-9)*4)</t>
  </si>
  <si>
    <t>13((11-12)*4)</t>
  </si>
  <si>
    <t>16((14-15)*4)</t>
  </si>
  <si>
    <t>19((17-18)*4)</t>
  </si>
  <si>
    <t>22(20-21)*4)</t>
  </si>
  <si>
    <t>X1((25+22+19+16+13)/5 god)</t>
  </si>
  <si>
    <t>18(2/1)</t>
  </si>
  <si>
    <t>19(Ʃ17 /Ʃ 3)</t>
  </si>
  <si>
    <t>20 ((19-18)*3;IF&lt;0 = 0)</t>
  </si>
  <si>
    <t>21(20 / Ʃ20 *100)</t>
  </si>
  <si>
    <t>22(20 / Ʃ20 )</t>
  </si>
  <si>
    <t xml:space="preserve">Zagrebačka                      </t>
  </si>
  <si>
    <t xml:space="preserve">Krapinsko-zagorska              </t>
  </si>
  <si>
    <t xml:space="preserve">Sisačko-moslavačka              </t>
  </si>
  <si>
    <t xml:space="preserve">Karlovačka                      </t>
  </si>
  <si>
    <t xml:space="preserve">Varaždinska                     </t>
  </si>
  <si>
    <t xml:space="preserve">Koprivničko-križevačka  </t>
  </si>
  <si>
    <t xml:space="preserve">Bjelovarsko-bilogorska          </t>
  </si>
  <si>
    <t xml:space="preserve">Primorsko-goranska  </t>
  </si>
  <si>
    <t xml:space="preserve">Ličko-senjska                   </t>
  </si>
  <si>
    <t xml:space="preserve">Virovitičko-podravska           </t>
  </si>
  <si>
    <t xml:space="preserve">Požeško-slavonska               </t>
  </si>
  <si>
    <t xml:space="preserve">Brodsko-posavska                </t>
  </si>
  <si>
    <t xml:space="preserve">Zadarska  </t>
  </si>
  <si>
    <t xml:space="preserve">Osječko-baranjska               </t>
  </si>
  <si>
    <t xml:space="preserve">Šibensko-kninska  </t>
  </si>
  <si>
    <t xml:space="preserve">Vukovarsko-srijemska  </t>
  </si>
  <si>
    <t xml:space="preserve">Splitsko-dalmatinska            </t>
  </si>
  <si>
    <t xml:space="preserve">Istarska  </t>
  </si>
  <si>
    <t xml:space="preserve">Dubrovačko-neretvanska  </t>
  </si>
  <si>
    <t xml:space="preserve">Međimurska                      </t>
  </si>
  <si>
    <t>Ž</t>
  </si>
  <si>
    <t>MEĐUSUMA  ZA ŽUPANIJE</t>
  </si>
  <si>
    <t>SVEUKUPNO</t>
  </si>
  <si>
    <t>PROSJECI</t>
  </si>
  <si>
    <t>Broj stanovnika</t>
  </si>
  <si>
    <t>Suma  petogodišnjih prosjeka</t>
  </si>
  <si>
    <t>Prihod po stanovniku</t>
  </si>
  <si>
    <t>Zakonski multiplikator</t>
  </si>
  <si>
    <t>Referentna vrijednost</t>
  </si>
  <si>
    <t>4(3/2)</t>
  </si>
  <si>
    <t>6(5*4)</t>
  </si>
  <si>
    <t>Stanovnici</t>
  </si>
  <si>
    <t xml:space="preserve">Općine </t>
  </si>
  <si>
    <t>Gradovi</t>
  </si>
  <si>
    <t>Grad Zagreb</t>
  </si>
  <si>
    <t>Općine  i Gradovi</t>
  </si>
  <si>
    <t xml:space="preserve">OPćine </t>
  </si>
  <si>
    <t>Općine, Gradovi i Grad Zagreb</t>
  </si>
  <si>
    <t>Županije( bez ZG)</t>
  </si>
  <si>
    <t>Naziv jedinice</t>
  </si>
  <si>
    <t>zap id</t>
  </si>
  <si>
    <t xml:space="preserve">Udio jedinice u ukupnim sredstvima fiskalnog izravnanja u 2024. godini  </t>
  </si>
  <si>
    <t xml:space="preserve">ŽUPANIJA </t>
  </si>
  <si>
    <t xml:space="preserve">ZAGREBAČKA                      </t>
  </si>
  <si>
    <t xml:space="preserve">KRAPINSKO-ZAGORSKA              </t>
  </si>
  <si>
    <t xml:space="preserve">SISAČKO-MOSLAVAČKA              </t>
  </si>
  <si>
    <t xml:space="preserve">KARLOVAČKA                      </t>
  </si>
  <si>
    <t xml:space="preserve">VARAŽDINSKA                     </t>
  </si>
  <si>
    <t xml:space="preserve">KOPRIVNIČKO-KRIŽEVAČKA  </t>
  </si>
  <si>
    <t xml:space="preserve">BJELOVARSKO-BILOGORSKA          </t>
  </si>
  <si>
    <t xml:space="preserve">PRIMORSKO-GORANSKA  </t>
  </si>
  <si>
    <t xml:space="preserve">LIČKO-SENJSKA                   </t>
  </si>
  <si>
    <t xml:space="preserve">VIROVITIČKO-PODRAVSKA           </t>
  </si>
  <si>
    <t xml:space="preserve">POŽEŠKO-SLAVONSKA               </t>
  </si>
  <si>
    <t xml:space="preserve">BRODSKO-POSAVSKA                </t>
  </si>
  <si>
    <t xml:space="preserve">ZADARSKA  </t>
  </si>
  <si>
    <t xml:space="preserve">OSJEČKO-BARANJSKA               </t>
  </si>
  <si>
    <t xml:space="preserve">ŠIBENSKO-KNINSKA  </t>
  </si>
  <si>
    <t xml:space="preserve">VUKOVARSKO-SRIJEMSKA  </t>
  </si>
  <si>
    <t xml:space="preserve">SPLITSKO-DALMATINSKA            </t>
  </si>
  <si>
    <t xml:space="preserve">ISTARSKA  </t>
  </si>
  <si>
    <t xml:space="preserve">DUBROVAČKO-NERETVANSKA  </t>
  </si>
  <si>
    <t xml:space="preserve">MEĐIMURSKA                      </t>
  </si>
  <si>
    <t>RB u odluci</t>
  </si>
  <si>
    <t>O/G/Ž</t>
  </si>
  <si>
    <t>Izračun udjela jedinica u ukupnom iznosu sredstava fiskalnog izravnanja u 2024. temeljem Zakona o financiranju jedinica lokalne i područne (regionalne) samouprave (NN 127/17, 138/20 i 151/22)</t>
  </si>
  <si>
    <t>TEČAJ</t>
  </si>
  <si>
    <t>- iznosi u eurima</t>
  </si>
  <si>
    <t xml:space="preserve">Iznos sredstava fiskalnog izravnanja za 2024. godinu  </t>
  </si>
  <si>
    <r>
      <t xml:space="preserve">4(3x265.445.617 </t>
    </r>
    <r>
      <rPr>
        <b/>
        <sz val="11"/>
        <color rgb="FF000000"/>
        <rFont val="Times New Roman"/>
        <family val="1"/>
        <charset val="238"/>
      </rPr>
      <t>EUR</t>
    </r>
    <r>
      <rPr>
        <sz val="11"/>
        <color rgb="FF000000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</si>
</sst>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;\-\ #,##0"/>
    <numFmt numFmtId="165" formatCode="#,##0.0;\-\ #,##0.0"/>
    <numFmt numFmtId="166" formatCode="#,##0.000;\-\ #,##0.000"/>
    <numFmt numFmtId="167" formatCode="0_ ;\-0\ "/>
    <numFmt numFmtId="168" formatCode="_-* #,##0.00\ _k_n_-;\-* #,##0.00\ _k_n_-;_-* &quot;-&quot;??\ _k_n_-;_-@_-"/>
    <numFmt numFmtId="169" formatCode="#,##0_ ;\-#,##0\ "/>
    <numFmt numFmtId="170" formatCode="[$-101041A]General"/>
    <numFmt numFmtId="171" formatCode="[$-1010409]#,##0;\-#,##0"/>
    <numFmt numFmtId="172" formatCode="0.00000%"/>
    <numFmt numFmtId="173" formatCode="#,##0.000000000000000000"/>
    <numFmt numFmtId="174" formatCode="0.0000000%"/>
    <numFmt numFmtId="175" formatCode="#,##0.0000000000000000;\-\ #,##0.0000000000000000"/>
    <numFmt numFmtId="176" formatCode="0.0%"/>
    <numFmt numFmtId="177" formatCode="0.000000000%"/>
    <numFmt numFmtId="178" formatCode="0.0000000000000%"/>
    <numFmt numFmtId="179" formatCode="#,##0.0000000000000000"/>
    <numFmt numFmtId="180" formatCode="[$-1010409]#,##0.00;\-#,##0.00"/>
    <numFmt numFmtId="181" formatCode="0.00_ ;\-0.00\ "/>
    <numFmt numFmtId="182" formatCode="#,##0.00000000000000000000000000000"/>
    <numFmt numFmtId="183" formatCode="0.000000000000000%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b/>
      <u/>
      <sz val="11"/>
      <color rgb="FF0070C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4"/>
      <color rgb="FF0070C0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u/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rgb="FF00B050"/>
      <name val="Arial"/>
      <family val="2"/>
      <charset val="238"/>
    </font>
    <font>
      <sz val="9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7" fillId="0" borderId="0"/>
    <xf numFmtId="168" fontId="1" fillId="0" borderId="0" applyFont="0" applyFill="0" applyBorder="0" applyAlignment="0" applyProtection="0"/>
    <xf numFmtId="0" fontId="17" fillId="0" borderId="0"/>
  </cellStyleXfs>
  <cellXfs count="20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Alignment="1"/>
    <xf numFmtId="0" fontId="5" fillId="0" borderId="0" xfId="0" quotePrefix="1" applyFont="1"/>
    <xf numFmtId="164" fontId="8" fillId="0" borderId="0" xfId="0" applyNumberFormat="1" applyFont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3" fillId="0" borderId="0" xfId="0" quotePrefix="1" applyFont="1"/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8" fillId="0" borderId="4" xfId="3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2" fillId="0" borderId="4" xfId="0" applyFont="1" applyFill="1" applyBorder="1" applyAlignment="1">
      <alignment horizontal="center" vertical="center" wrapText="1"/>
    </xf>
    <xf numFmtId="169" fontId="22" fillId="0" borderId="4" xfId="4" applyNumberFormat="1" applyFont="1" applyFill="1" applyBorder="1" applyAlignment="1">
      <alignment horizontal="center" vertical="center" wrapText="1"/>
    </xf>
    <xf numFmtId="169" fontId="22" fillId="0" borderId="6" xfId="4" applyNumberFormat="1" applyFont="1" applyFill="1" applyBorder="1" applyAlignment="1">
      <alignment horizontal="center" vertical="center" wrapText="1"/>
    </xf>
    <xf numFmtId="169" fontId="23" fillId="0" borderId="4" xfId="4" applyNumberFormat="1" applyFont="1" applyFill="1" applyBorder="1" applyAlignment="1">
      <alignment horizontal="center" vertical="center" wrapText="1"/>
    </xf>
    <xf numFmtId="169" fontId="22" fillId="0" borderId="10" xfId="4" applyNumberFormat="1" applyFont="1" applyFill="1" applyBorder="1" applyAlignment="1">
      <alignment horizontal="center" vertical="center" wrapText="1"/>
    </xf>
    <xf numFmtId="169" fontId="22" fillId="0" borderId="11" xfId="4" applyNumberFormat="1" applyFont="1" applyFill="1" applyBorder="1" applyAlignment="1">
      <alignment horizontal="center" vertical="center" wrapText="1"/>
    </xf>
    <xf numFmtId="169" fontId="23" fillId="0" borderId="9" xfId="4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 vertical="top" wrapText="1"/>
    </xf>
    <xf numFmtId="0" fontId="3" fillId="0" borderId="12" xfId="3" applyFont="1" applyFill="1" applyBorder="1" applyAlignment="1">
      <alignment horizontal="right" wrapText="1"/>
    </xf>
    <xf numFmtId="0" fontId="3" fillId="0" borderId="12" xfId="3" applyFont="1" applyFill="1" applyBorder="1" applyAlignment="1">
      <alignment wrapText="1"/>
    </xf>
    <xf numFmtId="171" fontId="3" fillId="0" borderId="1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wrapText="1"/>
    </xf>
    <xf numFmtId="3" fontId="24" fillId="0" borderId="0" xfId="5" applyNumberFormat="1" applyFont="1" applyFill="1" applyBorder="1" applyAlignment="1">
      <alignment wrapText="1"/>
    </xf>
    <xf numFmtId="0" fontId="17" fillId="0" borderId="0" xfId="5"/>
    <xf numFmtId="4" fontId="5" fillId="0" borderId="15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right"/>
    </xf>
    <xf numFmtId="173" fontId="4" fillId="0" borderId="0" xfId="0" applyNumberFormat="1" applyFont="1"/>
    <xf numFmtId="170" fontId="3" fillId="0" borderId="0" xfId="0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right" wrapText="1"/>
    </xf>
    <xf numFmtId="0" fontId="3" fillId="0" borderId="13" xfId="3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64" fontId="5" fillId="2" borderId="17" xfId="0" applyNumberFormat="1" applyFont="1" applyFill="1" applyBorder="1" applyAlignment="1">
      <alignment horizontal="right" vertical="center" wrapText="1"/>
    </xf>
    <xf numFmtId="164" fontId="22" fillId="2" borderId="17" xfId="0" applyNumberFormat="1" applyFont="1" applyFill="1" applyBorder="1" applyAlignment="1">
      <alignment horizontal="right" vertical="center" wrapText="1"/>
    </xf>
    <xf numFmtId="0" fontId="3" fillId="0" borderId="17" xfId="0" applyFont="1" applyBorder="1"/>
    <xf numFmtId="0" fontId="4" fillId="0" borderId="17" xfId="0" applyFont="1" applyBorder="1"/>
    <xf numFmtId="164" fontId="25" fillId="2" borderId="17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12" fillId="2" borderId="17" xfId="0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74" fontId="3" fillId="2" borderId="17" xfId="1" applyNumberFormat="1" applyFont="1" applyFill="1" applyBorder="1" applyAlignment="1">
      <alignment horizontal="right" vertical="center" wrapText="1"/>
    </xf>
    <xf numFmtId="175" fontId="3" fillId="2" borderId="1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2" fillId="0" borderId="0" xfId="0" applyFont="1" applyBorder="1"/>
    <xf numFmtId="4" fontId="12" fillId="0" borderId="0" xfId="0" applyNumberFormat="1" applyFont="1" applyBorder="1"/>
    <xf numFmtId="4" fontId="4" fillId="0" borderId="0" xfId="0" applyNumberFormat="1" applyFont="1" applyBorder="1"/>
    <xf numFmtId="9" fontId="4" fillId="0" borderId="0" xfId="1" applyFont="1" applyBorder="1"/>
    <xf numFmtId="176" fontId="4" fillId="0" borderId="0" xfId="1" applyNumberFormat="1" applyFont="1" applyBorder="1"/>
    <xf numFmtId="4" fontId="3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1" fontId="26" fillId="0" borderId="1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164" fontId="5" fillId="0" borderId="18" xfId="0" applyNumberFormat="1" applyFont="1" applyFill="1" applyBorder="1" applyAlignment="1">
      <alignment horizontal="right" vertical="top" wrapText="1"/>
    </xf>
    <xf numFmtId="164" fontId="6" fillId="0" borderId="12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Fill="1" applyBorder="1" applyAlignment="1">
      <alignment horizontal="right" vertical="top" wrapText="1"/>
    </xf>
    <xf numFmtId="164" fontId="5" fillId="0" borderId="20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3" fontId="27" fillId="0" borderId="0" xfId="2" applyNumberFormat="1" applyFont="1" applyFill="1" applyBorder="1" applyAlignment="1"/>
    <xf numFmtId="3" fontId="28" fillId="0" borderId="0" xfId="2" applyNumberFormat="1" applyFont="1" applyFill="1" applyBorder="1" applyAlignment="1"/>
    <xf numFmtId="3" fontId="29" fillId="0" borderId="0" xfId="2" applyNumberFormat="1" applyFont="1" applyFill="1" applyBorder="1" applyAlignment="1"/>
    <xf numFmtId="168" fontId="3" fillId="0" borderId="0" xfId="4" applyFont="1"/>
    <xf numFmtId="168" fontId="5" fillId="0" borderId="0" xfId="4" applyFont="1"/>
    <xf numFmtId="168" fontId="6" fillId="0" borderId="0" xfId="4" applyFont="1"/>
    <xf numFmtId="168" fontId="5" fillId="0" borderId="15" xfId="4" applyFont="1" applyBorder="1"/>
    <xf numFmtId="4" fontId="6" fillId="0" borderId="0" xfId="4" applyNumberFormat="1" applyFont="1"/>
    <xf numFmtId="4" fontId="5" fillId="0" borderId="0" xfId="4" applyNumberFormat="1" applyFont="1"/>
    <xf numFmtId="164" fontId="18" fillId="2" borderId="17" xfId="0" applyNumberFormat="1" applyFont="1" applyFill="1" applyBorder="1" applyAlignment="1">
      <alignment horizontal="right" vertical="center" wrapText="1"/>
    </xf>
    <xf numFmtId="164" fontId="19" fillId="2" borderId="17" xfId="0" applyNumberFormat="1" applyFont="1" applyFill="1" applyBorder="1" applyAlignment="1">
      <alignment horizontal="right" vertical="center" wrapText="1"/>
    </xf>
    <xf numFmtId="164" fontId="30" fillId="2" borderId="17" xfId="0" applyNumberFormat="1" applyFont="1" applyFill="1" applyBorder="1" applyAlignment="1">
      <alignment horizontal="right" vertical="center" wrapText="1"/>
    </xf>
    <xf numFmtId="4" fontId="30" fillId="2" borderId="17" xfId="0" applyNumberFormat="1" applyFont="1" applyFill="1" applyBorder="1" applyAlignment="1">
      <alignment horizontal="right" vertical="center" wrapText="1"/>
    </xf>
    <xf numFmtId="4" fontId="19" fillId="2" borderId="17" xfId="0" applyNumberFormat="1" applyFont="1" applyFill="1" applyBorder="1" applyAlignment="1">
      <alignment horizontal="right" vertical="center" wrapText="1"/>
    </xf>
    <xf numFmtId="177" fontId="19" fillId="2" borderId="17" xfId="1" applyNumberFormat="1" applyFont="1" applyFill="1" applyBorder="1" applyAlignment="1">
      <alignment horizontal="right" vertical="center" wrapText="1"/>
    </xf>
    <xf numFmtId="173" fontId="19" fillId="2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Border="1" applyAlignment="1">
      <alignment vertical="center"/>
    </xf>
    <xf numFmtId="164" fontId="3" fillId="0" borderId="17" xfId="0" applyNumberFormat="1" applyFont="1" applyBorder="1"/>
    <xf numFmtId="164" fontId="3" fillId="0" borderId="22" xfId="0" applyNumberFormat="1" applyFont="1" applyBorder="1"/>
    <xf numFmtId="164" fontId="12" fillId="0" borderId="22" xfId="0" applyNumberFormat="1" applyFont="1" applyBorder="1"/>
    <xf numFmtId="164" fontId="5" fillId="0" borderId="22" xfId="0" applyNumberFormat="1" applyFont="1" applyBorder="1"/>
    <xf numFmtId="4" fontId="30" fillId="0" borderId="22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178" fontId="19" fillId="0" borderId="17" xfId="1" applyNumberFormat="1" applyFont="1" applyBorder="1" applyAlignment="1">
      <alignment vertical="center"/>
    </xf>
    <xf numFmtId="173" fontId="19" fillId="0" borderId="1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" fillId="0" borderId="0" xfId="0" applyFont="1"/>
    <xf numFmtId="0" fontId="5" fillId="0" borderId="4" xfId="0" applyFont="1" applyBorder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0" fontId="12" fillId="0" borderId="4" xfId="3" applyFont="1" applyFill="1" applyBorder="1" applyAlignment="1">
      <alignment horizontal="center" wrapText="1"/>
    </xf>
    <xf numFmtId="3" fontId="19" fillId="0" borderId="4" xfId="0" applyNumberFormat="1" applyFont="1" applyBorder="1" applyAlignment="1">
      <alignment horizontal="center" vertical="center"/>
    </xf>
    <xf numFmtId="0" fontId="3" fillId="0" borderId="0" xfId="3" applyFont="1" applyFill="1" applyBorder="1" applyAlignment="1">
      <alignment wrapText="1"/>
    </xf>
    <xf numFmtId="179" fontId="3" fillId="0" borderId="0" xfId="3" applyNumberFormat="1" applyFont="1" applyFill="1" applyBorder="1" applyAlignment="1">
      <alignment wrapText="1"/>
    </xf>
    <xf numFmtId="3" fontId="19" fillId="0" borderId="4" xfId="0" applyNumberFormat="1" applyFont="1" applyBorder="1" applyAlignment="1">
      <alignment horizontal="center"/>
    </xf>
    <xf numFmtId="0" fontId="19" fillId="0" borderId="4" xfId="3" applyFont="1" applyFill="1" applyBorder="1" applyAlignment="1">
      <alignment horizontal="center" wrapText="1"/>
    </xf>
    <xf numFmtId="0" fontId="30" fillId="0" borderId="4" xfId="3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1" fontId="3" fillId="0" borderId="0" xfId="0" applyNumberFormat="1" applyFont="1"/>
    <xf numFmtId="3" fontId="31" fillId="0" borderId="23" xfId="2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4" fontId="31" fillId="0" borderId="23" xfId="2" applyNumberFormat="1" applyFont="1" applyFill="1" applyBorder="1" applyAlignment="1">
      <alignment wrapText="1"/>
    </xf>
    <xf numFmtId="168" fontId="32" fillId="0" borderId="4" xfId="4" applyNumberFormat="1" applyFont="1" applyBorder="1" applyAlignment="1"/>
    <xf numFmtId="180" fontId="5" fillId="0" borderId="4" xfId="0" applyNumberFormat="1" applyFont="1" applyBorder="1"/>
    <xf numFmtId="180" fontId="33" fillId="0" borderId="4" xfId="0" applyNumberFormat="1" applyFont="1" applyBorder="1"/>
    <xf numFmtId="0" fontId="34" fillId="0" borderId="0" xfId="0" applyFont="1"/>
    <xf numFmtId="3" fontId="31" fillId="0" borderId="12" xfId="2" applyNumberFormat="1" applyFont="1" applyFill="1" applyBorder="1" applyAlignment="1">
      <alignment wrapText="1"/>
    </xf>
    <xf numFmtId="3" fontId="30" fillId="0" borderId="0" xfId="2" applyNumberFormat="1" applyFont="1" applyFill="1" applyBorder="1" applyAlignment="1">
      <alignment wrapText="1"/>
    </xf>
    <xf numFmtId="3" fontId="7" fillId="0" borderId="4" xfId="2" applyNumberFormat="1" applyFont="1" applyBorder="1"/>
    <xf numFmtId="3" fontId="7" fillId="0" borderId="24" xfId="2" applyNumberFormat="1" applyFont="1" applyBorder="1"/>
    <xf numFmtId="3" fontId="7" fillId="0" borderId="5" xfId="2" applyNumberFormat="1" applyFont="1" applyBorder="1"/>
    <xf numFmtId="4" fontId="5" fillId="0" borderId="4" xfId="0" applyNumberFormat="1" applyFont="1" applyFill="1" applyBorder="1" applyAlignment="1">
      <alignment horizontal="right"/>
    </xf>
    <xf numFmtId="0" fontId="31" fillId="0" borderId="4" xfId="2" applyFont="1" applyFill="1" applyBorder="1" applyAlignment="1">
      <alignment wrapText="1"/>
    </xf>
    <xf numFmtId="0" fontId="31" fillId="3" borderId="24" xfId="2" applyFont="1" applyFill="1" applyBorder="1" applyAlignment="1">
      <alignment wrapText="1"/>
    </xf>
    <xf numFmtId="0" fontId="31" fillId="3" borderId="4" xfId="2" applyFont="1" applyFill="1" applyBorder="1" applyAlignment="1">
      <alignment wrapText="1"/>
    </xf>
    <xf numFmtId="0" fontId="31" fillId="3" borderId="4" xfId="2" applyNumberFormat="1" applyFont="1" applyFill="1" applyBorder="1" applyAlignment="1">
      <alignment wrapText="1"/>
    </xf>
    <xf numFmtId="0" fontId="31" fillId="0" borderId="5" xfId="2" applyFont="1" applyFill="1" applyBorder="1" applyAlignment="1">
      <alignment wrapText="1"/>
    </xf>
    <xf numFmtId="180" fontId="5" fillId="0" borderId="4" xfId="0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0" fontId="12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36" fillId="0" borderId="0" xfId="0" applyFont="1" applyAlignment="1">
      <alignment vertical="center"/>
    </xf>
    <xf numFmtId="0" fontId="17" fillId="0" borderId="4" xfId="3" applyFont="1" applyFill="1" applyBorder="1" applyAlignment="1">
      <alignment horizontal="center" vertical="center" wrapText="1"/>
    </xf>
    <xf numFmtId="0" fontId="0" fillId="0" borderId="4" xfId="0" applyFont="1" applyBorder="1"/>
    <xf numFmtId="173" fontId="0" fillId="0" borderId="4" xfId="0" applyNumberFormat="1" applyFont="1" applyBorder="1"/>
    <xf numFmtId="0" fontId="37" fillId="0" borderId="4" xfId="3" applyFont="1" applyFill="1" applyBorder="1" applyAlignment="1">
      <alignment wrapText="1"/>
    </xf>
    <xf numFmtId="0" fontId="0" fillId="0" borderId="0" xfId="0" applyFont="1"/>
    <xf numFmtId="173" fontId="0" fillId="0" borderId="0" xfId="0" applyNumberFormat="1" applyFont="1"/>
    <xf numFmtId="181" fontId="9" fillId="0" borderId="3" xfId="0" applyNumberFormat="1" applyFont="1" applyBorder="1" applyAlignment="1">
      <alignment horizontal="center" vertical="center"/>
    </xf>
    <xf numFmtId="182" fontId="3" fillId="0" borderId="0" xfId="3" applyNumberFormat="1" applyFont="1" applyFill="1" applyBorder="1" applyAlignment="1">
      <alignment wrapText="1"/>
    </xf>
    <xf numFmtId="183" fontId="19" fillId="0" borderId="17" xfId="1" applyNumberFormat="1" applyFont="1" applyBorder="1" applyAlignment="1">
      <alignment vertical="center"/>
    </xf>
    <xf numFmtId="3" fontId="35" fillId="0" borderId="0" xfId="0" applyNumberFormat="1" applyFont="1"/>
    <xf numFmtId="4" fontId="0" fillId="0" borderId="0" xfId="0" applyNumberFormat="1" applyFont="1"/>
    <xf numFmtId="4" fontId="0" fillId="0" borderId="4" xfId="0" applyNumberFormat="1" applyFont="1" applyBorder="1"/>
    <xf numFmtId="0" fontId="38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8" fillId="0" borderId="4" xfId="0" applyFont="1" applyBorder="1" applyAlignment="1">
      <alignment horizontal="center" vertical="center" wrapText="1"/>
    </xf>
  </cellXfs>
  <cellStyles count="6">
    <cellStyle name="Normalno" xfId="0" builtinId="0"/>
    <cellStyle name="Normalno 2 2" xfId="2"/>
    <cellStyle name="Normalno_Izračun Paušalci" xfId="5"/>
    <cellStyle name="Normalno_List1" xfId="3"/>
    <cellStyle name="Postotak" xfId="1" builtinId="5"/>
    <cellStyle name="Zarez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6"/>
  <sheetViews>
    <sheetView tabSelected="1" topLeftCell="C1" workbookViewId="0">
      <selection activeCell="K12" sqref="K12"/>
    </sheetView>
  </sheetViews>
  <sheetFormatPr defaultRowHeight="15.75" x14ac:dyDescent="0.25"/>
  <cols>
    <col min="1" max="2" width="0" style="182" hidden="1" customWidth="1"/>
    <col min="3" max="3" width="13.7109375" style="182" customWidth="1"/>
    <col min="4" max="4" width="36.7109375" style="182" customWidth="1"/>
    <col min="5" max="6" width="26.140625" style="182" customWidth="1"/>
    <col min="7" max="16384" width="9.140625" style="182"/>
  </cols>
  <sheetData>
    <row r="1" spans="1:6" x14ac:dyDescent="0.25">
      <c r="C1" s="183"/>
    </row>
    <row r="3" spans="1:6" x14ac:dyDescent="0.25">
      <c r="E3" s="194"/>
      <c r="F3" s="194"/>
    </row>
    <row r="4" spans="1:6" ht="47.25" customHeight="1" x14ac:dyDescent="0.25">
      <c r="A4" s="182" t="s">
        <v>736</v>
      </c>
      <c r="B4" s="182" t="s">
        <v>713</v>
      </c>
      <c r="C4" s="185" t="s">
        <v>737</v>
      </c>
      <c r="D4" s="185" t="s">
        <v>712</v>
      </c>
      <c r="E4" s="185" t="s">
        <v>714</v>
      </c>
      <c r="F4" s="200" t="s">
        <v>741</v>
      </c>
    </row>
    <row r="5" spans="1:6" ht="16.5" thickBot="1" x14ac:dyDescent="0.3">
      <c r="C5" s="197">
        <v>1</v>
      </c>
      <c r="D5" s="197">
        <v>2</v>
      </c>
      <c r="E5" s="197">
        <v>3</v>
      </c>
      <c r="F5" s="197" t="s">
        <v>742</v>
      </c>
    </row>
    <row r="6" spans="1:6" x14ac:dyDescent="0.25">
      <c r="A6" s="182">
        <v>1</v>
      </c>
      <c r="B6" s="182">
        <f>+'Izračun udjela za 2024. (kune)'!B11</f>
        <v>1</v>
      </c>
      <c r="C6" s="186" t="str">
        <f>+'Izračun udjela za 2024. (kune)'!D11</f>
        <v>OPĆINA</v>
      </c>
      <c r="D6" s="186" t="str">
        <f>+'Izračun udjela za 2024. (kune)'!E11</f>
        <v>ANDRIJAŠEVCI</v>
      </c>
      <c r="E6" s="187">
        <f>+'Izračun udjela za 2024. (kune)'!BI11</f>
        <v>2.86001056127673E-3</v>
      </c>
      <c r="F6" s="196">
        <v>759177.27</v>
      </c>
    </row>
    <row r="7" spans="1:6" x14ac:dyDescent="0.25">
      <c r="A7" s="182">
        <v>2</v>
      </c>
      <c r="B7" s="182">
        <f>+'Izračun udjela za 2024. (kune)'!B12</f>
        <v>2</v>
      </c>
      <c r="C7" s="186" t="str">
        <f>+'Izračun udjela za 2024. (kune)'!D12</f>
        <v>OPĆINA</v>
      </c>
      <c r="D7" s="186" t="str">
        <f>+'Izračun udjela za 2024. (kune)'!E12</f>
        <v>ANTUNOVAC</v>
      </c>
      <c r="E7" s="187">
        <f>+'Izračun udjela za 2024. (kune)'!BI12</f>
        <v>2.2823492736171202E-3</v>
      </c>
      <c r="F7" s="196">
        <v>605839.61</v>
      </c>
    </row>
    <row r="8" spans="1:6" x14ac:dyDescent="0.25">
      <c r="A8" s="182">
        <v>3</v>
      </c>
      <c r="B8" s="182">
        <f>+'Izračun udjela za 2024. (kune)'!B13</f>
        <v>3</v>
      </c>
      <c r="C8" s="186" t="str">
        <f>+'Izračun udjela za 2024. (kune)'!D13</f>
        <v>OPĆINA</v>
      </c>
      <c r="D8" s="186" t="str">
        <f>+'Izračun udjela za 2024. (kune)'!E13</f>
        <v>BABINA GREDA</v>
      </c>
      <c r="E8" s="187">
        <f>+'Izračun udjela za 2024. (kune)'!BI13</f>
        <v>2.9343118693017901E-3</v>
      </c>
      <c r="F8" s="196">
        <v>778900.22</v>
      </c>
    </row>
    <row r="9" spans="1:6" x14ac:dyDescent="0.25">
      <c r="A9" s="182">
        <v>4</v>
      </c>
      <c r="B9" s="182">
        <f>+'Izračun udjela za 2024. (kune)'!B15</f>
        <v>5</v>
      </c>
      <c r="C9" s="186" t="str">
        <f>+'Izračun udjela za 2024. (kune)'!D15</f>
        <v>OPĆINA</v>
      </c>
      <c r="D9" s="186" t="str">
        <f>+'Izračun udjela za 2024. (kune)'!E15</f>
        <v>BALE</v>
      </c>
      <c r="E9" s="187">
        <f>+'Izračun udjela za 2024. (kune)'!BI15</f>
        <v>0</v>
      </c>
      <c r="F9" s="196">
        <v>0</v>
      </c>
    </row>
    <row r="10" spans="1:6" x14ac:dyDescent="0.25">
      <c r="A10" s="182">
        <v>5</v>
      </c>
      <c r="B10" s="182">
        <f>+'Izračun udjela za 2024. (kune)'!B16</f>
        <v>6</v>
      </c>
      <c r="C10" s="186" t="str">
        <f>+'Izračun udjela za 2024. (kune)'!D16</f>
        <v>OPĆINA</v>
      </c>
      <c r="D10" s="186" t="str">
        <f>+'Izračun udjela za 2024. (kune)'!E16</f>
        <v>BARBAN</v>
      </c>
      <c r="E10" s="187">
        <f>+'Izračun udjela za 2024. (kune)'!BI16</f>
        <v>0</v>
      </c>
      <c r="F10" s="196">
        <v>0</v>
      </c>
    </row>
    <row r="11" spans="1:6" x14ac:dyDescent="0.25">
      <c r="A11" s="182">
        <v>6</v>
      </c>
      <c r="B11" s="182">
        <f>+'Izračun udjela za 2024. (kune)'!B17</f>
        <v>7</v>
      </c>
      <c r="C11" s="186" t="str">
        <f>+'Izračun udjela za 2024. (kune)'!D17</f>
        <v>OPĆINA</v>
      </c>
      <c r="D11" s="186" t="str">
        <f>+'Izračun udjela za 2024. (kune)'!E17</f>
        <v>BARILOVIĆ</v>
      </c>
      <c r="E11" s="187">
        <f>+'Izračun udjela za 2024. (kune)'!BI17</f>
        <v>1.43853492279875E-3</v>
      </c>
      <c r="F11" s="196">
        <v>381852.79</v>
      </c>
    </row>
    <row r="12" spans="1:6" x14ac:dyDescent="0.25">
      <c r="A12" s="182">
        <v>7</v>
      </c>
      <c r="B12" s="182">
        <f>+'Izračun udjela za 2024. (kune)'!B18</f>
        <v>8</v>
      </c>
      <c r="C12" s="186" t="str">
        <f>+'Izračun udjela za 2024. (kune)'!D18</f>
        <v>OPĆINA</v>
      </c>
      <c r="D12" s="186" t="str">
        <f>+'Izračun udjela za 2024. (kune)'!E18</f>
        <v>BAŠKA</v>
      </c>
      <c r="E12" s="187">
        <f>+'Izračun udjela za 2024. (kune)'!BI18</f>
        <v>0</v>
      </c>
      <c r="F12" s="196">
        <v>0</v>
      </c>
    </row>
    <row r="13" spans="1:6" x14ac:dyDescent="0.25">
      <c r="A13" s="182">
        <v>8</v>
      </c>
      <c r="B13" s="182">
        <f>+'Izračun udjela za 2024. (kune)'!B19</f>
        <v>9</v>
      </c>
      <c r="C13" s="186" t="str">
        <f>+'Izračun udjela za 2024. (kune)'!D19</f>
        <v>OPĆINA</v>
      </c>
      <c r="D13" s="186" t="str">
        <f>+'Izračun udjela za 2024. (kune)'!E19</f>
        <v>BAŠKA VODA</v>
      </c>
      <c r="E13" s="187">
        <f>+'Izračun udjela za 2024. (kune)'!BI19</f>
        <v>0</v>
      </c>
      <c r="F13" s="196">
        <v>0</v>
      </c>
    </row>
    <row r="14" spans="1:6" x14ac:dyDescent="0.25">
      <c r="A14" s="182">
        <v>9</v>
      </c>
      <c r="B14" s="182">
        <f>+'Izračun udjela za 2024. (kune)'!B20</f>
        <v>10</v>
      </c>
      <c r="C14" s="186" t="str">
        <f>+'Izračun udjela za 2024. (kune)'!D20</f>
        <v>OPĆINA</v>
      </c>
      <c r="D14" s="186" t="str">
        <f>+'Izračun udjela za 2024. (kune)'!E20</f>
        <v>BEBRINA</v>
      </c>
      <c r="E14" s="187">
        <f>+'Izračun udjela za 2024. (kune)'!BI20</f>
        <v>2.57325538870195E-3</v>
      </c>
      <c r="F14" s="196">
        <v>683059.36</v>
      </c>
    </row>
    <row r="15" spans="1:6" x14ac:dyDescent="0.25">
      <c r="A15" s="182">
        <v>10</v>
      </c>
      <c r="B15" s="182">
        <f>+'Izračun udjela za 2024. (kune)'!B21</f>
        <v>11</v>
      </c>
      <c r="C15" s="186" t="str">
        <f>+'Izračun udjela za 2024. (kune)'!D21</f>
        <v>OPĆINA</v>
      </c>
      <c r="D15" s="186" t="str">
        <f>+'Izračun udjela za 2024. (kune)'!E21</f>
        <v>BEDEKOVČINA</v>
      </c>
      <c r="E15" s="187">
        <f>+'Izračun udjela za 2024. (kune)'!BI21</f>
        <v>3.2437464282688501E-3</v>
      </c>
      <c r="F15" s="196">
        <v>861038.27</v>
      </c>
    </row>
    <row r="16" spans="1:6" x14ac:dyDescent="0.25">
      <c r="A16" s="182">
        <v>11</v>
      </c>
      <c r="B16" s="182">
        <f>+'Izračun udjela za 2024. (kune)'!B494</f>
        <v>550</v>
      </c>
      <c r="C16" s="186" t="str">
        <f>+'Izračun udjela za 2024. (kune)'!D494</f>
        <v>OPĆINA</v>
      </c>
      <c r="D16" s="186" t="str">
        <f>+'Izračun udjela za 2024. (kune)'!E494</f>
        <v>BEDENICA</v>
      </c>
      <c r="E16" s="187">
        <f>+'Izračun udjela za 2024. (kune)'!BI494</f>
        <v>1.9708872553292399E-4</v>
      </c>
      <c r="F16" s="196">
        <v>52316.34</v>
      </c>
    </row>
    <row r="17" spans="1:6" x14ac:dyDescent="0.25">
      <c r="A17" s="182">
        <v>12</v>
      </c>
      <c r="B17" s="182">
        <f>+'Izračun udjela za 2024. (kune)'!B22</f>
        <v>12</v>
      </c>
      <c r="C17" s="186" t="str">
        <f>+'Izračun udjela za 2024. (kune)'!D22</f>
        <v>OPĆINA</v>
      </c>
      <c r="D17" s="186" t="str">
        <f>+'Izračun udjela za 2024. (kune)'!E22</f>
        <v>BEDNJA</v>
      </c>
      <c r="E17" s="187">
        <f>+'Izračun udjela za 2024. (kune)'!BI22</f>
        <v>2.2157234547230402E-3</v>
      </c>
      <c r="F17" s="196">
        <v>588154.07999999996</v>
      </c>
    </row>
    <row r="18" spans="1:6" x14ac:dyDescent="0.25">
      <c r="A18" s="182">
        <v>13</v>
      </c>
      <c r="B18" s="182">
        <f>+'Izračun udjela za 2024. (kune)'!B24</f>
        <v>15</v>
      </c>
      <c r="C18" s="186" t="str">
        <f>+'Izračun udjela za 2024. (kune)'!D24</f>
        <v>OPĆINA</v>
      </c>
      <c r="D18" s="186" t="str">
        <f>+'Izračun udjela za 2024. (kune)'!E24</f>
        <v>BELICA</v>
      </c>
      <c r="E18" s="187">
        <f>+'Izračun udjela za 2024. (kune)'!BI24</f>
        <v>1.47494047959494E-3</v>
      </c>
      <c r="F18" s="196">
        <v>391516.49</v>
      </c>
    </row>
    <row r="19" spans="1:6" x14ac:dyDescent="0.25">
      <c r="A19" s="182">
        <v>14</v>
      </c>
      <c r="B19" s="182">
        <f>+'Izračun udjela za 2024. (kune)'!B27</f>
        <v>18</v>
      </c>
      <c r="C19" s="186" t="str">
        <f>+'Izračun udjela za 2024. (kune)'!D27</f>
        <v>OPĆINA</v>
      </c>
      <c r="D19" s="186" t="str">
        <f>+'Izračun udjela za 2024. (kune)'!E27</f>
        <v>BEREK</v>
      </c>
      <c r="E19" s="187">
        <f>+'Izračun udjela za 2024. (kune)'!BI27</f>
        <v>9.6454009593172595E-4</v>
      </c>
      <c r="F19" s="196">
        <v>256032.94</v>
      </c>
    </row>
    <row r="20" spans="1:6" x14ac:dyDescent="0.25">
      <c r="A20" s="182">
        <v>15</v>
      </c>
      <c r="B20" s="182">
        <f>+'Izračun udjela za 2024. (kune)'!B28</f>
        <v>19</v>
      </c>
      <c r="C20" s="186" t="str">
        <f>+'Izračun udjela za 2024. (kune)'!D28</f>
        <v>OPĆINA</v>
      </c>
      <c r="D20" s="186" t="str">
        <f>+'Izračun udjela za 2024. (kune)'!E28</f>
        <v>BERETINEC</v>
      </c>
      <c r="E20" s="187">
        <f>+'Izračun udjela za 2024. (kune)'!BI28</f>
        <v>1.18329141990851E-3</v>
      </c>
      <c r="F20" s="196">
        <v>314099.52</v>
      </c>
    </row>
    <row r="21" spans="1:6" x14ac:dyDescent="0.25">
      <c r="A21" s="182">
        <v>16</v>
      </c>
      <c r="B21" s="182">
        <f>+'Izračun udjela za 2024. (kune)'!B29</f>
        <v>20</v>
      </c>
      <c r="C21" s="186" t="str">
        <f>+'Izračun udjela za 2024. (kune)'!D29</f>
        <v>OPĆINA</v>
      </c>
      <c r="D21" s="186" t="str">
        <f>+'Izračun udjela za 2024. (kune)'!E29</f>
        <v>BIBINJE</v>
      </c>
      <c r="E21" s="187">
        <f>+'Izračun udjela za 2024. (kune)'!BI29</f>
        <v>8.2407059090545704E-4</v>
      </c>
      <c r="F21" s="196">
        <v>218745.93</v>
      </c>
    </row>
    <row r="22" spans="1:6" x14ac:dyDescent="0.25">
      <c r="A22" s="182">
        <v>17</v>
      </c>
      <c r="B22" s="182">
        <f>+'Izračun udjela za 2024. (kune)'!B558</f>
        <v>621</v>
      </c>
      <c r="C22" s="186" t="str">
        <f>+'Izračun udjela za 2024. (kune)'!D558</f>
        <v>OPĆINA</v>
      </c>
      <c r="D22" s="186" t="str">
        <f>+'Izračun udjela za 2024. (kune)'!E558</f>
        <v>BILICE</v>
      </c>
      <c r="E22" s="187">
        <f>+'Izračun udjela za 2024. (kune)'!BI558</f>
        <v>1.0688232170945099E-3</v>
      </c>
      <c r="F22" s="196">
        <v>283714.44</v>
      </c>
    </row>
    <row r="23" spans="1:6" x14ac:dyDescent="0.25">
      <c r="A23" s="182">
        <v>18</v>
      </c>
      <c r="B23" s="182">
        <f>+'Izračun udjela za 2024. (kune)'!B30</f>
        <v>21</v>
      </c>
      <c r="C23" s="186" t="str">
        <f>+'Izračun udjela za 2024. (kune)'!D30</f>
        <v>OPĆINA</v>
      </c>
      <c r="D23" s="186" t="str">
        <f>+'Izračun udjela za 2024. (kune)'!E30</f>
        <v>BILJE</v>
      </c>
      <c r="E23" s="187">
        <f>+'Izračun udjela za 2024. (kune)'!BI30</f>
        <v>2.3819693624736299E-3</v>
      </c>
      <c r="F23" s="196">
        <v>632283.32999999996</v>
      </c>
    </row>
    <row r="24" spans="1:6" x14ac:dyDescent="0.25">
      <c r="A24" s="182">
        <v>19</v>
      </c>
      <c r="B24" s="182">
        <f>+'Izračun udjela za 2024. (kune)'!B283</f>
        <v>310</v>
      </c>
      <c r="C24" s="186" t="str">
        <f>+'Izračun udjela za 2024. (kune)'!D283</f>
        <v>OPĆINA</v>
      </c>
      <c r="D24" s="186" t="str">
        <f>+'Izračun udjela za 2024. (kune)'!E283</f>
        <v>BISKUPIJA</v>
      </c>
      <c r="E24" s="187">
        <f>+'Izračun udjela za 2024. (kune)'!BI283</f>
        <v>1.32706467478645E-3</v>
      </c>
      <c r="F24" s="196">
        <v>352263.5</v>
      </c>
    </row>
    <row r="25" spans="1:6" x14ac:dyDescent="0.25">
      <c r="A25" s="182">
        <v>20</v>
      </c>
      <c r="B25" s="182">
        <f>+'Izračun udjela za 2024. (kune)'!B491</f>
        <v>547</v>
      </c>
      <c r="C25" s="186" t="str">
        <f>+'Izračun udjela za 2024. (kune)'!D491</f>
        <v>OPĆINA</v>
      </c>
      <c r="D25" s="186" t="str">
        <f>+'Izračun udjela za 2024. (kune)'!E491</f>
        <v>BISTRA</v>
      </c>
      <c r="E25" s="187">
        <f>+'Izračun udjela za 2024. (kune)'!BI491</f>
        <v>9.4381438367724597E-4</v>
      </c>
      <c r="F25" s="196">
        <v>250531.39</v>
      </c>
    </row>
    <row r="26" spans="1:6" x14ac:dyDescent="0.25">
      <c r="A26" s="182">
        <v>21</v>
      </c>
      <c r="B26" s="182">
        <f>+'Izračun udjela za 2024. (kune)'!B32</f>
        <v>23</v>
      </c>
      <c r="C26" s="186" t="str">
        <f>+'Izračun udjela za 2024. (kune)'!D32</f>
        <v>OPĆINA</v>
      </c>
      <c r="D26" s="186" t="str">
        <f>+'Izračun udjela za 2024. (kune)'!E32</f>
        <v>BIZOVAC</v>
      </c>
      <c r="E26" s="187">
        <f>+'Izračun udjela za 2024. (kune)'!BI32</f>
        <v>2.5469983453577701E-3</v>
      </c>
      <c r="F26" s="196">
        <v>676089.55</v>
      </c>
    </row>
    <row r="27" spans="1:6" x14ac:dyDescent="0.25">
      <c r="A27" s="182">
        <v>22</v>
      </c>
      <c r="B27" s="182">
        <f>+'Izračun udjela za 2024. (kune)'!B34</f>
        <v>25</v>
      </c>
      <c r="C27" s="186" t="str">
        <f>+'Izračun udjela za 2024. (kune)'!D34</f>
        <v>OPĆINA</v>
      </c>
      <c r="D27" s="186" t="str">
        <f>+'Izračun udjela za 2024. (kune)'!E34</f>
        <v>BLATO</v>
      </c>
      <c r="E27" s="187">
        <f>+'Izračun udjela za 2024. (kune)'!BI34</f>
        <v>6.6192273284555205E-4</v>
      </c>
      <c r="F27" s="196">
        <v>175704.49</v>
      </c>
    </row>
    <row r="28" spans="1:6" x14ac:dyDescent="0.25">
      <c r="A28" s="182">
        <v>23</v>
      </c>
      <c r="B28" s="182">
        <f>+'Izračun udjela za 2024. (kune)'!B35</f>
        <v>26</v>
      </c>
      <c r="C28" s="186" t="str">
        <f>+'Izračun udjela za 2024. (kune)'!D35</f>
        <v>OPĆINA</v>
      </c>
      <c r="D28" s="186" t="str">
        <f>+'Izračun udjela za 2024. (kune)'!E35</f>
        <v>BOGDANOVCI</v>
      </c>
      <c r="E28" s="187">
        <f>+'Izračun udjela za 2024. (kune)'!BI35</f>
        <v>1.4337224787782999E-3</v>
      </c>
      <c r="F28" s="196">
        <v>380575.35</v>
      </c>
    </row>
    <row r="29" spans="1:6" x14ac:dyDescent="0.25">
      <c r="A29" s="182">
        <v>24</v>
      </c>
      <c r="B29" s="182">
        <f>+'Izračun udjela za 2024. (kune)'!B36</f>
        <v>27</v>
      </c>
      <c r="C29" s="186" t="str">
        <f>+'Izračun udjela za 2024. (kune)'!D36</f>
        <v>OPĆINA</v>
      </c>
      <c r="D29" s="186" t="str">
        <f>+'Izračun udjela za 2024. (kune)'!E36</f>
        <v>BOL</v>
      </c>
      <c r="E29" s="187">
        <f>+'Izračun udjela za 2024. (kune)'!BI36</f>
        <v>0</v>
      </c>
      <c r="F29" s="196">
        <v>0</v>
      </c>
    </row>
    <row r="30" spans="1:6" x14ac:dyDescent="0.25">
      <c r="A30" s="182">
        <v>25</v>
      </c>
      <c r="B30" s="182">
        <f>+'Izračun udjela za 2024. (kune)'!B37</f>
        <v>29</v>
      </c>
      <c r="C30" s="186" t="str">
        <f>+'Izračun udjela za 2024. (kune)'!D37</f>
        <v>OPĆINA</v>
      </c>
      <c r="D30" s="186" t="str">
        <f>+'Izračun udjela za 2024. (kune)'!E37</f>
        <v>BOROVO</v>
      </c>
      <c r="E30" s="187">
        <f>+'Izračun udjela za 2024. (kune)'!BI37</f>
        <v>3.3439623638861198E-3</v>
      </c>
      <c r="F30" s="196">
        <v>887640.15</v>
      </c>
    </row>
    <row r="31" spans="1:6" x14ac:dyDescent="0.25">
      <c r="A31" s="182">
        <v>26</v>
      </c>
      <c r="B31" s="182">
        <f>+'Izračun udjela za 2024. (kune)'!B38</f>
        <v>30</v>
      </c>
      <c r="C31" s="186" t="str">
        <f>+'Izračun udjela za 2024. (kune)'!D38</f>
        <v>OPĆINA</v>
      </c>
      <c r="D31" s="186" t="str">
        <f>+'Izračun udjela za 2024. (kune)'!E38</f>
        <v>BOSILJEVO</v>
      </c>
      <c r="E31" s="187">
        <f>+'Izračun udjela za 2024. (kune)'!BI38</f>
        <v>5.4363827786167804E-4</v>
      </c>
      <c r="F31" s="196">
        <v>144306.4</v>
      </c>
    </row>
    <row r="32" spans="1:6" x14ac:dyDescent="0.25">
      <c r="A32" s="182">
        <v>27</v>
      </c>
      <c r="B32" s="182">
        <f>+'Izračun udjela za 2024. (kune)'!B39</f>
        <v>32</v>
      </c>
      <c r="C32" s="186" t="str">
        <f>+'Izračun udjela za 2024. (kune)'!D39</f>
        <v>OPĆINA</v>
      </c>
      <c r="D32" s="186" t="str">
        <f>+'Izračun udjela za 2024. (kune)'!E39</f>
        <v>BOŠNJACI</v>
      </c>
      <c r="E32" s="187">
        <f>+'Izračun udjela za 2024. (kune)'!BI39</f>
        <v>2.5015850184152699E-3</v>
      </c>
      <c r="F32" s="196">
        <v>664034.78</v>
      </c>
    </row>
    <row r="33" spans="1:6" x14ac:dyDescent="0.25">
      <c r="A33" s="182">
        <v>28</v>
      </c>
      <c r="B33" s="182">
        <f>+'Izračun udjela za 2024. (kune)'!B40</f>
        <v>33</v>
      </c>
      <c r="C33" s="186" t="str">
        <f>+'Izračun udjela za 2024. (kune)'!D40</f>
        <v>OPĆINA</v>
      </c>
      <c r="D33" s="186" t="str">
        <f>+'Izračun udjela za 2024. (kune)'!E40</f>
        <v>BRCKOVLJANI</v>
      </c>
      <c r="E33" s="187">
        <f>+'Izračun udjela za 2024. (kune)'!BI40</f>
        <v>2.69248999433225E-3</v>
      </c>
      <c r="F33" s="196">
        <v>714709.67</v>
      </c>
    </row>
    <row r="34" spans="1:6" x14ac:dyDescent="0.25">
      <c r="A34" s="182">
        <v>29</v>
      </c>
      <c r="B34" s="182">
        <f>+'Izračun udjela za 2024. (kune)'!B41</f>
        <v>34</v>
      </c>
      <c r="C34" s="186" t="str">
        <f>+'Izračun udjela za 2024. (kune)'!D41</f>
        <v>OPĆINA</v>
      </c>
      <c r="D34" s="186" t="str">
        <f>+'Izračun udjela za 2024. (kune)'!E41</f>
        <v>BRDOVEC</v>
      </c>
      <c r="E34" s="187">
        <f>+'Izračun udjela za 2024. (kune)'!BI41</f>
        <v>0</v>
      </c>
      <c r="F34" s="196">
        <v>0</v>
      </c>
    </row>
    <row r="35" spans="1:6" x14ac:dyDescent="0.25">
      <c r="A35" s="182">
        <v>30</v>
      </c>
      <c r="B35" s="182">
        <f>+'Izračun udjela za 2024. (kune)'!B79</f>
        <v>77</v>
      </c>
      <c r="C35" s="186" t="str">
        <f>+'Izračun udjela za 2024. (kune)'!D79</f>
        <v>OPĆINA</v>
      </c>
      <c r="D35" s="186" t="str">
        <f>+'Izračun udjela za 2024. (kune)'!E79</f>
        <v>BRELA</v>
      </c>
      <c r="E35" s="187">
        <f>+'Izračun udjela za 2024. (kune)'!BI79</f>
        <v>0</v>
      </c>
      <c r="F35" s="196">
        <v>0</v>
      </c>
    </row>
    <row r="36" spans="1:6" x14ac:dyDescent="0.25">
      <c r="A36" s="182">
        <v>31</v>
      </c>
      <c r="B36" s="182">
        <f>+'Izračun udjela za 2024. (kune)'!B42</f>
        <v>35</v>
      </c>
      <c r="C36" s="186" t="str">
        <f>+'Izračun udjela za 2024. (kune)'!D42</f>
        <v>OPĆINA</v>
      </c>
      <c r="D36" s="186" t="str">
        <f>+'Izračun udjela za 2024. (kune)'!E42</f>
        <v>BRESTOVAC</v>
      </c>
      <c r="E36" s="187">
        <f>+'Izračun udjela za 2024. (kune)'!BI42</f>
        <v>2.5384695094903599E-3</v>
      </c>
      <c r="F36" s="196">
        <v>673825.61</v>
      </c>
    </row>
    <row r="37" spans="1:6" x14ac:dyDescent="0.25">
      <c r="A37" s="182">
        <v>32</v>
      </c>
      <c r="B37" s="182">
        <f>+'Izračun udjela za 2024. (kune)'!B43</f>
        <v>36</v>
      </c>
      <c r="C37" s="186" t="str">
        <f>+'Izračun udjela za 2024. (kune)'!D43</f>
        <v>OPĆINA</v>
      </c>
      <c r="D37" s="186" t="str">
        <f>+'Izračun udjela za 2024. (kune)'!E43</f>
        <v>BREZNICA</v>
      </c>
      <c r="E37" s="187">
        <f>+'Izračun udjela za 2024. (kune)'!BI43</f>
        <v>1.2243660880850099E-3</v>
      </c>
      <c r="F37" s="196">
        <v>325002.61</v>
      </c>
    </row>
    <row r="38" spans="1:6" x14ac:dyDescent="0.25">
      <c r="A38" s="182">
        <v>33</v>
      </c>
      <c r="B38" s="182">
        <f>+'Izračun udjela za 2024. (kune)'!B145</f>
        <v>151</v>
      </c>
      <c r="C38" s="186" t="str">
        <f>+'Izračun udjela za 2024. (kune)'!D145</f>
        <v>OPĆINA</v>
      </c>
      <c r="D38" s="186" t="str">
        <f>+'Izračun udjela za 2024. (kune)'!E145</f>
        <v>BREZNIČKI HUM</v>
      </c>
      <c r="E38" s="187">
        <f>+'Izračun udjela za 2024. (kune)'!BI145</f>
        <v>6.0454569444449698E-4</v>
      </c>
      <c r="F38" s="196">
        <v>160474</v>
      </c>
    </row>
    <row r="39" spans="1:6" x14ac:dyDescent="0.25">
      <c r="A39" s="182">
        <v>34</v>
      </c>
      <c r="B39" s="182">
        <f>+'Izračun udjela za 2024. (kune)'!B44</f>
        <v>37</v>
      </c>
      <c r="C39" s="186" t="str">
        <f>+'Izračun udjela za 2024. (kune)'!D44</f>
        <v>OPĆINA</v>
      </c>
      <c r="D39" s="186" t="str">
        <f>+'Izračun udjela za 2024. (kune)'!E44</f>
        <v>BRINJE</v>
      </c>
      <c r="E39" s="187">
        <f>+'Izračun udjela za 2024. (kune)'!BI44</f>
        <v>2.44153181111485E-3</v>
      </c>
      <c r="F39" s="196">
        <v>648093.92000000004</v>
      </c>
    </row>
    <row r="40" spans="1:6" x14ac:dyDescent="0.25">
      <c r="A40" s="182">
        <v>35</v>
      </c>
      <c r="B40" s="182">
        <f>+'Izračun udjela za 2024. (kune)'!B45</f>
        <v>38</v>
      </c>
      <c r="C40" s="186" t="str">
        <f>+'Izračun udjela za 2024. (kune)'!D45</f>
        <v>OPĆINA</v>
      </c>
      <c r="D40" s="186" t="str">
        <f>+'Izračun udjela za 2024. (kune)'!E45</f>
        <v>BROD MORAVICE</v>
      </c>
      <c r="E40" s="187">
        <f>+'Izračun udjela za 2024. (kune)'!BI45</f>
        <v>1.92291852342452E-4</v>
      </c>
      <c r="F40" s="196">
        <v>51043.03</v>
      </c>
    </row>
    <row r="41" spans="1:6" x14ac:dyDescent="0.25">
      <c r="A41" s="182">
        <v>36</v>
      </c>
      <c r="B41" s="182">
        <f>+'Izračun udjela za 2024. (kune)'!B46</f>
        <v>39</v>
      </c>
      <c r="C41" s="186" t="str">
        <f>+'Izračun udjela za 2024. (kune)'!D46</f>
        <v>OPĆINA</v>
      </c>
      <c r="D41" s="186" t="str">
        <f>+'Izračun udjela za 2024. (kune)'!E46</f>
        <v>BRODSKI STUPNIK</v>
      </c>
      <c r="E41" s="187">
        <f>+'Izračun udjela za 2024. (kune)'!BI46</f>
        <v>1.9388301265697899E-3</v>
      </c>
      <c r="F41" s="196">
        <v>514653.96</v>
      </c>
    </row>
    <row r="42" spans="1:6" x14ac:dyDescent="0.25">
      <c r="A42" s="182">
        <v>37</v>
      </c>
      <c r="B42" s="182">
        <f>+'Izračun udjela za 2024. (kune)'!B47</f>
        <v>40</v>
      </c>
      <c r="C42" s="186" t="str">
        <f>+'Izračun udjela za 2024. (kune)'!D47</f>
        <v>OPĆINA</v>
      </c>
      <c r="D42" s="186" t="str">
        <f>+'Izračun udjela za 2024. (kune)'!E47</f>
        <v>BRTONIGLA</v>
      </c>
      <c r="E42" s="187">
        <f>+'Izračun udjela za 2024. (kune)'!BI47</f>
        <v>2.89798561048247E-4</v>
      </c>
      <c r="F42" s="196">
        <v>76925.759999999995</v>
      </c>
    </row>
    <row r="43" spans="1:6" x14ac:dyDescent="0.25">
      <c r="A43" s="182">
        <v>38</v>
      </c>
      <c r="B43" s="182">
        <f>+'Izračun udjela za 2024. (kune)'!B48</f>
        <v>41</v>
      </c>
      <c r="C43" s="186" t="str">
        <f>+'Izračun udjela za 2024. (kune)'!D48</f>
        <v>OPĆINA</v>
      </c>
      <c r="D43" s="186" t="str">
        <f>+'Izračun udjela za 2024. (kune)'!E48</f>
        <v>BUDINŠČINA</v>
      </c>
      <c r="E43" s="187">
        <f>+'Izračun udjela za 2024. (kune)'!BI48</f>
        <v>1.0286114436633799E-3</v>
      </c>
      <c r="F43" s="196">
        <v>273040.40000000002</v>
      </c>
    </row>
    <row r="44" spans="1:6" x14ac:dyDescent="0.25">
      <c r="A44" s="182">
        <v>39</v>
      </c>
      <c r="B44" s="182">
        <f>+'Izračun udjela za 2024. (kune)'!B510</f>
        <v>567</v>
      </c>
      <c r="C44" s="186" t="str">
        <f>+'Izračun udjela za 2024. (kune)'!D510</f>
        <v>OPĆINA</v>
      </c>
      <c r="D44" s="186" t="str">
        <f>+'Izračun udjela za 2024. (kune)'!E510</f>
        <v>BUKOVLJE</v>
      </c>
      <c r="E44" s="187">
        <f>+'Izračun udjela za 2024. (kune)'!BI510</f>
        <v>2.0147297735420302E-3</v>
      </c>
      <c r="F44" s="196">
        <v>534801.18999999994</v>
      </c>
    </row>
    <row r="45" spans="1:6" x14ac:dyDescent="0.25">
      <c r="A45" s="182">
        <v>40</v>
      </c>
      <c r="B45" s="182">
        <f>+'Izračun udjela za 2024. (kune)'!B51</f>
        <v>44</v>
      </c>
      <c r="C45" s="186" t="str">
        <f>+'Izračun udjela za 2024. (kune)'!D51</f>
        <v>OPĆINA</v>
      </c>
      <c r="D45" s="186" t="str">
        <f>+'Izračun udjela za 2024. (kune)'!E51</f>
        <v>CERNA</v>
      </c>
      <c r="E45" s="187">
        <f>+'Izračun udjela za 2024. (kune)'!BI51</f>
        <v>2.7872666512665399E-3</v>
      </c>
      <c r="F45" s="196">
        <v>739867.72</v>
      </c>
    </row>
    <row r="46" spans="1:6" x14ac:dyDescent="0.25">
      <c r="A46" s="182">
        <v>41</v>
      </c>
      <c r="B46" s="182">
        <f>+'Izračun udjela za 2024. (kune)'!B52</f>
        <v>46</v>
      </c>
      <c r="C46" s="186" t="str">
        <f>+'Izračun udjela za 2024. (kune)'!D52</f>
        <v>OPĆINA</v>
      </c>
      <c r="D46" s="186" t="str">
        <f>+'Izračun udjela za 2024. (kune)'!E52</f>
        <v>CERNIK</v>
      </c>
      <c r="E46" s="187">
        <f>+'Izračun udjela za 2024. (kune)'!BI52</f>
        <v>2.3495361336666998E-3</v>
      </c>
      <c r="F46" s="196">
        <v>623674.06999999995</v>
      </c>
    </row>
    <row r="47" spans="1:6" x14ac:dyDescent="0.25">
      <c r="A47" s="182">
        <v>42</v>
      </c>
      <c r="B47" s="182">
        <f>+'Izračun udjela za 2024. (kune)'!B53</f>
        <v>47</v>
      </c>
      <c r="C47" s="186" t="str">
        <f>+'Izračun udjela za 2024. (kune)'!D53</f>
        <v>OPĆINA</v>
      </c>
      <c r="D47" s="186" t="str">
        <f>+'Izračun udjela za 2024. (kune)'!E53</f>
        <v>CEROVLJE</v>
      </c>
      <c r="E47" s="187">
        <f>+'Izračun udjela za 2024. (kune)'!BI53</f>
        <v>4.3986289251303099E-4</v>
      </c>
      <c r="F47" s="196">
        <v>116759.67999999999</v>
      </c>
    </row>
    <row r="48" spans="1:6" x14ac:dyDescent="0.25">
      <c r="A48" s="182">
        <v>43</v>
      </c>
      <c r="B48" s="182">
        <f>+'Izračun udjela za 2024. (kune)'!B54</f>
        <v>48</v>
      </c>
      <c r="C48" s="186" t="str">
        <f>+'Izračun udjela za 2024. (kune)'!D54</f>
        <v>OPĆINA</v>
      </c>
      <c r="D48" s="186" t="str">
        <f>+'Izračun udjela za 2024. (kune)'!E54</f>
        <v>CESTICA</v>
      </c>
      <c r="E48" s="187">
        <f>+'Izračun udjela za 2024. (kune)'!BI54</f>
        <v>3.7290860861058902E-3</v>
      </c>
      <c r="F48" s="196">
        <v>989869.56</v>
      </c>
    </row>
    <row r="49" spans="1:6" x14ac:dyDescent="0.25">
      <c r="A49" s="182">
        <v>44</v>
      </c>
      <c r="B49" s="182">
        <f>+'Izračun udjela za 2024. (kune)'!B55</f>
        <v>49</v>
      </c>
      <c r="C49" s="186" t="str">
        <f>+'Izračun udjela za 2024. (kune)'!D55</f>
        <v>OPĆINA</v>
      </c>
      <c r="D49" s="186" t="str">
        <f>+'Izračun udjela za 2024. (kune)'!E55</f>
        <v>CETINGRAD</v>
      </c>
      <c r="E49" s="187">
        <f>+'Izračun udjela za 2024. (kune)'!BI55</f>
        <v>1.44310026989806E-3</v>
      </c>
      <c r="F49" s="196">
        <v>383064.64</v>
      </c>
    </row>
    <row r="50" spans="1:6" x14ac:dyDescent="0.25">
      <c r="A50" s="182">
        <v>45</v>
      </c>
      <c r="B50" s="182">
        <f>+'Izračun udjela za 2024. (kune)'!B56</f>
        <v>50</v>
      </c>
      <c r="C50" s="186" t="str">
        <f>+'Izračun udjela za 2024. (kune)'!D56</f>
        <v>OPĆINA</v>
      </c>
      <c r="D50" s="186" t="str">
        <f>+'Izračun udjela za 2024. (kune)'!E56</f>
        <v>CISTA PROVO</v>
      </c>
      <c r="E50" s="187">
        <f>+'Izračun udjela za 2024. (kune)'!BI56</f>
        <v>1.6936823718189801E-3</v>
      </c>
      <c r="F50" s="196">
        <v>449580.56</v>
      </c>
    </row>
    <row r="51" spans="1:6" x14ac:dyDescent="0.25">
      <c r="A51" s="182">
        <v>46</v>
      </c>
      <c r="B51" s="182">
        <f>+'Izračun udjela za 2024. (kune)'!B57</f>
        <v>51</v>
      </c>
      <c r="C51" s="186" t="str">
        <f>+'Izračun udjela za 2024. (kune)'!D57</f>
        <v>OPĆINA</v>
      </c>
      <c r="D51" s="186" t="str">
        <f>+'Izračun udjela za 2024. (kune)'!E57</f>
        <v>CIVLJANE</v>
      </c>
      <c r="E51" s="187">
        <f>+'Izračun udjela za 2024. (kune)'!BI57</f>
        <v>1.4217783358628301E-4</v>
      </c>
      <c r="F51" s="196">
        <v>37740.480000000003</v>
      </c>
    </row>
    <row r="52" spans="1:6" x14ac:dyDescent="0.25">
      <c r="A52" s="182">
        <v>47</v>
      </c>
      <c r="B52" s="182">
        <f>+'Izračun udjela za 2024. (kune)'!B60</f>
        <v>54</v>
      </c>
      <c r="C52" s="186" t="str">
        <f>+'Izračun udjela za 2024. (kune)'!D60</f>
        <v>OPĆINA</v>
      </c>
      <c r="D52" s="186" t="str">
        <f>+'Izračun udjela za 2024. (kune)'!E60</f>
        <v>CRNAC</v>
      </c>
      <c r="E52" s="187">
        <f>+'Izračun udjela za 2024. (kune)'!BI60</f>
        <v>1.0767700106869801E-3</v>
      </c>
      <c r="F52" s="196">
        <v>285823.88</v>
      </c>
    </row>
    <row r="53" spans="1:6" x14ac:dyDescent="0.25">
      <c r="A53" s="182">
        <v>48</v>
      </c>
      <c r="B53" s="182">
        <f>+'Izračun udjela za 2024. (kune)'!B62</f>
        <v>56</v>
      </c>
      <c r="C53" s="186" t="str">
        <f>+'Izračun udjela za 2024. (kune)'!D62</f>
        <v>OPĆINA</v>
      </c>
      <c r="D53" s="186" t="str">
        <f>+'Izračun udjela za 2024. (kune)'!E62</f>
        <v>ČAČINCI</v>
      </c>
      <c r="E53" s="187">
        <f>+'Izračun udjela za 2024. (kune)'!BI62</f>
        <v>1.7632968750206099E-3</v>
      </c>
      <c r="F53" s="196">
        <v>468059.43</v>
      </c>
    </row>
    <row r="54" spans="1:6" x14ac:dyDescent="0.25">
      <c r="A54" s="182">
        <v>49</v>
      </c>
      <c r="B54" s="182">
        <f>+'Izračun udjela za 2024. (kune)'!B63</f>
        <v>57</v>
      </c>
      <c r="C54" s="186" t="str">
        <f>+'Izračun udjela za 2024. (kune)'!D63</f>
        <v>OPĆINA</v>
      </c>
      <c r="D54" s="186" t="str">
        <f>+'Izračun udjela za 2024. (kune)'!E63</f>
        <v>ČAĐAVICA</v>
      </c>
      <c r="E54" s="187">
        <f>+'Izračun udjela za 2024. (kune)'!BI63</f>
        <v>1.47374039312605E-3</v>
      </c>
      <c r="F54" s="196">
        <v>391197.93</v>
      </c>
    </row>
    <row r="55" spans="1:6" x14ac:dyDescent="0.25">
      <c r="A55" s="182">
        <v>50</v>
      </c>
      <c r="B55" s="182">
        <f>+'Izračun udjela za 2024. (kune)'!B64</f>
        <v>58</v>
      </c>
      <c r="C55" s="186" t="str">
        <f>+'Izračun udjela za 2024. (kune)'!D64</f>
        <v>OPĆINA</v>
      </c>
      <c r="D55" s="186" t="str">
        <f>+'Izračun udjela za 2024. (kune)'!E64</f>
        <v>ČAGLIN</v>
      </c>
      <c r="E55" s="187">
        <f>+'Izračun udjela za 2024. (kune)'!BI64</f>
        <v>2.0707638916106401E-3</v>
      </c>
      <c r="F55" s="196">
        <v>549675.19999999995</v>
      </c>
    </row>
    <row r="56" spans="1:6" x14ac:dyDescent="0.25">
      <c r="A56" s="182">
        <v>51</v>
      </c>
      <c r="B56" s="182">
        <f>+'Izračun udjela za 2024. (kune)'!B66</f>
        <v>61</v>
      </c>
      <c r="C56" s="186" t="str">
        <f>+'Izračun udjela za 2024. (kune)'!D66</f>
        <v>OPĆINA</v>
      </c>
      <c r="D56" s="186" t="str">
        <f>+'Izračun udjela za 2024. (kune)'!E66</f>
        <v>ČAVLE</v>
      </c>
      <c r="E56" s="187">
        <f>+'Izračun udjela za 2024. (kune)'!BI66</f>
        <v>3.4509760993503802E-4</v>
      </c>
      <c r="F56" s="196">
        <v>91604.65</v>
      </c>
    </row>
    <row r="57" spans="1:6" x14ac:dyDescent="0.25">
      <c r="A57" s="182">
        <v>52</v>
      </c>
      <c r="B57" s="182">
        <f>+'Izračun udjela za 2024. (kune)'!B68</f>
        <v>64</v>
      </c>
      <c r="C57" s="186" t="str">
        <f>+'Izračun udjela za 2024. (kune)'!D68</f>
        <v>OPĆINA</v>
      </c>
      <c r="D57" s="186" t="str">
        <f>+'Izračun udjela za 2024. (kune)'!E68</f>
        <v>ČEMINAC</v>
      </c>
      <c r="E57" s="187">
        <f>+'Izračun udjela za 2024. (kune)'!BI68</f>
        <v>1.7829208310475499E-3</v>
      </c>
      <c r="F57" s="196">
        <v>473268.52</v>
      </c>
    </row>
    <row r="58" spans="1:6" x14ac:dyDescent="0.25">
      <c r="A58" s="182">
        <v>53</v>
      </c>
      <c r="B58" s="182">
        <f>+'Izračun udjela za 2024. (kune)'!B69</f>
        <v>65</v>
      </c>
      <c r="C58" s="186" t="str">
        <f>+'Izračun udjela za 2024. (kune)'!D69</f>
        <v>OPĆINA</v>
      </c>
      <c r="D58" s="186" t="str">
        <f>+'Izračun udjela za 2024. (kune)'!E69</f>
        <v>ČEPIN</v>
      </c>
      <c r="E58" s="187">
        <f>+'Izračun udjela za 2024. (kune)'!BI69</f>
        <v>5.5662131427888497E-3</v>
      </c>
      <c r="F58" s="196">
        <v>1477526.88</v>
      </c>
    </row>
    <row r="59" spans="1:6" x14ac:dyDescent="0.25">
      <c r="A59" s="182">
        <v>54</v>
      </c>
      <c r="B59" s="182">
        <f>+'Izračun udjela za 2024. (kune)'!B70</f>
        <v>66</v>
      </c>
      <c r="C59" s="186" t="str">
        <f>+'Izračun udjela za 2024. (kune)'!D70</f>
        <v>OPĆINA</v>
      </c>
      <c r="D59" s="186" t="str">
        <f>+'Izračun udjela za 2024. (kune)'!E70</f>
        <v>DARDA</v>
      </c>
      <c r="E59" s="187">
        <f>+'Izračun udjela za 2024. (kune)'!BI70</f>
        <v>4.05911036757869E-3</v>
      </c>
      <c r="F59" s="196">
        <v>1077473.06</v>
      </c>
    </row>
    <row r="60" spans="1:6" x14ac:dyDescent="0.25">
      <c r="A60" s="182">
        <v>55</v>
      </c>
      <c r="B60" s="182">
        <f>+'Izračun udjela za 2024. (kune)'!B72</f>
        <v>68</v>
      </c>
      <c r="C60" s="186" t="str">
        <f>+'Izračun udjela za 2024. (kune)'!D72</f>
        <v>OPĆINA</v>
      </c>
      <c r="D60" s="186" t="str">
        <f>+'Izračun udjela za 2024. (kune)'!E72</f>
        <v>DAVOR</v>
      </c>
      <c r="E60" s="187">
        <f>+'Izračun udjela za 2024. (kune)'!BI72</f>
        <v>2.4256837138546699E-3</v>
      </c>
      <c r="F60" s="196">
        <v>643887.11</v>
      </c>
    </row>
    <row r="61" spans="1:6" x14ac:dyDescent="0.25">
      <c r="A61" s="182">
        <v>56</v>
      </c>
      <c r="B61" s="182">
        <f>+'Izračun udjela za 2024. (kune)'!B543</f>
        <v>603</v>
      </c>
      <c r="C61" s="186" t="str">
        <f>+'Izračun udjela za 2024. (kune)'!D543</f>
        <v>OPĆINA</v>
      </c>
      <c r="D61" s="186" t="str">
        <f>+'Izračun udjela za 2024. (kune)'!E543</f>
        <v>DEKANOVEC</v>
      </c>
      <c r="E61" s="187">
        <f>+'Izračun udjela za 2024. (kune)'!BI543</f>
        <v>4.82187176048494E-4</v>
      </c>
      <c r="F61" s="196">
        <v>127994.47</v>
      </c>
    </row>
    <row r="62" spans="1:6" x14ac:dyDescent="0.25">
      <c r="A62" s="182">
        <v>57</v>
      </c>
      <c r="B62" s="182">
        <f>+'Izračun udjela za 2024. (kune)'!B74</f>
        <v>70</v>
      </c>
      <c r="C62" s="186" t="str">
        <f>+'Izračun udjela za 2024. (kune)'!D74</f>
        <v>OPĆINA</v>
      </c>
      <c r="D62" s="186" t="str">
        <f>+'Izračun udjela za 2024. (kune)'!E74</f>
        <v>DESINIĆ</v>
      </c>
      <c r="E62" s="187">
        <f>+'Izračun udjela za 2024. (kune)'!BI74</f>
        <v>1.44291693762579E-3</v>
      </c>
      <c r="F62" s="196">
        <v>383015.98</v>
      </c>
    </row>
    <row r="63" spans="1:6" x14ac:dyDescent="0.25">
      <c r="A63" s="182">
        <v>58</v>
      </c>
      <c r="B63" s="182">
        <f>+'Izračun udjela za 2024. (kune)'!B75</f>
        <v>71</v>
      </c>
      <c r="C63" s="186" t="str">
        <f>+'Izračun udjela za 2024. (kune)'!D75</f>
        <v>OPĆINA</v>
      </c>
      <c r="D63" s="186" t="str">
        <f>+'Izračun udjela za 2024. (kune)'!E75</f>
        <v>DEŽANOVAC</v>
      </c>
      <c r="E63" s="187">
        <f>+'Izračun udjela za 2024. (kune)'!BI75</f>
        <v>1.8756296877606999E-3</v>
      </c>
      <c r="F63" s="196">
        <v>497877.68</v>
      </c>
    </row>
    <row r="64" spans="1:6" x14ac:dyDescent="0.25">
      <c r="A64" s="182">
        <v>59</v>
      </c>
      <c r="B64" s="182">
        <f>+'Izračun udjela za 2024. (kune)'!B76</f>
        <v>72</v>
      </c>
      <c r="C64" s="186" t="str">
        <f>+'Izračun udjela za 2024. (kune)'!D76</f>
        <v>OPĆINA</v>
      </c>
      <c r="D64" s="186" t="str">
        <f>+'Izračun udjela za 2024. (kune)'!E76</f>
        <v>DICMO</v>
      </c>
      <c r="E64" s="187">
        <f>+'Izračun udjela za 2024. (kune)'!BI76</f>
        <v>2.1350729382624898E-3</v>
      </c>
      <c r="F64" s="196">
        <v>566745.75</v>
      </c>
    </row>
    <row r="65" spans="1:6" x14ac:dyDescent="0.25">
      <c r="A65" s="182">
        <v>60</v>
      </c>
      <c r="B65" s="182">
        <f>+'Izračun udjela za 2024. (kune)'!B77</f>
        <v>74</v>
      </c>
      <c r="C65" s="186" t="str">
        <f>+'Izračun udjela za 2024. (kune)'!D77</f>
        <v>OPĆINA</v>
      </c>
      <c r="D65" s="186" t="str">
        <f>+'Izračun udjela za 2024. (kune)'!E77</f>
        <v>DOBRINJ</v>
      </c>
      <c r="E65" s="187">
        <f>+'Izračun udjela za 2024. (kune)'!BI77</f>
        <v>0</v>
      </c>
      <c r="F65" s="196">
        <v>0</v>
      </c>
    </row>
    <row r="66" spans="1:6" x14ac:dyDescent="0.25">
      <c r="A66" s="182">
        <v>61</v>
      </c>
      <c r="B66" s="182">
        <f>+'Izračun udjela za 2024. (kune)'!B78</f>
        <v>75</v>
      </c>
      <c r="C66" s="186" t="str">
        <f>+'Izračun udjela za 2024. (kune)'!D78</f>
        <v>OPĆINA</v>
      </c>
      <c r="D66" s="186" t="str">
        <f>+'Izračun udjela za 2024. (kune)'!E78</f>
        <v>DOMAŠINEC</v>
      </c>
      <c r="E66" s="187">
        <f>+'Izračun udjela za 2024. (kune)'!BI78</f>
        <v>1.19184518335465E-3</v>
      </c>
      <c r="F66" s="196">
        <v>316370.08</v>
      </c>
    </row>
    <row r="67" spans="1:6" x14ac:dyDescent="0.25">
      <c r="A67" s="182">
        <v>62</v>
      </c>
      <c r="B67" s="182">
        <f>+'Izračun udjela za 2024. (kune)'!B80</f>
        <v>78</v>
      </c>
      <c r="C67" s="186" t="str">
        <f>+'Izračun udjela za 2024. (kune)'!D80</f>
        <v>OPĆINA</v>
      </c>
      <c r="D67" s="186" t="str">
        <f>+'Izračun udjela za 2024. (kune)'!E80</f>
        <v>DONJA DUBRAVA</v>
      </c>
      <c r="E67" s="187">
        <f>+'Izračun udjela za 2024. (kune)'!BI80</f>
        <v>8.8581091938545503E-4</v>
      </c>
      <c r="F67" s="196">
        <v>235134.63</v>
      </c>
    </row>
    <row r="68" spans="1:6" x14ac:dyDescent="0.25">
      <c r="A68" s="182">
        <v>63</v>
      </c>
      <c r="B68" s="182">
        <f>+'Izračun udjela za 2024. (kune)'!B519</f>
        <v>576</v>
      </c>
      <c r="C68" s="186" t="str">
        <f>+'Izračun udjela za 2024. (kune)'!D519</f>
        <v>OPĆINA</v>
      </c>
      <c r="D68" s="186" t="str">
        <f>+'Izračun udjela za 2024. (kune)'!E519</f>
        <v>DONJA MOTIČINA</v>
      </c>
      <c r="E68" s="187">
        <f>+'Izračun udjela za 2024. (kune)'!BI519</f>
        <v>1.31838410208092E-3</v>
      </c>
      <c r="F68" s="196">
        <v>349959.28</v>
      </c>
    </row>
    <row r="69" spans="1:6" x14ac:dyDescent="0.25">
      <c r="A69" s="182">
        <v>64</v>
      </c>
      <c r="B69" s="182">
        <f>+'Izračun udjela za 2024. (kune)'!B82</f>
        <v>80</v>
      </c>
      <c r="C69" s="186" t="str">
        <f>+'Izračun udjela za 2024. (kune)'!D82</f>
        <v>OPĆINA</v>
      </c>
      <c r="D69" s="186" t="str">
        <f>+'Izračun udjela za 2024. (kune)'!E82</f>
        <v>DONJA VOĆA</v>
      </c>
      <c r="E69" s="187">
        <f>+'Izračun udjela za 2024. (kune)'!BI82</f>
        <v>1.8024163502283501E-3</v>
      </c>
      <c r="F69" s="196">
        <v>478443.52000000002</v>
      </c>
    </row>
    <row r="70" spans="1:6" x14ac:dyDescent="0.25">
      <c r="A70" s="182">
        <v>65</v>
      </c>
      <c r="B70" s="182">
        <f>+'Izračun udjela za 2024. (kune)'!B83</f>
        <v>81</v>
      </c>
      <c r="C70" s="186" t="str">
        <f>+'Izračun udjela za 2024. (kune)'!D83</f>
        <v>OPĆINA</v>
      </c>
      <c r="D70" s="186" t="str">
        <f>+'Izračun udjela za 2024. (kune)'!E83</f>
        <v>DONJI ANDRIJEVCI</v>
      </c>
      <c r="E70" s="187">
        <f>+'Izračun udjela za 2024. (kune)'!BI83</f>
        <v>2.2017026011114699E-3</v>
      </c>
      <c r="F70" s="196">
        <v>584432.31000000006</v>
      </c>
    </row>
    <row r="71" spans="1:6" x14ac:dyDescent="0.25">
      <c r="A71" s="182">
        <v>66</v>
      </c>
      <c r="B71" s="182">
        <f>+'Izračun udjela za 2024. (kune)'!B84</f>
        <v>82</v>
      </c>
      <c r="C71" s="186" t="str">
        <f>+'Izračun udjela za 2024. (kune)'!D84</f>
        <v>OPĆINA</v>
      </c>
      <c r="D71" s="186" t="str">
        <f>+'Izračun udjela za 2024. (kune)'!E84</f>
        <v>DONJI KRALJEVEC</v>
      </c>
      <c r="E71" s="187">
        <f>+'Izračun udjela za 2024. (kune)'!BI84</f>
        <v>1.4501902178176E-3</v>
      </c>
      <c r="F71" s="196">
        <v>384946.64</v>
      </c>
    </row>
    <row r="72" spans="1:6" x14ac:dyDescent="0.25">
      <c r="A72" s="182">
        <v>67</v>
      </c>
      <c r="B72" s="182">
        <f>+'Izračun udjela za 2024. (kune)'!B85</f>
        <v>83</v>
      </c>
      <c r="C72" s="186" t="str">
        <f>+'Izračun udjela za 2024. (kune)'!D85</f>
        <v>OPĆINA</v>
      </c>
      <c r="D72" s="186" t="str">
        <f>+'Izračun udjela za 2024. (kune)'!E85</f>
        <v>DONJI KUKURUZARI</v>
      </c>
      <c r="E72" s="187">
        <f>+'Izračun udjela za 2024. (kune)'!BI85</f>
        <v>1.1837403975906199E-3</v>
      </c>
      <c r="F72" s="196">
        <v>314218.7</v>
      </c>
    </row>
    <row r="73" spans="1:6" x14ac:dyDescent="0.25">
      <c r="A73" s="182">
        <v>68</v>
      </c>
      <c r="B73" s="182">
        <f>+'Izračun udjela za 2024. (kune)'!B86</f>
        <v>84</v>
      </c>
      <c r="C73" s="186" t="str">
        <f>+'Izračun udjela za 2024. (kune)'!D86</f>
        <v>OPĆINA</v>
      </c>
      <c r="D73" s="186" t="str">
        <f>+'Izračun udjela za 2024. (kune)'!E86</f>
        <v>DONJI LAPAC</v>
      </c>
      <c r="E73" s="187">
        <f>+'Izračun udjela za 2024. (kune)'!BI86</f>
        <v>1.44701433853189E-3</v>
      </c>
      <c r="F73" s="196">
        <v>384103.61</v>
      </c>
    </row>
    <row r="74" spans="1:6" x14ac:dyDescent="0.25">
      <c r="A74" s="182">
        <v>69</v>
      </c>
      <c r="B74" s="182">
        <f>+'Izračun udjela za 2024. (kune)'!B91</f>
        <v>89</v>
      </c>
      <c r="C74" s="186" t="str">
        <f>+'Izračun udjela za 2024. (kune)'!D91</f>
        <v>OPĆINA</v>
      </c>
      <c r="D74" s="186" t="str">
        <f>+'Izračun udjela za 2024. (kune)'!E91</f>
        <v>DONJI VIDOVEC</v>
      </c>
      <c r="E74" s="187">
        <f>+'Izračun udjela za 2024. (kune)'!BI91</f>
        <v>8.2635110246486701E-4</v>
      </c>
      <c r="F74" s="196">
        <v>219351.28</v>
      </c>
    </row>
    <row r="75" spans="1:6" x14ac:dyDescent="0.25">
      <c r="A75" s="182">
        <v>70</v>
      </c>
      <c r="B75" s="182">
        <f>+'Izračun udjela za 2024. (kune)'!B511</f>
        <v>568</v>
      </c>
      <c r="C75" s="186" t="str">
        <f>+'Izračun udjela za 2024. (kune)'!D511</f>
        <v>OPĆINA</v>
      </c>
      <c r="D75" s="186" t="str">
        <f>+'Izračun udjela za 2024. (kune)'!E511</f>
        <v>DRAGALIĆ</v>
      </c>
      <c r="E75" s="187">
        <f>+'Izračun udjela za 2024. (kune)'!BI511</f>
        <v>9.1348621707765796E-4</v>
      </c>
      <c r="F75" s="196">
        <v>242480.91</v>
      </c>
    </row>
    <row r="76" spans="1:6" x14ac:dyDescent="0.25">
      <c r="A76" s="182">
        <v>71</v>
      </c>
      <c r="B76" s="182">
        <f>+'Izračun udjela za 2024. (kune)'!B92</f>
        <v>90</v>
      </c>
      <c r="C76" s="186" t="str">
        <f>+'Izračun udjela za 2024. (kune)'!D92</f>
        <v>OPĆINA</v>
      </c>
      <c r="D76" s="186" t="str">
        <f>+'Izračun udjela za 2024. (kune)'!E92</f>
        <v>DRAGANIĆ</v>
      </c>
      <c r="E76" s="187">
        <f>+'Izračun udjela za 2024. (kune)'!BI92</f>
        <v>1.1377838691935399E-3</v>
      </c>
      <c r="F76" s="196">
        <v>302019.74</v>
      </c>
    </row>
    <row r="77" spans="1:6" x14ac:dyDescent="0.25">
      <c r="A77" s="182">
        <v>72</v>
      </c>
      <c r="B77" s="182">
        <f>+'Izračun udjela za 2024. (kune)'!B93</f>
        <v>91</v>
      </c>
      <c r="C77" s="186" t="str">
        <f>+'Izračun udjela za 2024. (kune)'!D93</f>
        <v>OPĆINA</v>
      </c>
      <c r="D77" s="186" t="str">
        <f>+'Izračun udjela za 2024. (kune)'!E93</f>
        <v>DRAŽ</v>
      </c>
      <c r="E77" s="187">
        <f>+'Izračun udjela za 2024. (kune)'!BI93</f>
        <v>1.6994626674293801E-3</v>
      </c>
      <c r="F77" s="196">
        <v>451114.92</v>
      </c>
    </row>
    <row r="78" spans="1:6" x14ac:dyDescent="0.25">
      <c r="A78" s="182">
        <v>73</v>
      </c>
      <c r="B78" s="182">
        <f>+'Izračun udjela za 2024. (kune)'!B94</f>
        <v>92</v>
      </c>
      <c r="C78" s="186" t="str">
        <f>+'Izračun udjela za 2024. (kune)'!D94</f>
        <v>OPĆINA</v>
      </c>
      <c r="D78" s="186" t="str">
        <f>+'Izračun udjela za 2024. (kune)'!E94</f>
        <v>DRENOVCI</v>
      </c>
      <c r="E78" s="187">
        <f>+'Izračun udjela za 2024. (kune)'!BI94</f>
        <v>3.3996753223357701E-3</v>
      </c>
      <c r="F78" s="196">
        <v>902428.91</v>
      </c>
    </row>
    <row r="79" spans="1:6" x14ac:dyDescent="0.25">
      <c r="A79" s="182">
        <v>74</v>
      </c>
      <c r="B79" s="182">
        <f>+'Izračun udjela za 2024. (kune)'!B95</f>
        <v>94</v>
      </c>
      <c r="C79" s="186" t="str">
        <f>+'Izračun udjela za 2024. (kune)'!D95</f>
        <v>OPĆINA</v>
      </c>
      <c r="D79" s="186" t="str">
        <f>+'Izračun udjela za 2024. (kune)'!E95</f>
        <v>DRENJE</v>
      </c>
      <c r="E79" s="187">
        <f>+'Izračun udjela za 2024. (kune)'!BI95</f>
        <v>2.1660762871016999E-3</v>
      </c>
      <c r="F79" s="196">
        <v>574975.46</v>
      </c>
    </row>
    <row r="80" spans="1:6" x14ac:dyDescent="0.25">
      <c r="A80" s="182">
        <v>75</v>
      </c>
      <c r="B80" s="182">
        <f>+'Izračun udjela za 2024. (kune)'!B97</f>
        <v>96</v>
      </c>
      <c r="C80" s="186" t="str">
        <f>+'Izračun udjela za 2024. (kune)'!D97</f>
        <v>OPĆINA</v>
      </c>
      <c r="D80" s="186" t="str">
        <f>+'Izračun udjela za 2024. (kune)'!E97</f>
        <v>DRNJE</v>
      </c>
      <c r="E80" s="187">
        <f>+'Izračun udjela za 2024. (kune)'!BI97</f>
        <v>6.9440553179474002E-4</v>
      </c>
      <c r="F80" s="196">
        <v>184326.9</v>
      </c>
    </row>
    <row r="81" spans="1:6" x14ac:dyDescent="0.25">
      <c r="A81" s="182">
        <v>76</v>
      </c>
      <c r="B81" s="182">
        <f>+'Izračun udjela za 2024. (kune)'!B98</f>
        <v>97</v>
      </c>
      <c r="C81" s="186" t="str">
        <f>+'Izračun udjela za 2024. (kune)'!D98</f>
        <v>OPĆINA</v>
      </c>
      <c r="D81" s="186" t="str">
        <f>+'Izračun udjela za 2024. (kune)'!E98</f>
        <v>DUBRAVA</v>
      </c>
      <c r="E81" s="187">
        <f>+'Izračun udjela za 2024. (kune)'!BI98</f>
        <v>3.52390638679516E-3</v>
      </c>
      <c r="F81" s="196">
        <v>935405.51</v>
      </c>
    </row>
    <row r="82" spans="1:6" x14ac:dyDescent="0.25">
      <c r="A82" s="182">
        <v>77</v>
      </c>
      <c r="B82" s="182">
        <f>+'Izračun udjela za 2024. (kune)'!B493</f>
        <v>549</v>
      </c>
      <c r="C82" s="186" t="str">
        <f>+'Izračun udjela za 2024. (kune)'!D493</f>
        <v>OPĆINA</v>
      </c>
      <c r="D82" s="186" t="str">
        <f>+'Izračun udjela za 2024. (kune)'!E493</f>
        <v>DUBRAVICA</v>
      </c>
      <c r="E82" s="187">
        <f>+'Izračun udjela za 2024. (kune)'!BI493</f>
        <v>3.1334582245137299E-4</v>
      </c>
      <c r="F82" s="196">
        <v>83176.28</v>
      </c>
    </row>
    <row r="83" spans="1:6" x14ac:dyDescent="0.25">
      <c r="A83" s="182">
        <v>78</v>
      </c>
      <c r="B83" s="182">
        <f>+'Izračun udjela za 2024. (kune)'!B538</f>
        <v>598</v>
      </c>
      <c r="C83" s="186" t="str">
        <f>+'Izračun udjela za 2024. (kune)'!D538</f>
        <v>OPĆINA</v>
      </c>
      <c r="D83" s="186" t="str">
        <f>+'Izračun udjela za 2024. (kune)'!E538</f>
        <v>DUBROVAČKO PRIMORJE</v>
      </c>
      <c r="E83" s="187">
        <f>+'Izračun udjela za 2024. (kune)'!BI538</f>
        <v>0</v>
      </c>
      <c r="F83" s="196">
        <v>0</v>
      </c>
    </row>
    <row r="84" spans="1:6" x14ac:dyDescent="0.25">
      <c r="A84" s="182">
        <v>79</v>
      </c>
      <c r="B84" s="182">
        <f>+'Izračun udjela za 2024. (kune)'!B101</f>
        <v>100</v>
      </c>
      <c r="C84" s="186" t="str">
        <f>+'Izračun udjela za 2024. (kune)'!D101</f>
        <v>OPĆINA</v>
      </c>
      <c r="D84" s="186" t="str">
        <f>+'Izračun udjela za 2024. (kune)'!E101</f>
        <v>DUGI RAT</v>
      </c>
      <c r="E84" s="187">
        <f>+'Izračun udjela za 2024. (kune)'!BI101</f>
        <v>0</v>
      </c>
      <c r="F84" s="196">
        <v>0</v>
      </c>
    </row>
    <row r="85" spans="1:6" x14ac:dyDescent="0.25">
      <c r="A85" s="182">
        <v>80</v>
      </c>
      <c r="B85" s="182">
        <f>+'Izračun udjela za 2024. (kune)'!B526</f>
        <v>585</v>
      </c>
      <c r="C85" s="186" t="str">
        <f>+'Izračun udjela za 2024. (kune)'!D526</f>
        <v>OPĆINA</v>
      </c>
      <c r="D85" s="186" t="str">
        <f>+'Izračun udjela za 2024. (kune)'!E526</f>
        <v>DUGOPOLJE</v>
      </c>
      <c r="E85" s="187">
        <f>+'Izračun udjela za 2024. (kune)'!BI526</f>
        <v>1.6609050696717201E-3</v>
      </c>
      <c r="F85" s="196">
        <v>440879.97</v>
      </c>
    </row>
    <row r="86" spans="1:6" x14ac:dyDescent="0.25">
      <c r="A86" s="182">
        <v>81</v>
      </c>
      <c r="B86" s="182">
        <f>+'Izračun udjela za 2024. (kune)'!B103</f>
        <v>102</v>
      </c>
      <c r="C86" s="186" t="str">
        <f>+'Izračun udjela za 2024. (kune)'!D103</f>
        <v>OPĆINA</v>
      </c>
      <c r="D86" s="186" t="str">
        <f>+'Izračun udjela za 2024. (kune)'!E103</f>
        <v>DVOR</v>
      </c>
      <c r="E86" s="187">
        <f>+'Izračun udjela za 2024. (kune)'!BI103</f>
        <v>3.2881991377570201E-3</v>
      </c>
      <c r="F86" s="196">
        <v>872838.05</v>
      </c>
    </row>
    <row r="87" spans="1:6" x14ac:dyDescent="0.25">
      <c r="A87" s="182">
        <v>82</v>
      </c>
      <c r="B87" s="182">
        <f>+'Izračun udjela za 2024. (kune)'!B105</f>
        <v>104</v>
      </c>
      <c r="C87" s="186" t="str">
        <f>+'Izračun udjela za 2024. (kune)'!D105</f>
        <v>OPĆINA</v>
      </c>
      <c r="D87" s="186" t="str">
        <f>+'Izračun udjela za 2024. (kune)'!E105</f>
        <v>ĐELEKOVEC</v>
      </c>
      <c r="E87" s="187">
        <f>+'Izračun udjela za 2024. (kune)'!BI105</f>
        <v>6.8857260212875802E-4</v>
      </c>
      <c r="F87" s="196">
        <v>182778.58</v>
      </c>
    </row>
    <row r="88" spans="1:6" x14ac:dyDescent="0.25">
      <c r="A88" s="182">
        <v>83</v>
      </c>
      <c r="B88" s="182">
        <f>+'Izračun udjela za 2024. (kune)'!B106</f>
        <v>105</v>
      </c>
      <c r="C88" s="186" t="str">
        <f>+'Izračun udjela za 2024. (kune)'!D106</f>
        <v>OPĆINA</v>
      </c>
      <c r="D88" s="186" t="str">
        <f>+'Izračun udjela za 2024. (kune)'!E106</f>
        <v>ĐULOVAC</v>
      </c>
      <c r="E88" s="187">
        <f>+'Izračun udjela za 2024. (kune)'!BI106</f>
        <v>3.1294464256705198E-3</v>
      </c>
      <c r="F88" s="196">
        <v>830697.84</v>
      </c>
    </row>
    <row r="89" spans="1:6" x14ac:dyDescent="0.25">
      <c r="A89" s="182">
        <v>84</v>
      </c>
      <c r="B89" s="182">
        <f>+'Izračun udjela za 2024. (kune)'!B107</f>
        <v>106</v>
      </c>
      <c r="C89" s="186" t="str">
        <f>+'Izračun udjela za 2024. (kune)'!D107</f>
        <v>OPĆINA</v>
      </c>
      <c r="D89" s="186" t="str">
        <f>+'Izračun udjela za 2024. (kune)'!E107</f>
        <v>ĐURĐENOVAC</v>
      </c>
      <c r="E89" s="187">
        <f>+'Izračun udjela za 2024. (kune)'!BI107</f>
        <v>4.7627429512082401E-3</v>
      </c>
      <c r="F89" s="196">
        <v>1264249.24</v>
      </c>
    </row>
    <row r="90" spans="1:6" x14ac:dyDescent="0.25">
      <c r="A90" s="182">
        <v>85</v>
      </c>
      <c r="B90" s="182">
        <f>+'Izračun udjela za 2024. (kune)'!B109</f>
        <v>108</v>
      </c>
      <c r="C90" s="186" t="str">
        <f>+'Izračun udjela za 2024. (kune)'!D109</f>
        <v>OPĆINA</v>
      </c>
      <c r="D90" s="186" t="str">
        <f>+'Izračun udjela za 2024. (kune)'!E109</f>
        <v>ĐURMANEC</v>
      </c>
      <c r="E90" s="187">
        <f>+'Izračun udjela za 2024. (kune)'!BI109</f>
        <v>1.4937400404286701E-3</v>
      </c>
      <c r="F90" s="196">
        <v>396506.75</v>
      </c>
    </row>
    <row r="91" spans="1:6" x14ac:dyDescent="0.25">
      <c r="A91" s="182">
        <v>86</v>
      </c>
      <c r="B91" s="182">
        <f>+'Izračun udjela za 2024. (kune)'!B110</f>
        <v>110</v>
      </c>
      <c r="C91" s="186" t="str">
        <f>+'Izračun udjela za 2024. (kune)'!D110</f>
        <v>OPĆINA</v>
      </c>
      <c r="D91" s="186" t="str">
        <f>+'Izračun udjela za 2024. (kune)'!E110</f>
        <v>ERDUT</v>
      </c>
      <c r="E91" s="187">
        <f>+'Izračun udjela za 2024. (kune)'!BI110</f>
        <v>4.2147214847069597E-3</v>
      </c>
      <c r="F91" s="196">
        <v>1118779.3400000001</v>
      </c>
    </row>
    <row r="92" spans="1:6" x14ac:dyDescent="0.25">
      <c r="A92" s="182">
        <v>87</v>
      </c>
      <c r="B92" s="182">
        <f>+'Izračun udjela za 2024. (kune)'!B111</f>
        <v>111</v>
      </c>
      <c r="C92" s="186" t="str">
        <f>+'Izračun udjela za 2024. (kune)'!D111</f>
        <v>OPĆINA</v>
      </c>
      <c r="D92" s="186" t="str">
        <f>+'Izračun udjela za 2024. (kune)'!E111</f>
        <v>ERNESTINOVO</v>
      </c>
      <c r="E92" s="187">
        <f>+'Izračun udjela za 2024. (kune)'!BI111</f>
        <v>1.45987249141736E-3</v>
      </c>
      <c r="F92" s="196">
        <v>387516.75</v>
      </c>
    </row>
    <row r="93" spans="1:6" x14ac:dyDescent="0.25">
      <c r="A93" s="182">
        <v>88</v>
      </c>
      <c r="B93" s="182">
        <f>+'Izračun udjela za 2024. (kune)'!B112</f>
        <v>113</v>
      </c>
      <c r="C93" s="186" t="str">
        <f>+'Izračun udjela za 2024. (kune)'!D112</f>
        <v>OPĆINA</v>
      </c>
      <c r="D93" s="186" t="str">
        <f>+'Izračun udjela za 2024. (kune)'!E112</f>
        <v>ERVENIK</v>
      </c>
      <c r="E93" s="187">
        <f>+'Izračun udjela za 2024. (kune)'!BI112</f>
        <v>9.2619137680804401E-4</v>
      </c>
      <c r="F93" s="196">
        <v>245853.44</v>
      </c>
    </row>
    <row r="94" spans="1:6" x14ac:dyDescent="0.25">
      <c r="A94" s="182">
        <v>89</v>
      </c>
      <c r="B94" s="182">
        <f>+'Izračun udjela za 2024. (kune)'!B113</f>
        <v>114</v>
      </c>
      <c r="C94" s="186" t="str">
        <f>+'Izračun udjela za 2024. (kune)'!D113</f>
        <v>OPĆINA</v>
      </c>
      <c r="D94" s="186" t="str">
        <f>+'Izračun udjela za 2024. (kune)'!E113</f>
        <v>FARKAŠEVAC</v>
      </c>
      <c r="E94" s="187">
        <f>+'Izračun udjela za 2024. (kune)'!BI113</f>
        <v>1.4125704175479E-3</v>
      </c>
      <c r="F94" s="196">
        <v>374960.63</v>
      </c>
    </row>
    <row r="95" spans="1:6" x14ac:dyDescent="0.25">
      <c r="A95" s="182">
        <v>90</v>
      </c>
      <c r="B95" s="182">
        <f>+'Izračun udjela za 2024. (kune)'!B556</f>
        <v>619</v>
      </c>
      <c r="C95" s="186" t="str">
        <f>+'Izračun udjela za 2024. (kune)'!D556</f>
        <v>OPĆINA</v>
      </c>
      <c r="D95" s="186" t="str">
        <f>+'Izračun udjela za 2024. (kune)'!E556</f>
        <v>FAŽANA</v>
      </c>
      <c r="E95" s="187">
        <f>+'Izračun udjela za 2024. (kune)'!BI556</f>
        <v>0</v>
      </c>
      <c r="F95" s="196">
        <v>0</v>
      </c>
    </row>
    <row r="96" spans="1:6" x14ac:dyDescent="0.25">
      <c r="A96" s="182">
        <v>91</v>
      </c>
      <c r="B96" s="182">
        <f>+'Izračun udjela za 2024. (kune)'!B114</f>
        <v>115</v>
      </c>
      <c r="C96" s="186" t="str">
        <f>+'Izračun udjela za 2024. (kune)'!D114</f>
        <v>OPĆINA</v>
      </c>
      <c r="D96" s="186" t="str">
        <f>+'Izračun udjela za 2024. (kune)'!E114</f>
        <v>FERDINANDOVAC</v>
      </c>
      <c r="E96" s="187">
        <f>+'Izračun udjela za 2024. (kune)'!BI114</f>
        <v>1.3109364900966E-3</v>
      </c>
      <c r="F96" s="196">
        <v>347982.35</v>
      </c>
    </row>
    <row r="97" spans="1:6" x14ac:dyDescent="0.25">
      <c r="A97" s="182">
        <v>92</v>
      </c>
      <c r="B97" s="182">
        <f>+'Izračun udjela za 2024. (kune)'!B115</f>
        <v>116</v>
      </c>
      <c r="C97" s="186" t="str">
        <f>+'Izračun udjela za 2024. (kune)'!D115</f>
        <v>OPĆINA</v>
      </c>
      <c r="D97" s="186" t="str">
        <f>+'Izračun udjela za 2024. (kune)'!E115</f>
        <v>FERIČANCI</v>
      </c>
      <c r="E97" s="187">
        <f>+'Izračun udjela za 2024. (kune)'!BI115</f>
        <v>1.3326852868851399E-3</v>
      </c>
      <c r="F97" s="196">
        <v>353755.47</v>
      </c>
    </row>
    <row r="98" spans="1:6" x14ac:dyDescent="0.25">
      <c r="A98" s="182">
        <v>93</v>
      </c>
      <c r="B98" s="182">
        <f>+'Izračun udjela za 2024. (kune)'!B565</f>
        <v>629</v>
      </c>
      <c r="C98" s="186" t="str">
        <f>+'Izračun udjela za 2024. (kune)'!D565</f>
        <v>OPĆINA</v>
      </c>
      <c r="D98" s="186" t="str">
        <f>+'Izračun udjela za 2024. (kune)'!E565</f>
        <v>FUNTANA</v>
      </c>
      <c r="E98" s="187">
        <f>+'Izračun udjela za 2024. (kune)'!BI565</f>
        <v>0</v>
      </c>
      <c r="F98" s="196">
        <v>0</v>
      </c>
    </row>
    <row r="99" spans="1:6" x14ac:dyDescent="0.25">
      <c r="A99" s="182">
        <v>94</v>
      </c>
      <c r="B99" s="182">
        <f>+'Izračun udjela za 2024. (kune)'!B116</f>
        <v>117</v>
      </c>
      <c r="C99" s="186" t="str">
        <f>+'Izračun udjela za 2024. (kune)'!D116</f>
        <v>OPĆINA</v>
      </c>
      <c r="D99" s="186" t="str">
        <f>+'Izračun udjela za 2024. (kune)'!E116</f>
        <v>FUŽINE</v>
      </c>
      <c r="E99" s="187">
        <f>+'Izračun udjela za 2024. (kune)'!BI116</f>
        <v>0</v>
      </c>
      <c r="F99" s="196">
        <v>0</v>
      </c>
    </row>
    <row r="100" spans="1:6" x14ac:dyDescent="0.25">
      <c r="A100" s="182">
        <v>95</v>
      </c>
      <c r="B100" s="182">
        <f>+'Izračun udjela za 2024. (kune)'!B514</f>
        <v>571</v>
      </c>
      <c r="C100" s="186" t="str">
        <f>+'Izračun udjela za 2024. (kune)'!D514</f>
        <v>OPĆINA</v>
      </c>
      <c r="D100" s="186" t="str">
        <f>+'Izračun udjela za 2024. (kune)'!E514</f>
        <v>GALOVAC</v>
      </c>
      <c r="E100" s="187">
        <f>+'Izračun udjela za 2024. (kune)'!BI514</f>
        <v>9.2619840468265505E-4</v>
      </c>
      <c r="F100" s="196">
        <v>245855.31</v>
      </c>
    </row>
    <row r="101" spans="1:6" x14ac:dyDescent="0.25">
      <c r="A101" s="182">
        <v>96</v>
      </c>
      <c r="B101" s="182">
        <f>+'Izračun udjela za 2024. (kune)'!B117</f>
        <v>118</v>
      </c>
      <c r="C101" s="186" t="str">
        <f>+'Izračun udjela za 2024. (kune)'!D117</f>
        <v>OPĆINA</v>
      </c>
      <c r="D101" s="186" t="str">
        <f>+'Izračun udjela za 2024. (kune)'!E117</f>
        <v>GARČIN</v>
      </c>
      <c r="E101" s="187">
        <f>+'Izračun udjela za 2024. (kune)'!BI117</f>
        <v>3.0789364195568099E-3</v>
      </c>
      <c r="F101" s="196">
        <v>817290.18</v>
      </c>
    </row>
    <row r="102" spans="1:6" x14ac:dyDescent="0.25">
      <c r="A102" s="182">
        <v>97</v>
      </c>
      <c r="B102" s="182">
        <f>+'Izračun udjela za 2024. (kune)'!B119</f>
        <v>120</v>
      </c>
      <c r="C102" s="186" t="str">
        <f>+'Izračun udjela za 2024. (kune)'!D119</f>
        <v>OPĆINA</v>
      </c>
      <c r="D102" s="186" t="str">
        <f>+'Izračun udjela za 2024. (kune)'!E119</f>
        <v>GENERALSKI STOL</v>
      </c>
      <c r="E102" s="187">
        <f>+'Izračun udjela za 2024. (kune)'!BI119</f>
        <v>1.2331068890009201E-3</v>
      </c>
      <c r="F102" s="196">
        <v>327322.82</v>
      </c>
    </row>
    <row r="103" spans="1:6" x14ac:dyDescent="0.25">
      <c r="A103" s="182">
        <v>98</v>
      </c>
      <c r="B103" s="182">
        <f>+'Izračun udjela za 2024. (kune)'!B121</f>
        <v>122</v>
      </c>
      <c r="C103" s="186" t="str">
        <f>+'Izračun udjela za 2024. (kune)'!D121</f>
        <v>OPĆINA</v>
      </c>
      <c r="D103" s="186" t="str">
        <f>+'Izračun udjela za 2024. (kune)'!E121</f>
        <v>GOLA</v>
      </c>
      <c r="E103" s="187">
        <f>+'Izračun udjela za 2024. (kune)'!BI121</f>
        <v>1.91572459746258E-3</v>
      </c>
      <c r="F103" s="196">
        <v>508520.7</v>
      </c>
    </row>
    <row r="104" spans="1:6" x14ac:dyDescent="0.25">
      <c r="A104" s="182">
        <v>99</v>
      </c>
      <c r="B104" s="182">
        <f>+'Izračun udjela za 2024. (kune)'!B122</f>
        <v>123</v>
      </c>
      <c r="C104" s="186" t="str">
        <f>+'Izračun udjela za 2024. (kune)'!D122</f>
        <v>OPĆINA</v>
      </c>
      <c r="D104" s="186" t="str">
        <f>+'Izračun udjela za 2024. (kune)'!E122</f>
        <v>GORIČAN</v>
      </c>
      <c r="E104" s="187">
        <f>+'Izračun udjela za 2024. (kune)'!BI122</f>
        <v>1.42622497788473E-3</v>
      </c>
      <c r="F104" s="196">
        <v>378585.17</v>
      </c>
    </row>
    <row r="105" spans="1:6" x14ac:dyDescent="0.25">
      <c r="A105" s="182">
        <v>100</v>
      </c>
      <c r="B105" s="182">
        <f>+'Izračun udjela za 2024. (kune)'!B123</f>
        <v>124</v>
      </c>
      <c r="C105" s="186" t="str">
        <f>+'Izračun udjela za 2024. (kune)'!D123</f>
        <v>OPĆINA</v>
      </c>
      <c r="D105" s="186" t="str">
        <f>+'Izračun udjela za 2024. (kune)'!E123</f>
        <v>GORJANI</v>
      </c>
      <c r="E105" s="187">
        <f>+'Izračun udjela za 2024. (kune)'!BI123</f>
        <v>1.1456833090118901E-3</v>
      </c>
      <c r="F105" s="196">
        <v>304116.61</v>
      </c>
    </row>
    <row r="106" spans="1:6" x14ac:dyDescent="0.25">
      <c r="A106" s="182">
        <v>101</v>
      </c>
      <c r="B106" s="182">
        <f>+'Izračun udjela za 2024. (kune)'!B555</f>
        <v>618</v>
      </c>
      <c r="C106" s="186" t="str">
        <f>+'Izračun udjela za 2024. (kune)'!D555</f>
        <v>OPĆINA</v>
      </c>
      <c r="D106" s="186" t="str">
        <f>+'Izračun udjela za 2024. (kune)'!E555</f>
        <v>GORNJA RIJEKA</v>
      </c>
      <c r="E106" s="187">
        <f>+'Izračun udjela za 2024. (kune)'!BI555</f>
        <v>1.4454454349037301E-3</v>
      </c>
      <c r="F106" s="196">
        <v>383687.16</v>
      </c>
    </row>
    <row r="107" spans="1:6" x14ac:dyDescent="0.25">
      <c r="A107" s="182">
        <v>102</v>
      </c>
      <c r="B107" s="182">
        <f>+'Izračun udjela za 2024. (kune)'!B124</f>
        <v>125</v>
      </c>
      <c r="C107" s="186" t="str">
        <f>+'Izračun udjela za 2024. (kune)'!D124</f>
        <v>OPĆINA</v>
      </c>
      <c r="D107" s="186" t="str">
        <f>+'Izračun udjela za 2024. (kune)'!E124</f>
        <v>GORNJA STUBICA</v>
      </c>
      <c r="E107" s="187">
        <f>+'Izračun udjela za 2024. (kune)'!BI124</f>
        <v>2.25868380591318E-3</v>
      </c>
      <c r="F107" s="196">
        <v>599557.72</v>
      </c>
    </row>
    <row r="108" spans="1:6" x14ac:dyDescent="0.25">
      <c r="A108" s="182">
        <v>103</v>
      </c>
      <c r="B108" s="182">
        <f>+'Izračun udjela za 2024. (kune)'!B512</f>
        <v>569</v>
      </c>
      <c r="C108" s="186" t="str">
        <f>+'Izračun udjela za 2024. (kune)'!D512</f>
        <v>OPĆINA</v>
      </c>
      <c r="D108" s="186" t="str">
        <f>+'Izračun udjela za 2024. (kune)'!E512</f>
        <v>GORNJA VRBA</v>
      </c>
      <c r="E108" s="187">
        <f>+'Izračun udjela za 2024. (kune)'!BI512</f>
        <v>1.48160074461085E-3</v>
      </c>
      <c r="F108" s="196">
        <v>393284.42</v>
      </c>
    </row>
    <row r="109" spans="1:6" x14ac:dyDescent="0.25">
      <c r="A109" s="182">
        <v>104</v>
      </c>
      <c r="B109" s="182">
        <f>+'Izračun udjela za 2024. (kune)'!B125</f>
        <v>127</v>
      </c>
      <c r="C109" s="186" t="str">
        <f>+'Izračun udjela za 2024. (kune)'!D125</f>
        <v>OPĆINA</v>
      </c>
      <c r="D109" s="186" t="str">
        <f>+'Izračun udjela za 2024. (kune)'!E125</f>
        <v>GORNJI BOGIĆEVCI</v>
      </c>
      <c r="E109" s="187">
        <f>+'Izračun udjela za 2024. (kune)'!BI125</f>
        <v>1.5204190937674899E-3</v>
      </c>
      <c r="F109" s="196">
        <v>403588.58</v>
      </c>
    </row>
    <row r="110" spans="1:6" x14ac:dyDescent="0.25">
      <c r="A110" s="182">
        <v>105</v>
      </c>
      <c r="B110" s="182">
        <f>+'Izračun udjela za 2024. (kune)'!B126</f>
        <v>129</v>
      </c>
      <c r="C110" s="186" t="str">
        <f>+'Izračun udjela za 2024. (kune)'!D126</f>
        <v>OPĆINA</v>
      </c>
      <c r="D110" s="186" t="str">
        <f>+'Izračun udjela za 2024. (kune)'!E126</f>
        <v>GORNJI KNEGINEC</v>
      </c>
      <c r="E110" s="187">
        <f>+'Izračun udjela za 2024. (kune)'!BI126</f>
        <v>1.1653862442487001E-3</v>
      </c>
      <c r="F110" s="196">
        <v>309346.67</v>
      </c>
    </row>
    <row r="111" spans="1:6" x14ac:dyDescent="0.25">
      <c r="A111" s="182">
        <v>106</v>
      </c>
      <c r="B111" s="182">
        <f>+'Izračun udjela za 2024. (kune)'!B544</f>
        <v>604</v>
      </c>
      <c r="C111" s="186" t="str">
        <f>+'Izračun udjela za 2024. (kune)'!D544</f>
        <v>OPĆINA</v>
      </c>
      <c r="D111" s="186" t="str">
        <f>+'Izračun udjela za 2024. (kune)'!E544</f>
        <v>GORNJI MIHALJEVEC</v>
      </c>
      <c r="E111" s="187">
        <f>+'Izračun udjela za 2024. (kune)'!BI544</f>
        <v>1.05129226263203E-3</v>
      </c>
      <c r="F111" s="196">
        <v>279060.92</v>
      </c>
    </row>
    <row r="112" spans="1:6" x14ac:dyDescent="0.25">
      <c r="A112" s="182">
        <v>107</v>
      </c>
      <c r="B112" s="182">
        <f>+'Izračun udjela za 2024. (kune)'!B128</f>
        <v>131</v>
      </c>
      <c r="C112" s="186" t="str">
        <f>+'Izračun udjela za 2024. (kune)'!D128</f>
        <v>OPĆINA</v>
      </c>
      <c r="D112" s="186" t="str">
        <f>+'Izračun udjela za 2024. (kune)'!E128</f>
        <v>GRAČAC</v>
      </c>
      <c r="E112" s="187">
        <f>+'Izračun udjela za 2024. (kune)'!BI128</f>
        <v>2.7934664217364401E-3</v>
      </c>
      <c r="F112" s="196">
        <v>741513.42</v>
      </c>
    </row>
    <row r="113" spans="1:6" x14ac:dyDescent="0.25">
      <c r="A113" s="182">
        <v>108</v>
      </c>
      <c r="B113" s="182">
        <f>+'Izračun udjela za 2024. (kune)'!B129</f>
        <v>132</v>
      </c>
      <c r="C113" s="186" t="str">
        <f>+'Izračun udjela za 2024. (kune)'!D129</f>
        <v>OPĆINA</v>
      </c>
      <c r="D113" s="186" t="str">
        <f>+'Izračun udjela za 2024. (kune)'!E129</f>
        <v>GRAČIŠĆE</v>
      </c>
      <c r="E113" s="187">
        <f>+'Izračun udjela za 2024. (kune)'!BI129</f>
        <v>1.4687474894864501E-4</v>
      </c>
      <c r="F113" s="196">
        <v>38987.26</v>
      </c>
    </row>
    <row r="114" spans="1:6" x14ac:dyDescent="0.25">
      <c r="A114" s="182">
        <v>109</v>
      </c>
      <c r="B114" s="182">
        <f>+'Izračun udjela za 2024. (kune)'!B131</f>
        <v>134</v>
      </c>
      <c r="C114" s="186" t="str">
        <f>+'Izračun udjela za 2024. (kune)'!D131</f>
        <v>OPĆINA</v>
      </c>
      <c r="D114" s="186" t="str">
        <f>+'Izračun udjela za 2024. (kune)'!E131</f>
        <v>GRADAC</v>
      </c>
      <c r="E114" s="187">
        <f>+'Izračun udjela za 2024. (kune)'!BI131</f>
        <v>0</v>
      </c>
      <c r="F114" s="196">
        <v>0</v>
      </c>
    </row>
    <row r="115" spans="1:6" x14ac:dyDescent="0.25">
      <c r="A115" s="182">
        <v>110</v>
      </c>
      <c r="B115" s="182">
        <f>+'Izračun udjela za 2024. (kune)'!B132</f>
        <v>135</v>
      </c>
      <c r="C115" s="186" t="str">
        <f>+'Izračun udjela za 2024. (kune)'!D132</f>
        <v>OPĆINA</v>
      </c>
      <c r="D115" s="186" t="str">
        <f>+'Izračun udjela za 2024. (kune)'!E132</f>
        <v>GRADEC</v>
      </c>
      <c r="E115" s="187">
        <f>+'Izračun udjela za 2024. (kune)'!BI132</f>
        <v>2.29516192907742E-3</v>
      </c>
      <c r="F115" s="196">
        <v>609240.67000000004</v>
      </c>
    </row>
    <row r="116" spans="1:6" x14ac:dyDescent="0.25">
      <c r="A116" s="182">
        <v>111</v>
      </c>
      <c r="B116" s="182">
        <f>+'Izračun udjela za 2024. (kune)'!B133</f>
        <v>136</v>
      </c>
      <c r="C116" s="186" t="str">
        <f>+'Izračun udjela za 2024. (kune)'!D133</f>
        <v>OPĆINA</v>
      </c>
      <c r="D116" s="186" t="str">
        <f>+'Izračun udjela za 2024. (kune)'!E133</f>
        <v>GRADINA</v>
      </c>
      <c r="E116" s="187">
        <f>+'Izračun udjela za 2024. (kune)'!BI133</f>
        <v>2.7828988384465199E-3</v>
      </c>
      <c r="F116" s="196">
        <v>738708.3</v>
      </c>
    </row>
    <row r="117" spans="1:6" x14ac:dyDescent="0.25">
      <c r="A117" s="182">
        <v>112</v>
      </c>
      <c r="B117" s="182">
        <f>+'Izračun udjela za 2024. (kune)'!B134</f>
        <v>137</v>
      </c>
      <c r="C117" s="186" t="str">
        <f>+'Izračun udjela za 2024. (kune)'!D134</f>
        <v>OPĆINA</v>
      </c>
      <c r="D117" s="186" t="str">
        <f>+'Izračun udjela za 2024. (kune)'!E134</f>
        <v>GRADIŠTE</v>
      </c>
      <c r="E117" s="187">
        <f>+'Izračun udjela za 2024. (kune)'!BI134</f>
        <v>1.8434780277124E-3</v>
      </c>
      <c r="F117" s="196">
        <v>489343.16</v>
      </c>
    </row>
    <row r="118" spans="1:6" x14ac:dyDescent="0.25">
      <c r="A118" s="182">
        <v>113</v>
      </c>
      <c r="B118" s="182">
        <f>+'Izračun udjela za 2024. (kune)'!B135</f>
        <v>138</v>
      </c>
      <c r="C118" s="186" t="str">
        <f>+'Izračun udjela za 2024. (kune)'!D135</f>
        <v>OPĆINA</v>
      </c>
      <c r="D118" s="186" t="str">
        <f>+'Izračun udjela za 2024. (kune)'!E135</f>
        <v>GROŽNJAN</v>
      </c>
      <c r="E118" s="187">
        <f>+'Izračun udjela za 2024. (kune)'!BI135</f>
        <v>0</v>
      </c>
      <c r="F118" s="196">
        <v>0</v>
      </c>
    </row>
    <row r="119" spans="1:6" x14ac:dyDescent="0.25">
      <c r="A119" s="182">
        <v>114</v>
      </c>
      <c r="B119" s="182">
        <f>+'Izračun udjela za 2024. (kune)'!B137</f>
        <v>140</v>
      </c>
      <c r="C119" s="186" t="str">
        <f>+'Izračun udjela za 2024. (kune)'!D137</f>
        <v>OPĆINA</v>
      </c>
      <c r="D119" s="186" t="str">
        <f>+'Izračun udjela za 2024. (kune)'!E137</f>
        <v>GUNDINCI</v>
      </c>
      <c r="E119" s="187">
        <f>+'Izračun udjela za 2024. (kune)'!BI137</f>
        <v>1.3904922557030201E-3</v>
      </c>
      <c r="F119" s="196">
        <v>369100.07</v>
      </c>
    </row>
    <row r="120" spans="1:6" x14ac:dyDescent="0.25">
      <c r="A120" s="182">
        <v>115</v>
      </c>
      <c r="B120" s="182">
        <f>+'Izračun udjela za 2024. (kune)'!B138</f>
        <v>141</v>
      </c>
      <c r="C120" s="186" t="str">
        <f>+'Izračun udjela za 2024. (kune)'!D138</f>
        <v>OPĆINA</v>
      </c>
      <c r="D120" s="186" t="str">
        <f>+'Izračun udjela za 2024. (kune)'!E138</f>
        <v>GUNJA</v>
      </c>
      <c r="E120" s="187">
        <f>+'Izračun udjela za 2024. (kune)'!BI138</f>
        <v>2.65690937275805E-3</v>
      </c>
      <c r="F120" s="196">
        <v>705264.95</v>
      </c>
    </row>
    <row r="121" spans="1:6" x14ac:dyDescent="0.25">
      <c r="A121" s="182">
        <v>116</v>
      </c>
      <c r="B121" s="182">
        <f>+'Izračun udjela za 2024. (kune)'!B458</f>
        <v>510</v>
      </c>
      <c r="C121" s="186" t="str">
        <f>+'Izračun udjela za 2024. (kune)'!D458</f>
        <v>OPĆINA</v>
      </c>
      <c r="D121" s="186" t="str">
        <f>+'Izračun udjela za 2024. (kune)'!E458</f>
        <v>GVOZD</v>
      </c>
      <c r="E121" s="187">
        <f>+'Izračun udjela za 2024. (kune)'!BI458</f>
        <v>2.08943309924608E-3</v>
      </c>
      <c r="F121" s="196">
        <v>554630.86</v>
      </c>
    </row>
    <row r="122" spans="1:6" x14ac:dyDescent="0.25">
      <c r="A122" s="182">
        <v>117</v>
      </c>
      <c r="B122" s="182">
        <f>+'Izračun udjela za 2024. (kune)'!B139</f>
        <v>144</v>
      </c>
      <c r="C122" s="186" t="str">
        <f>+'Izračun udjela za 2024. (kune)'!D139</f>
        <v>OPĆINA</v>
      </c>
      <c r="D122" s="186" t="str">
        <f>+'Izračun udjela za 2024. (kune)'!E139</f>
        <v>HERCEGOVAC</v>
      </c>
      <c r="E122" s="187">
        <f>+'Izračun udjela za 2024. (kune)'!BI139</f>
        <v>1.40452651627923E-3</v>
      </c>
      <c r="F122" s="196">
        <v>372825.41</v>
      </c>
    </row>
    <row r="123" spans="1:6" x14ac:dyDescent="0.25">
      <c r="A123" s="182">
        <v>118</v>
      </c>
      <c r="B123" s="182">
        <f>+'Izračun udjela za 2024. (kune)'!B140</f>
        <v>145</v>
      </c>
      <c r="C123" s="186" t="str">
        <f>+'Izračun udjela za 2024. (kune)'!D140</f>
        <v>OPĆINA</v>
      </c>
      <c r="D123" s="186" t="str">
        <f>+'Izračun udjela za 2024. (kune)'!E140</f>
        <v>HLEBINE</v>
      </c>
      <c r="E123" s="187">
        <f>+'Izračun udjela za 2024. (kune)'!BI140</f>
        <v>9.62723341592232E-4</v>
      </c>
      <c r="F123" s="196">
        <v>255550.69</v>
      </c>
    </row>
    <row r="124" spans="1:6" x14ac:dyDescent="0.25">
      <c r="A124" s="182">
        <v>119</v>
      </c>
      <c r="B124" s="182">
        <f>+'Izračun udjela za 2024. (kune)'!B141</f>
        <v>146</v>
      </c>
      <c r="C124" s="186" t="str">
        <f>+'Izračun udjela za 2024. (kune)'!D141</f>
        <v>OPĆINA</v>
      </c>
      <c r="D124" s="186" t="str">
        <f>+'Izračun udjela za 2024. (kune)'!E141</f>
        <v>HRAŠĆINA</v>
      </c>
      <c r="E124" s="187">
        <f>+'Izračun udjela za 2024. (kune)'!BI141</f>
        <v>9.6764025868147205E-4</v>
      </c>
      <c r="F124" s="196">
        <v>256855.87</v>
      </c>
    </row>
    <row r="125" spans="1:6" x14ac:dyDescent="0.25">
      <c r="A125" s="182">
        <v>120</v>
      </c>
      <c r="B125" s="182">
        <f>+'Izračun udjela za 2024. (kune)'!B142</f>
        <v>148</v>
      </c>
      <c r="C125" s="186" t="str">
        <f>+'Izračun udjela za 2024. (kune)'!D142</f>
        <v>OPĆINA</v>
      </c>
      <c r="D125" s="186" t="str">
        <f>+'Izračun udjela za 2024. (kune)'!E142</f>
        <v>HRVACE</v>
      </c>
      <c r="E125" s="187">
        <f>+'Izračun udjela za 2024. (kune)'!BI142</f>
        <v>2.1804409252882198E-3</v>
      </c>
      <c r="F125" s="196">
        <v>578788.49</v>
      </c>
    </row>
    <row r="126" spans="1:6" x14ac:dyDescent="0.25">
      <c r="A126" s="182">
        <v>121</v>
      </c>
      <c r="B126" s="182">
        <f>+'Izračun udjela za 2024. (kune)'!B143</f>
        <v>149</v>
      </c>
      <c r="C126" s="186" t="str">
        <f>+'Izračun udjela za 2024. (kune)'!D143</f>
        <v>OPĆINA</v>
      </c>
      <c r="D126" s="186" t="str">
        <f>+'Izračun udjela za 2024. (kune)'!E143</f>
        <v>HRVATSKA DUBICA</v>
      </c>
      <c r="E126" s="187">
        <f>+'Izračun udjela za 2024. (kune)'!BI143</f>
        <v>1.4529344640957301E-3</v>
      </c>
      <c r="F126" s="196">
        <v>385675.09</v>
      </c>
    </row>
    <row r="127" spans="1:6" x14ac:dyDescent="0.25">
      <c r="A127" s="182">
        <v>122</v>
      </c>
      <c r="B127" s="182">
        <f>+'Izračun udjela za 2024. (kune)'!B146</f>
        <v>152</v>
      </c>
      <c r="C127" s="186" t="str">
        <f>+'Izračun udjela za 2024. (kune)'!D146</f>
        <v>OPĆINA</v>
      </c>
      <c r="D127" s="186" t="str">
        <f>+'Izračun udjela za 2024. (kune)'!E146</f>
        <v>HUM NA SUTLI</v>
      </c>
      <c r="E127" s="187">
        <f>+'Izračun udjela za 2024. (kune)'!BI146</f>
        <v>0</v>
      </c>
      <c r="F127" s="196">
        <v>0</v>
      </c>
    </row>
    <row r="128" spans="1:6" x14ac:dyDescent="0.25">
      <c r="A128" s="182">
        <v>123</v>
      </c>
      <c r="B128" s="182">
        <f>+'Izračun udjela za 2024. (kune)'!B152</f>
        <v>159</v>
      </c>
      <c r="C128" s="186" t="str">
        <f>+'Izračun udjela za 2024. (kune)'!D152</f>
        <v>OPĆINA</v>
      </c>
      <c r="D128" s="186" t="str">
        <f>+'Izračun udjela za 2024. (kune)'!E152</f>
        <v>IVANKOVO</v>
      </c>
      <c r="E128" s="187">
        <f>+'Izračun udjela za 2024. (kune)'!BI152</f>
        <v>5.3230060564825902E-3</v>
      </c>
      <c r="F128" s="196">
        <v>1412968.63</v>
      </c>
    </row>
    <row r="129" spans="1:6" x14ac:dyDescent="0.25">
      <c r="A129" s="182">
        <v>124</v>
      </c>
      <c r="B129" s="182">
        <f>+'Izračun udjela za 2024. (kune)'!B153</f>
        <v>161</v>
      </c>
      <c r="C129" s="186" t="str">
        <f>+'Izračun udjela za 2024. (kune)'!D153</f>
        <v>OPĆINA</v>
      </c>
      <c r="D129" s="186" t="str">
        <f>+'Izračun udjela za 2024. (kune)'!E153</f>
        <v>IVANSKA</v>
      </c>
      <c r="E129" s="187">
        <f>+'Izračun udjela za 2024. (kune)'!BI153</f>
        <v>1.76593301053605E-3</v>
      </c>
      <c r="F129" s="196">
        <v>468759.18</v>
      </c>
    </row>
    <row r="130" spans="1:6" x14ac:dyDescent="0.25">
      <c r="A130" s="182">
        <v>125</v>
      </c>
      <c r="B130" s="182">
        <f>+'Izračun udjela za 2024. (kune)'!B549</f>
        <v>609</v>
      </c>
      <c r="C130" s="186" t="str">
        <f>+'Izračun udjela za 2024. (kune)'!D549</f>
        <v>OPĆINA</v>
      </c>
      <c r="D130" s="186" t="str">
        <f>+'Izračun udjela za 2024. (kune)'!E549</f>
        <v>JAGODNJAK</v>
      </c>
      <c r="E130" s="187">
        <f>+'Izračun udjela za 2024. (kune)'!BI549</f>
        <v>1.1987288965311499E-3</v>
      </c>
      <c r="F130" s="196">
        <v>318197.33</v>
      </c>
    </row>
    <row r="131" spans="1:6" x14ac:dyDescent="0.25">
      <c r="A131" s="182">
        <v>126</v>
      </c>
      <c r="B131" s="182">
        <f>+'Izračun udjela za 2024. (kune)'!B154</f>
        <v>163</v>
      </c>
      <c r="C131" s="186" t="str">
        <f>+'Izračun udjela za 2024. (kune)'!D154</f>
        <v>OPĆINA</v>
      </c>
      <c r="D131" s="186" t="str">
        <f>+'Izračun udjela za 2024. (kune)'!E154</f>
        <v>JAKOVLJE</v>
      </c>
      <c r="E131" s="187">
        <f>+'Izračun udjela za 2024. (kune)'!BI154</f>
        <v>1.47346167451935E-3</v>
      </c>
      <c r="F131" s="196">
        <v>391123.94</v>
      </c>
    </row>
    <row r="132" spans="1:6" x14ac:dyDescent="0.25">
      <c r="A132" s="182">
        <v>127</v>
      </c>
      <c r="B132" s="182">
        <f>+'Izračun udjela za 2024. (kune)'!B155</f>
        <v>164</v>
      </c>
      <c r="C132" s="186" t="str">
        <f>+'Izračun udjela za 2024. (kune)'!D155</f>
        <v>OPĆINA</v>
      </c>
      <c r="D132" s="186" t="str">
        <f>+'Izračun udjela za 2024. (kune)'!E155</f>
        <v>JAKŠIĆ</v>
      </c>
      <c r="E132" s="187">
        <f>+'Izračun udjela za 2024. (kune)'!BI155</f>
        <v>2.5015080418121401E-3</v>
      </c>
      <c r="F132" s="196">
        <v>664014.35</v>
      </c>
    </row>
    <row r="133" spans="1:6" x14ac:dyDescent="0.25">
      <c r="A133" s="182">
        <v>128</v>
      </c>
      <c r="B133" s="182">
        <f>+'Izračun udjela za 2024. (kune)'!B156</f>
        <v>165</v>
      </c>
      <c r="C133" s="186" t="str">
        <f>+'Izračun udjela za 2024. (kune)'!D156</f>
        <v>OPĆINA</v>
      </c>
      <c r="D133" s="186" t="str">
        <f>+'Izračun udjela za 2024. (kune)'!E156</f>
        <v>JALŽABET</v>
      </c>
      <c r="E133" s="187">
        <f>+'Izračun udjela za 2024. (kune)'!BI156</f>
        <v>1.44430355528746E-3</v>
      </c>
      <c r="F133" s="196">
        <v>383384.05</v>
      </c>
    </row>
    <row r="134" spans="1:6" x14ac:dyDescent="0.25">
      <c r="A134" s="182">
        <v>129</v>
      </c>
      <c r="B134" s="182">
        <f>+'Izračun udjela za 2024. (kune)'!B539</f>
        <v>599</v>
      </c>
      <c r="C134" s="186" t="str">
        <f>+'Izračun udjela za 2024. (kune)'!D539</f>
        <v>OPĆINA</v>
      </c>
      <c r="D134" s="186" t="str">
        <f>+'Izračun udjela za 2024. (kune)'!E539</f>
        <v>JANJINA</v>
      </c>
      <c r="E134" s="187">
        <f>+'Izračun udjela za 2024. (kune)'!BI539</f>
        <v>0</v>
      </c>
      <c r="F134" s="196">
        <v>0</v>
      </c>
    </row>
    <row r="135" spans="1:6" x14ac:dyDescent="0.25">
      <c r="A135" s="182">
        <v>130</v>
      </c>
      <c r="B135" s="182">
        <f>+'Izračun udjela za 2024. (kune)'!B157</f>
        <v>166</v>
      </c>
      <c r="C135" s="186" t="str">
        <f>+'Izračun udjela za 2024. (kune)'!D157</f>
        <v>OPĆINA</v>
      </c>
      <c r="D135" s="186" t="str">
        <f>+'Izračun udjela za 2024. (kune)'!E157</f>
        <v>JARMINA</v>
      </c>
      <c r="E135" s="187">
        <f>+'Izračun udjela za 2024. (kune)'!BI157</f>
        <v>1.62995484241408E-3</v>
      </c>
      <c r="F135" s="196">
        <v>432664.37</v>
      </c>
    </row>
    <row r="136" spans="1:6" x14ac:dyDescent="0.25">
      <c r="A136" s="182">
        <v>131</v>
      </c>
      <c r="B136" s="182">
        <f>+'Izračun udjela za 2024. (kune)'!B158</f>
        <v>167</v>
      </c>
      <c r="C136" s="186" t="str">
        <f>+'Izračun udjela za 2024. (kune)'!D158</f>
        <v>OPĆINA</v>
      </c>
      <c r="D136" s="186" t="str">
        <f>+'Izračun udjela za 2024. (kune)'!E158</f>
        <v>JASENICE</v>
      </c>
      <c r="E136" s="187">
        <f>+'Izračun udjela za 2024. (kune)'!BI158</f>
        <v>0</v>
      </c>
      <c r="F136" s="196">
        <v>0</v>
      </c>
    </row>
    <row r="137" spans="1:6" x14ac:dyDescent="0.25">
      <c r="A137" s="182">
        <v>132</v>
      </c>
      <c r="B137" s="182">
        <f>+'Izračun udjela za 2024. (kune)'!B159</f>
        <v>168</v>
      </c>
      <c r="C137" s="186" t="str">
        <f>+'Izračun udjela za 2024. (kune)'!D159</f>
        <v>OPĆINA</v>
      </c>
      <c r="D137" s="186" t="str">
        <f>+'Izračun udjela za 2024. (kune)'!E159</f>
        <v>JASENOVAC</v>
      </c>
      <c r="E137" s="187">
        <f>+'Izračun udjela za 2024. (kune)'!BI159</f>
        <v>1.4183173888819901E-3</v>
      </c>
      <c r="F137" s="196">
        <v>376486.13</v>
      </c>
    </row>
    <row r="138" spans="1:6" x14ac:dyDescent="0.25">
      <c r="A138" s="182">
        <v>133</v>
      </c>
      <c r="B138" s="182">
        <f>+'Izračun udjela za 2024. (kune)'!B161</f>
        <v>170</v>
      </c>
      <c r="C138" s="186" t="str">
        <f>+'Izračun udjela za 2024. (kune)'!D161</f>
        <v>OPĆINA</v>
      </c>
      <c r="D138" s="186" t="str">
        <f>+'Izračun udjela za 2024. (kune)'!E161</f>
        <v>JELENJE</v>
      </c>
      <c r="E138" s="187">
        <f>+'Izračun udjela za 2024. (kune)'!BI161</f>
        <v>1.11906481015084E-3</v>
      </c>
      <c r="F138" s="196">
        <v>297050.84999999998</v>
      </c>
    </row>
    <row r="139" spans="1:6" x14ac:dyDescent="0.25">
      <c r="A139" s="182">
        <v>134</v>
      </c>
      <c r="B139" s="182">
        <f>+'Izračun udjela za 2024. (kune)'!B162</f>
        <v>171</v>
      </c>
      <c r="C139" s="186" t="str">
        <f>+'Izračun udjela za 2024. (kune)'!D162</f>
        <v>OPĆINA</v>
      </c>
      <c r="D139" s="186" t="str">
        <f>+'Izračun udjela za 2024. (kune)'!E162</f>
        <v>JELSA</v>
      </c>
      <c r="E139" s="187">
        <f>+'Izračun udjela za 2024. (kune)'!BI162</f>
        <v>0</v>
      </c>
      <c r="F139" s="196">
        <v>0</v>
      </c>
    </row>
    <row r="140" spans="1:6" x14ac:dyDescent="0.25">
      <c r="A140" s="182">
        <v>135</v>
      </c>
      <c r="B140" s="182">
        <f>+'Izračun udjela za 2024. (kune)'!B496</f>
        <v>552</v>
      </c>
      <c r="C140" s="186" t="str">
        <f>+'Izračun udjela za 2024. (kune)'!D496</f>
        <v>OPĆINA</v>
      </c>
      <c r="D140" s="186" t="str">
        <f>+'Izračun udjela za 2024. (kune)'!E496</f>
        <v>JESENJE</v>
      </c>
      <c r="E140" s="187">
        <f>+'Izračun udjela za 2024. (kune)'!BI496</f>
        <v>6.7013082161599595E-4</v>
      </c>
      <c r="F140" s="196">
        <v>177883.29</v>
      </c>
    </row>
    <row r="141" spans="1:6" x14ac:dyDescent="0.25">
      <c r="A141" s="182">
        <v>136</v>
      </c>
      <c r="B141" s="182">
        <f>+'Izračun udjela za 2024. (kune)'!B163</f>
        <v>172</v>
      </c>
      <c r="C141" s="186" t="str">
        <f>+'Izračun udjela za 2024. (kune)'!D163</f>
        <v>OPĆINA</v>
      </c>
      <c r="D141" s="186" t="str">
        <f>+'Izračun udjela za 2024. (kune)'!E163</f>
        <v>JOSIPDOL</v>
      </c>
      <c r="E141" s="187">
        <f>+'Izračun udjela za 2024. (kune)'!BI163</f>
        <v>2.1751897228803698E-3</v>
      </c>
      <c r="F141" s="196">
        <v>577394.57999999996</v>
      </c>
    </row>
    <row r="142" spans="1:6" x14ac:dyDescent="0.25">
      <c r="A142" s="182">
        <v>137</v>
      </c>
      <c r="B142" s="182">
        <f>+'Izračun udjela za 2024. (kune)'!B164</f>
        <v>173</v>
      </c>
      <c r="C142" s="186" t="str">
        <f>+'Izračun udjela za 2024. (kune)'!D164</f>
        <v>OPĆINA</v>
      </c>
      <c r="D142" s="186" t="str">
        <f>+'Izračun udjela za 2024. (kune)'!E164</f>
        <v>KALI</v>
      </c>
      <c r="E142" s="187">
        <f>+'Izračun udjela za 2024. (kune)'!BI164</f>
        <v>1.5268524491883099E-4</v>
      </c>
      <c r="F142" s="196">
        <v>40529.629999999997</v>
      </c>
    </row>
    <row r="143" spans="1:6" x14ac:dyDescent="0.25">
      <c r="A143" s="182">
        <v>138</v>
      </c>
      <c r="B143" s="182">
        <f>+'Izračun udjela za 2024. (kune)'!B503</f>
        <v>559</v>
      </c>
      <c r="C143" s="186" t="str">
        <f>+'Izračun udjela za 2024. (kune)'!D503</f>
        <v>OPĆINA</v>
      </c>
      <c r="D143" s="186" t="str">
        <f>+'Izračun udjela za 2024. (kune)'!E503</f>
        <v>KALINOVAC</v>
      </c>
      <c r="E143" s="187">
        <f>+'Izračun udjela za 2024. (kune)'!BI503</f>
        <v>7.9066902673280101E-4</v>
      </c>
      <c r="F143" s="196">
        <v>209879.63</v>
      </c>
    </row>
    <row r="144" spans="1:6" x14ac:dyDescent="0.25">
      <c r="A144" s="182">
        <v>139</v>
      </c>
      <c r="B144" s="182">
        <f>+'Izračun udjela za 2024. (kune)'!B504</f>
        <v>560</v>
      </c>
      <c r="C144" s="186" t="str">
        <f>+'Izračun udjela za 2024. (kune)'!D504</f>
        <v>OPĆINA</v>
      </c>
      <c r="D144" s="186" t="str">
        <f>+'Izračun udjela za 2024. (kune)'!E504</f>
        <v>KALNIK</v>
      </c>
      <c r="E144" s="187">
        <f>+'Izračun udjela za 2024. (kune)'!BI504</f>
        <v>8.71959833573115E-4</v>
      </c>
      <c r="F144" s="196">
        <v>231457.92000000001</v>
      </c>
    </row>
    <row r="145" spans="1:6" x14ac:dyDescent="0.25">
      <c r="A145" s="182">
        <v>140</v>
      </c>
      <c r="B145" s="182">
        <f>+'Izračun udjela za 2024. (kune)'!B560</f>
        <v>623</v>
      </c>
      <c r="C145" s="186" t="str">
        <f>+'Izračun udjela za 2024. (kune)'!D560</f>
        <v>OPĆINA</v>
      </c>
      <c r="D145" s="186" t="str">
        <f>+'Izračun udjela za 2024. (kune)'!E560</f>
        <v>KAMANJE</v>
      </c>
      <c r="E145" s="187">
        <f>+'Izračun udjela za 2024. (kune)'!BI560</f>
        <v>2.5864873315117599E-4</v>
      </c>
      <c r="F145" s="196">
        <v>68657.17</v>
      </c>
    </row>
    <row r="146" spans="1:6" x14ac:dyDescent="0.25">
      <c r="A146" s="182">
        <v>141</v>
      </c>
      <c r="B146" s="182">
        <f>+'Izračun udjela za 2024. (kune)'!B165</f>
        <v>175</v>
      </c>
      <c r="C146" s="186" t="str">
        <f>+'Izračun udjela za 2024. (kune)'!D165</f>
        <v>OPĆINA</v>
      </c>
      <c r="D146" s="186" t="str">
        <f>+'Izračun udjela za 2024. (kune)'!E165</f>
        <v>KANFANAR</v>
      </c>
      <c r="E146" s="187">
        <f>+'Izračun udjela za 2024. (kune)'!BI165</f>
        <v>0</v>
      </c>
      <c r="F146" s="196">
        <v>0</v>
      </c>
    </row>
    <row r="147" spans="1:6" x14ac:dyDescent="0.25">
      <c r="A147" s="182">
        <v>142</v>
      </c>
      <c r="B147" s="182">
        <f>+'Izračun udjela za 2024. (kune)'!B166</f>
        <v>176</v>
      </c>
      <c r="C147" s="186" t="str">
        <f>+'Izračun udjela za 2024. (kune)'!D166</f>
        <v>OPĆINA</v>
      </c>
      <c r="D147" s="186" t="str">
        <f>+'Izračun udjela za 2024. (kune)'!E166</f>
        <v>KAPELA</v>
      </c>
      <c r="E147" s="187">
        <f>+'Izračun udjela za 2024. (kune)'!BI166</f>
        <v>2.20632729512418E-3</v>
      </c>
      <c r="F147" s="196">
        <v>585659.91</v>
      </c>
    </row>
    <row r="148" spans="1:6" x14ac:dyDescent="0.25">
      <c r="A148" s="182">
        <v>143</v>
      </c>
      <c r="B148" s="182">
        <f>+'Izračun udjela za 2024. (kune)'!B167</f>
        <v>177</v>
      </c>
      <c r="C148" s="186" t="str">
        <f>+'Izračun udjela za 2024. (kune)'!D167</f>
        <v>OPĆINA</v>
      </c>
      <c r="D148" s="186" t="str">
        <f>+'Izračun udjela za 2024. (kune)'!E167</f>
        <v>KAPTOL</v>
      </c>
      <c r="E148" s="187">
        <f>+'Izračun udjela za 2024. (kune)'!BI167</f>
        <v>2.2678287396207999E-3</v>
      </c>
      <c r="F148" s="196">
        <v>601985.19999999995</v>
      </c>
    </row>
    <row r="149" spans="1:6" x14ac:dyDescent="0.25">
      <c r="A149" s="182">
        <v>144</v>
      </c>
      <c r="B149" s="182">
        <f>+'Izračun udjela za 2024. (kune)'!B168</f>
        <v>178</v>
      </c>
      <c r="C149" s="186" t="str">
        <f>+'Izračun udjela za 2024. (kune)'!D168</f>
        <v>OPĆINA</v>
      </c>
      <c r="D149" s="186" t="str">
        <f>+'Izračun udjela za 2024. (kune)'!E168</f>
        <v>KARLOBAG</v>
      </c>
      <c r="E149" s="187">
        <f>+'Izračun udjela za 2024. (kune)'!BI168</f>
        <v>0</v>
      </c>
      <c r="F149" s="196">
        <v>0</v>
      </c>
    </row>
    <row r="150" spans="1:6" x14ac:dyDescent="0.25">
      <c r="A150" s="182">
        <v>145</v>
      </c>
      <c r="B150" s="182">
        <f>+'Izračun udjela za 2024. (kune)'!B536</f>
        <v>596</v>
      </c>
      <c r="C150" s="186" t="str">
        <f>+'Izračun udjela za 2024. (kune)'!D536</f>
        <v>OPĆINA</v>
      </c>
      <c r="D150" s="186" t="str">
        <f>+'Izračun udjela za 2024. (kune)'!E536</f>
        <v>KAROJBA</v>
      </c>
      <c r="E150" s="187">
        <f>+'Izračun udjela za 2024. (kune)'!BI536</f>
        <v>3.9740758824369498E-4</v>
      </c>
      <c r="F150" s="196">
        <v>105490.1</v>
      </c>
    </row>
    <row r="151" spans="1:6" x14ac:dyDescent="0.25">
      <c r="A151" s="182">
        <v>146</v>
      </c>
      <c r="B151" s="182">
        <f>+'Izračun udjela za 2024. (kune)'!B537</f>
        <v>597</v>
      </c>
      <c r="C151" s="186" t="str">
        <f>+'Izračun udjela za 2024. (kune)'!D537</f>
        <v>OPĆINA</v>
      </c>
      <c r="D151" s="186" t="str">
        <f>+'Izračun udjela za 2024. (kune)'!E537</f>
        <v>KAŠTELIR-LABINCI</v>
      </c>
      <c r="E151" s="187">
        <f>+'Izračun udjela za 2024. (kune)'!BI537</f>
        <v>0</v>
      </c>
      <c r="F151" s="196">
        <v>0</v>
      </c>
    </row>
    <row r="152" spans="1:6" x14ac:dyDescent="0.25">
      <c r="A152" s="182">
        <v>147</v>
      </c>
      <c r="B152" s="182">
        <f>+'Izračun udjela za 2024. (kune)'!B172</f>
        <v>183</v>
      </c>
      <c r="C152" s="186" t="str">
        <f>+'Izračun udjela za 2024. (kune)'!D172</f>
        <v>OPĆINA</v>
      </c>
      <c r="D152" s="186" t="str">
        <f>+'Izračun udjela za 2024. (kune)'!E172</f>
        <v>KIJEVO</v>
      </c>
      <c r="E152" s="187">
        <f>+'Izračun udjela za 2024. (kune)'!BI172</f>
        <v>1.4290247721237599E-4</v>
      </c>
      <c r="F152" s="196">
        <v>37932.839999999997</v>
      </c>
    </row>
    <row r="153" spans="1:6" x14ac:dyDescent="0.25">
      <c r="A153" s="182">
        <v>148</v>
      </c>
      <c r="B153" s="182">
        <f>+'Izračun udjela za 2024. (kune)'!B173</f>
        <v>184</v>
      </c>
      <c r="C153" s="186" t="str">
        <f>+'Izračun udjela za 2024. (kune)'!D173</f>
        <v>OPĆINA</v>
      </c>
      <c r="D153" s="186" t="str">
        <f>+'Izračun udjela za 2024. (kune)'!E173</f>
        <v>KISTANJE</v>
      </c>
      <c r="E153" s="187">
        <f>+'Izračun udjela za 2024. (kune)'!BI173</f>
        <v>3.1292172359538902E-3</v>
      </c>
      <c r="F153" s="196">
        <v>830637</v>
      </c>
    </row>
    <row r="154" spans="1:6" x14ac:dyDescent="0.25">
      <c r="A154" s="182">
        <v>149</v>
      </c>
      <c r="B154" s="182">
        <f>+'Izračun udjela za 2024. (kune)'!B174</f>
        <v>185</v>
      </c>
      <c r="C154" s="186" t="str">
        <f>+'Izračun udjela za 2024. (kune)'!D174</f>
        <v>OPĆINA</v>
      </c>
      <c r="D154" s="186" t="str">
        <f>+'Izračun udjela za 2024. (kune)'!E174</f>
        <v>KLAKAR</v>
      </c>
      <c r="E154" s="187">
        <f>+'Izračun udjela za 2024. (kune)'!BI174</f>
        <v>1.4354784161260299E-3</v>
      </c>
      <c r="F154" s="196">
        <v>381041.45</v>
      </c>
    </row>
    <row r="155" spans="1:6" x14ac:dyDescent="0.25">
      <c r="A155" s="182">
        <v>150</v>
      </c>
      <c r="B155" s="182">
        <f>+'Izračun udjela za 2024. (kune)'!B175</f>
        <v>186</v>
      </c>
      <c r="C155" s="186" t="str">
        <f>+'Izračun udjela za 2024. (kune)'!D175</f>
        <v>OPĆINA</v>
      </c>
      <c r="D155" s="186" t="str">
        <f>+'Izračun udjela za 2024. (kune)'!E175</f>
        <v>KLANA</v>
      </c>
      <c r="E155" s="187">
        <f>+'Izračun udjela za 2024. (kune)'!BI175</f>
        <v>4.52060627695877E-4</v>
      </c>
      <c r="F155" s="196">
        <v>119997.51</v>
      </c>
    </row>
    <row r="156" spans="1:6" x14ac:dyDescent="0.25">
      <c r="A156" s="182">
        <v>151</v>
      </c>
      <c r="B156" s="182">
        <f>+'Izračun udjela za 2024. (kune)'!B177</f>
        <v>189</v>
      </c>
      <c r="C156" s="186" t="str">
        <f>+'Izračun udjela za 2024. (kune)'!D177</f>
        <v>OPĆINA</v>
      </c>
      <c r="D156" s="186" t="str">
        <f>+'Izračun udjela za 2024. (kune)'!E177</f>
        <v>KLENOVNIK</v>
      </c>
      <c r="E156" s="187">
        <f>+'Izračun udjela za 2024. (kune)'!BI177</f>
        <v>8.3952510843643305E-4</v>
      </c>
      <c r="F156" s="196">
        <v>222848.26</v>
      </c>
    </row>
    <row r="157" spans="1:6" x14ac:dyDescent="0.25">
      <c r="A157" s="182">
        <v>152</v>
      </c>
      <c r="B157" s="182">
        <f>+'Izračun udjela za 2024. (kune)'!B178</f>
        <v>190</v>
      </c>
      <c r="C157" s="186" t="str">
        <f>+'Izračun udjela za 2024. (kune)'!D178</f>
        <v>OPĆINA</v>
      </c>
      <c r="D157" s="186" t="str">
        <f>+'Izračun udjela za 2024. (kune)'!E178</f>
        <v>KLINČA SELA</v>
      </c>
      <c r="E157" s="187">
        <f>+'Izračun udjela za 2024. (kune)'!BI178</f>
        <v>5.7864069361543999E-4</v>
      </c>
      <c r="F157" s="196">
        <v>153597.64000000001</v>
      </c>
    </row>
    <row r="158" spans="1:6" x14ac:dyDescent="0.25">
      <c r="A158" s="182">
        <v>153</v>
      </c>
      <c r="B158" s="182">
        <f>+'Izračun udjela za 2024. (kune)'!B179</f>
        <v>192</v>
      </c>
      <c r="C158" s="186" t="str">
        <f>+'Izračun udjela za 2024. (kune)'!D179</f>
        <v>OPĆINA</v>
      </c>
      <c r="D158" s="186" t="str">
        <f>+'Izračun udjela za 2024. (kune)'!E179</f>
        <v>KLIS</v>
      </c>
      <c r="E158" s="187">
        <f>+'Izračun udjela za 2024. (kune)'!BI179</f>
        <v>2.27795844582032E-3</v>
      </c>
      <c r="F158" s="196">
        <v>604674.09</v>
      </c>
    </row>
    <row r="159" spans="1:6" x14ac:dyDescent="0.25">
      <c r="A159" s="182">
        <v>154</v>
      </c>
      <c r="B159" s="182">
        <f>+'Izračun udjela za 2024. (kune)'!B180</f>
        <v>193</v>
      </c>
      <c r="C159" s="186" t="str">
        <f>+'Izračun udjela za 2024. (kune)'!D180</f>
        <v>OPĆINA</v>
      </c>
      <c r="D159" s="186" t="str">
        <f>+'Izračun udjela za 2024. (kune)'!E180</f>
        <v>KLOŠTAR IVANIĆ</v>
      </c>
      <c r="E159" s="187">
        <f>+'Izračun udjela za 2024. (kune)'!BI180</f>
        <v>2.4424007886844601E-3</v>
      </c>
      <c r="F159" s="196">
        <v>648324.57999999996</v>
      </c>
    </row>
    <row r="160" spans="1:6" x14ac:dyDescent="0.25">
      <c r="A160" s="182">
        <v>155</v>
      </c>
      <c r="B160" s="182">
        <f>+'Izračun udjela za 2024. (kune)'!B181</f>
        <v>194</v>
      </c>
      <c r="C160" s="186" t="str">
        <f>+'Izračun udjela za 2024. (kune)'!D181</f>
        <v>OPĆINA</v>
      </c>
      <c r="D160" s="186" t="str">
        <f>+'Izračun udjela za 2024. (kune)'!E181</f>
        <v>KLOŠTAR PODRAVSKI</v>
      </c>
      <c r="E160" s="187">
        <f>+'Izračun udjela za 2024. (kune)'!BI181</f>
        <v>2.3734584825633302E-3</v>
      </c>
      <c r="F160" s="196">
        <v>630024.15</v>
      </c>
    </row>
    <row r="161" spans="1:6" x14ac:dyDescent="0.25">
      <c r="A161" s="182">
        <v>156</v>
      </c>
      <c r="B161" s="182">
        <f>+'Izračun udjela za 2024. (kune)'!B182</f>
        <v>195</v>
      </c>
      <c r="C161" s="186" t="str">
        <f>+'Izračun udjela za 2024. (kune)'!D182</f>
        <v>OPĆINA</v>
      </c>
      <c r="D161" s="186" t="str">
        <f>+'Izračun udjela za 2024. (kune)'!E182</f>
        <v>KNEŽEVI VINOGRADI</v>
      </c>
      <c r="E161" s="187">
        <f>+'Izračun udjela za 2024. (kune)'!BI182</f>
        <v>2.52070424253819E-3</v>
      </c>
      <c r="F161" s="196">
        <v>669109.89</v>
      </c>
    </row>
    <row r="162" spans="1:6" x14ac:dyDescent="0.25">
      <c r="A162" s="182">
        <v>157</v>
      </c>
      <c r="B162" s="182">
        <f>+'Izračun udjela za 2024. (kune)'!B559</f>
        <v>622</v>
      </c>
      <c r="C162" s="186" t="str">
        <f>+'Izračun udjela za 2024. (kune)'!D559</f>
        <v>OPĆINA</v>
      </c>
      <c r="D162" s="186" t="str">
        <f>+'Izračun udjela za 2024. (kune)'!E559</f>
        <v>KOLAN</v>
      </c>
      <c r="E162" s="187">
        <f>+'Izračun udjela za 2024. (kune)'!BI559</f>
        <v>0</v>
      </c>
      <c r="F162" s="196">
        <v>0</v>
      </c>
    </row>
    <row r="163" spans="1:6" x14ac:dyDescent="0.25">
      <c r="A163" s="182">
        <v>158</v>
      </c>
      <c r="B163" s="182">
        <f>+'Izračun udjela za 2024. (kune)'!B185</f>
        <v>198</v>
      </c>
      <c r="C163" s="186" t="str">
        <f>+'Izračun udjela za 2024. (kune)'!D185</f>
        <v>OPĆINA</v>
      </c>
      <c r="D163" s="186" t="str">
        <f>+'Izračun udjela za 2024. (kune)'!E185</f>
        <v>KONAVLE</v>
      </c>
      <c r="E163" s="187">
        <f>+'Izračun udjela za 2024. (kune)'!BI185</f>
        <v>0</v>
      </c>
      <c r="F163" s="196">
        <v>0</v>
      </c>
    </row>
    <row r="164" spans="1:6" x14ac:dyDescent="0.25">
      <c r="A164" s="182">
        <v>159</v>
      </c>
      <c r="B164" s="182">
        <f>+'Izračun udjela za 2024. (kune)'!B186</f>
        <v>199</v>
      </c>
      <c r="C164" s="186" t="str">
        <f>+'Izračun udjela za 2024. (kune)'!D186</f>
        <v>OPĆINA</v>
      </c>
      <c r="D164" s="186" t="str">
        <f>+'Izračun udjela za 2024. (kune)'!E186</f>
        <v>KONČANICA</v>
      </c>
      <c r="E164" s="187">
        <f>+'Izračun udjela za 2024. (kune)'!BI186</f>
        <v>1.6430188850242E-3</v>
      </c>
      <c r="F164" s="196">
        <v>436132.16</v>
      </c>
    </row>
    <row r="165" spans="1:6" x14ac:dyDescent="0.25">
      <c r="A165" s="182">
        <v>160</v>
      </c>
      <c r="B165" s="182">
        <f>+'Izračun udjela za 2024. (kune)'!B187</f>
        <v>200</v>
      </c>
      <c r="C165" s="186" t="str">
        <f>+'Izračun udjela za 2024. (kune)'!D187</f>
        <v>OPĆINA</v>
      </c>
      <c r="D165" s="186" t="str">
        <f>+'Izračun udjela za 2024. (kune)'!E187</f>
        <v>KONJŠČINA</v>
      </c>
      <c r="E165" s="187">
        <f>+'Izračun udjela za 2024. (kune)'!BI187</f>
        <v>6.2885537523729902E-4</v>
      </c>
      <c r="F165" s="196">
        <v>166926.9</v>
      </c>
    </row>
    <row r="166" spans="1:6" x14ac:dyDescent="0.25">
      <c r="A166" s="182">
        <v>161</v>
      </c>
      <c r="B166" s="182">
        <f>+'Izračun udjela za 2024. (kune)'!B189</f>
        <v>202</v>
      </c>
      <c r="C166" s="186" t="str">
        <f>+'Izračun udjela za 2024. (kune)'!D189</f>
        <v>OPĆINA</v>
      </c>
      <c r="D166" s="186" t="str">
        <f>+'Izračun udjela za 2024. (kune)'!E189</f>
        <v>KOPRIVNIČKI BREGI</v>
      </c>
      <c r="E166" s="187">
        <f>+'Izračun udjela za 2024. (kune)'!BI189</f>
        <v>1.4429923766469601E-3</v>
      </c>
      <c r="F166" s="196">
        <v>383036</v>
      </c>
    </row>
    <row r="167" spans="1:6" x14ac:dyDescent="0.25">
      <c r="A167" s="182">
        <v>162</v>
      </c>
      <c r="B167" s="182">
        <f>+'Izračun udjela za 2024. (kune)'!B190</f>
        <v>203</v>
      </c>
      <c r="C167" s="186" t="str">
        <f>+'Izračun udjela za 2024. (kune)'!D190</f>
        <v>OPĆINA</v>
      </c>
      <c r="D167" s="186" t="str">
        <f>+'Izračun udjela za 2024. (kune)'!E190</f>
        <v>KOPRIVNIČKI IVANEC</v>
      </c>
      <c r="E167" s="187">
        <f>+'Izračun udjela za 2024. (kune)'!BI190</f>
        <v>1.1853542286135799E-3</v>
      </c>
      <c r="F167" s="196">
        <v>314647.08</v>
      </c>
    </row>
    <row r="168" spans="1:6" x14ac:dyDescent="0.25">
      <c r="A168" s="182">
        <v>163</v>
      </c>
      <c r="B168" s="182">
        <f>+'Izračun udjela za 2024. (kune)'!B483</f>
        <v>538</v>
      </c>
      <c r="C168" s="186" t="str">
        <f>+'Izračun udjela za 2024. (kune)'!D483</f>
        <v>OPĆINA</v>
      </c>
      <c r="D168" s="186" t="str">
        <f>+'Izračun udjela za 2024. (kune)'!E483</f>
        <v>KOSTRENA</v>
      </c>
      <c r="E168" s="187">
        <f>+'Izračun udjela za 2024. (kune)'!BI483</f>
        <v>0</v>
      </c>
      <c r="F168" s="196">
        <v>0</v>
      </c>
    </row>
    <row r="169" spans="1:6" x14ac:dyDescent="0.25">
      <c r="A169" s="182">
        <v>164</v>
      </c>
      <c r="B169" s="182">
        <f>+'Izračun udjela za 2024. (kune)'!B192</f>
        <v>205</v>
      </c>
      <c r="C169" s="186" t="str">
        <f>+'Izračun udjela za 2024. (kune)'!D192</f>
        <v>OPĆINA</v>
      </c>
      <c r="D169" s="186" t="str">
        <f>+'Izračun udjela za 2024. (kune)'!E192</f>
        <v>KOŠKA</v>
      </c>
      <c r="E169" s="187">
        <f>+'Izračun udjela za 2024. (kune)'!BI192</f>
        <v>2.5166370457420802E-3</v>
      </c>
      <c r="F169" s="196">
        <v>668030.27</v>
      </c>
    </row>
    <row r="170" spans="1:6" x14ac:dyDescent="0.25">
      <c r="A170" s="182">
        <v>165</v>
      </c>
      <c r="B170" s="182">
        <f>+'Izračun udjela za 2024. (kune)'!B193</f>
        <v>206</v>
      </c>
      <c r="C170" s="186" t="str">
        <f>+'Izračun udjela za 2024. (kune)'!D193</f>
        <v>OPĆINA</v>
      </c>
      <c r="D170" s="186" t="str">
        <f>+'Izračun udjela za 2024. (kune)'!E193</f>
        <v>KOTORIBA</v>
      </c>
      <c r="E170" s="187">
        <f>+'Izračun udjela za 2024. (kune)'!BI193</f>
        <v>1.2436555862841499E-3</v>
      </c>
      <c r="F170" s="196">
        <v>330122.92</v>
      </c>
    </row>
    <row r="171" spans="1:6" x14ac:dyDescent="0.25">
      <c r="A171" s="182">
        <v>166</v>
      </c>
      <c r="B171" s="182">
        <f>+'Izračun udjela za 2024. (kune)'!B194</f>
        <v>208</v>
      </c>
      <c r="C171" s="186" t="str">
        <f>+'Izračun udjela za 2024. (kune)'!D194</f>
        <v>OPĆINA</v>
      </c>
      <c r="D171" s="186" t="str">
        <f>+'Izračun udjela za 2024. (kune)'!E194</f>
        <v>KRALJEVEC NA SUTLI</v>
      </c>
      <c r="E171" s="187">
        <f>+'Izračun udjela za 2024. (kune)'!BI194</f>
        <v>1.0271387214120201E-3</v>
      </c>
      <c r="F171" s="196">
        <v>272649.46999999997</v>
      </c>
    </row>
    <row r="172" spans="1:6" x14ac:dyDescent="0.25">
      <c r="A172" s="182">
        <v>167</v>
      </c>
      <c r="B172" s="182">
        <f>+'Izračun udjela za 2024. (kune)'!B197</f>
        <v>212</v>
      </c>
      <c r="C172" s="186" t="str">
        <f>+'Izračun udjela za 2024. (kune)'!D197</f>
        <v>OPĆINA</v>
      </c>
      <c r="D172" s="186" t="str">
        <f>+'Izračun udjela za 2024. (kune)'!E197</f>
        <v>KRAPINSKE TOPLICE</v>
      </c>
      <c r="E172" s="187">
        <f>+'Izračun udjela za 2024. (kune)'!BI197</f>
        <v>0</v>
      </c>
      <c r="F172" s="196">
        <v>0</v>
      </c>
    </row>
    <row r="173" spans="1:6" x14ac:dyDescent="0.25">
      <c r="A173" s="182">
        <v>168</v>
      </c>
      <c r="B173" s="182">
        <f>+'Izračun udjela za 2024. (kune)'!B478</f>
        <v>533</v>
      </c>
      <c r="C173" s="186" t="str">
        <f>+'Izračun udjela za 2024. (kune)'!D478</f>
        <v>OPĆINA</v>
      </c>
      <c r="D173" s="186" t="str">
        <f>+'Izračun udjela za 2024. (kune)'!E478</f>
        <v>KRAŠIĆ</v>
      </c>
      <c r="E173" s="187">
        <f>+'Izračun udjela za 2024. (kune)'!BI478</f>
        <v>1.0261643857264499E-3</v>
      </c>
      <c r="F173" s="196">
        <v>272390.84000000003</v>
      </c>
    </row>
    <row r="174" spans="1:6" x14ac:dyDescent="0.25">
      <c r="A174" s="182">
        <v>169</v>
      </c>
      <c r="B174" s="182">
        <f>+'Izračun udjela za 2024. (kune)'!B490</f>
        <v>545</v>
      </c>
      <c r="C174" s="186" t="str">
        <f>+'Izračun udjela za 2024. (kune)'!D490</f>
        <v>OPĆINA</v>
      </c>
      <c r="D174" s="186" t="str">
        <f>+'Izračun udjela za 2024. (kune)'!E490</f>
        <v>KRAVARSKO</v>
      </c>
      <c r="E174" s="187">
        <f>+'Izračun udjela za 2024. (kune)'!BI490</f>
        <v>9.1031572307900496E-4</v>
      </c>
      <c r="F174" s="196">
        <v>241639.32</v>
      </c>
    </row>
    <row r="175" spans="1:6" x14ac:dyDescent="0.25">
      <c r="A175" s="182">
        <v>170</v>
      </c>
      <c r="B175" s="182">
        <f>+'Izračun udjela za 2024. (kune)'!B198</f>
        <v>213</v>
      </c>
      <c r="C175" s="186" t="str">
        <f>+'Izračun udjela za 2024. (kune)'!D198</f>
        <v>OPĆINA</v>
      </c>
      <c r="D175" s="186" t="str">
        <f>+'Izračun udjela za 2024. (kune)'!E198</f>
        <v>KRIŽ</v>
      </c>
      <c r="E175" s="187">
        <f>+'Izračun udjela za 2024. (kune)'!BI198</f>
        <v>2.7866220144050899E-3</v>
      </c>
      <c r="F175" s="196">
        <v>739696.6</v>
      </c>
    </row>
    <row r="176" spans="1:6" x14ac:dyDescent="0.25">
      <c r="A176" s="182">
        <v>171</v>
      </c>
      <c r="B176" s="182">
        <f>+'Izračun udjela za 2024. (kune)'!B201</f>
        <v>216</v>
      </c>
      <c r="C176" s="186" t="str">
        <f>+'Izračun udjela za 2024. (kune)'!D201</f>
        <v>OPĆINA</v>
      </c>
      <c r="D176" s="186" t="str">
        <f>+'Izračun udjela za 2024. (kune)'!E201</f>
        <v>KRNJAK</v>
      </c>
      <c r="E176" s="187">
        <f>+'Izračun udjela za 2024. (kune)'!BI201</f>
        <v>1.3630033579466001E-3</v>
      </c>
      <c r="F176" s="196">
        <v>361803.27</v>
      </c>
    </row>
    <row r="177" spans="1:6" x14ac:dyDescent="0.25">
      <c r="A177" s="182">
        <v>172</v>
      </c>
      <c r="B177" s="182">
        <f>+'Izračun udjela za 2024. (kune)'!B202</f>
        <v>217</v>
      </c>
      <c r="C177" s="186" t="str">
        <f>+'Izračun udjela za 2024. (kune)'!D202</f>
        <v>OPĆINA</v>
      </c>
      <c r="D177" s="186" t="str">
        <f>+'Izračun udjela za 2024. (kune)'!E202</f>
        <v>KRŠAN</v>
      </c>
      <c r="E177" s="187">
        <f>+'Izračun udjela za 2024. (kune)'!BI202</f>
        <v>1.62301308739374E-4</v>
      </c>
      <c r="F177" s="196">
        <v>43082.17</v>
      </c>
    </row>
    <row r="178" spans="1:6" x14ac:dyDescent="0.25">
      <c r="A178" s="182">
        <v>173</v>
      </c>
      <c r="B178" s="182">
        <f>+'Izračun udjela za 2024. (kune)'!B515</f>
        <v>572</v>
      </c>
      <c r="C178" s="186" t="str">
        <f>+'Izračun udjela za 2024. (kune)'!D515</f>
        <v>OPĆINA</v>
      </c>
      <c r="D178" s="186" t="str">
        <f>+'Izračun udjela za 2024. (kune)'!E515</f>
        <v>KUKLJICA</v>
      </c>
      <c r="E178" s="187">
        <f>+'Izračun udjela za 2024. (kune)'!BI515</f>
        <v>0</v>
      </c>
      <c r="F178" s="196">
        <v>0</v>
      </c>
    </row>
    <row r="179" spans="1:6" x14ac:dyDescent="0.25">
      <c r="A179" s="182">
        <v>174</v>
      </c>
      <c r="B179" s="182">
        <f>+'Izračun udjela za 2024. (kune)'!B203</f>
        <v>219</v>
      </c>
      <c r="C179" s="186" t="str">
        <f>+'Izračun udjela za 2024. (kune)'!D203</f>
        <v>OPĆINA</v>
      </c>
      <c r="D179" s="186" t="str">
        <f>+'Izračun udjela za 2024. (kune)'!E203</f>
        <v>KULA NORINSKA</v>
      </c>
      <c r="E179" s="187">
        <f>+'Izračun udjela za 2024. (kune)'!BI203</f>
        <v>1.1290843917303201E-3</v>
      </c>
      <c r="F179" s="196">
        <v>299710.5</v>
      </c>
    </row>
    <row r="180" spans="1:6" x14ac:dyDescent="0.25">
      <c r="A180" s="182">
        <v>175</v>
      </c>
      <c r="B180" s="182">
        <f>+'Izračun udjela za 2024. (kune)'!B497</f>
        <v>553</v>
      </c>
      <c r="C180" s="186" t="str">
        <f>+'Izračun udjela za 2024. (kune)'!D497</f>
        <v>OPĆINA</v>
      </c>
      <c r="D180" s="186" t="str">
        <f>+'Izračun udjela za 2024. (kune)'!E497</f>
        <v>KUMROVEC</v>
      </c>
      <c r="E180" s="187">
        <f>+'Izračun udjela za 2024. (kune)'!BI497</f>
        <v>5.7798005840122403E-4</v>
      </c>
      <c r="F180" s="196">
        <v>153422.26999999999</v>
      </c>
    </row>
    <row r="181" spans="1:6" x14ac:dyDescent="0.25">
      <c r="A181" s="182">
        <v>176</v>
      </c>
      <c r="B181" s="182">
        <f>+'Izračun udjela za 2024. (kune)'!B207</f>
        <v>223</v>
      </c>
      <c r="C181" s="186" t="str">
        <f>+'Izračun udjela za 2024. (kune)'!D207</f>
        <v>OPĆINA</v>
      </c>
      <c r="D181" s="186" t="str">
        <f>+'Izračun udjela za 2024. (kune)'!E207</f>
        <v>LANIŠĆE</v>
      </c>
      <c r="E181" s="187">
        <f>+'Izračun udjela za 2024. (kune)'!BI207</f>
        <v>1.05454241087653E-4</v>
      </c>
      <c r="F181" s="196">
        <v>27992.37</v>
      </c>
    </row>
    <row r="182" spans="1:6" x14ac:dyDescent="0.25">
      <c r="A182" s="182">
        <v>177</v>
      </c>
      <c r="B182" s="182">
        <f>+'Izračun udjela za 2024. (kune)'!B208</f>
        <v>225</v>
      </c>
      <c r="C182" s="186" t="str">
        <f>+'Izračun udjela za 2024. (kune)'!D208</f>
        <v>OPĆINA</v>
      </c>
      <c r="D182" s="186" t="str">
        <f>+'Izračun udjela za 2024. (kune)'!E208</f>
        <v>LASINJA</v>
      </c>
      <c r="E182" s="187">
        <f>+'Izračun udjela za 2024. (kune)'!BI208</f>
        <v>8.92779315825871E-4</v>
      </c>
      <c r="F182" s="196">
        <v>236984.36</v>
      </c>
    </row>
    <row r="183" spans="1:6" x14ac:dyDescent="0.25">
      <c r="A183" s="182">
        <v>178</v>
      </c>
      <c r="B183" s="182">
        <f>+'Izračun udjela za 2024. (kune)'!B209</f>
        <v>226</v>
      </c>
      <c r="C183" s="186" t="str">
        <f>+'Izračun udjela za 2024. (kune)'!D209</f>
        <v>OPĆINA</v>
      </c>
      <c r="D183" s="186" t="str">
        <f>+'Izračun udjela za 2024. (kune)'!E209</f>
        <v>LASTOVO</v>
      </c>
      <c r="E183" s="187">
        <f>+'Izračun udjela za 2024. (kune)'!BI209</f>
        <v>6.7407743073440004E-6</v>
      </c>
      <c r="F183" s="196">
        <v>1789.31</v>
      </c>
    </row>
    <row r="184" spans="1:6" x14ac:dyDescent="0.25">
      <c r="A184" s="182">
        <v>179</v>
      </c>
      <c r="B184" s="182">
        <f>+'Izračun udjela za 2024. (kune)'!B527</f>
        <v>586</v>
      </c>
      <c r="C184" s="186" t="str">
        <f>+'Izračun udjela za 2024. (kune)'!D527</f>
        <v>OPĆINA</v>
      </c>
      <c r="D184" s="186" t="str">
        <f>+'Izračun udjela za 2024. (kune)'!E527</f>
        <v>LEĆEVICA</v>
      </c>
      <c r="E184" s="187">
        <f>+'Izračun udjela za 2024. (kune)'!BI527</f>
        <v>3.4213068053710698E-4</v>
      </c>
      <c r="F184" s="196">
        <v>90817.09</v>
      </c>
    </row>
    <row r="185" spans="1:6" x14ac:dyDescent="0.25">
      <c r="A185" s="182">
        <v>180</v>
      </c>
      <c r="B185" s="182">
        <f>+'Izračun udjela za 2024. (kune)'!B210</f>
        <v>227</v>
      </c>
      <c r="C185" s="186" t="str">
        <f>+'Izračun udjela za 2024. (kune)'!D210</f>
        <v>OPĆINA</v>
      </c>
      <c r="D185" s="186" t="str">
        <f>+'Izračun udjela za 2024. (kune)'!E210</f>
        <v>LEGRAD</v>
      </c>
      <c r="E185" s="187">
        <f>+'Izračun udjela za 2024. (kune)'!BI210</f>
        <v>1.2809813408801701E-3</v>
      </c>
      <c r="F185" s="196">
        <v>340030.88</v>
      </c>
    </row>
    <row r="186" spans="1:6" x14ac:dyDescent="0.25">
      <c r="A186" s="182">
        <v>181</v>
      </c>
      <c r="B186" s="182">
        <f>+'Izračun udjela za 2024. (kune)'!B211</f>
        <v>228</v>
      </c>
      <c r="C186" s="186" t="str">
        <f>+'Izračun udjela za 2024. (kune)'!D211</f>
        <v>OPĆINA</v>
      </c>
      <c r="D186" s="186" t="str">
        <f>+'Izračun udjela za 2024. (kune)'!E211</f>
        <v>LEKENIK</v>
      </c>
      <c r="E186" s="187">
        <f>+'Izračun udjela za 2024. (kune)'!BI211</f>
        <v>1.82786426544311E-3</v>
      </c>
      <c r="F186" s="196">
        <v>485198.56</v>
      </c>
    </row>
    <row r="187" spans="1:6" x14ac:dyDescent="0.25">
      <c r="A187" s="182">
        <v>182</v>
      </c>
      <c r="B187" s="182">
        <f>+'Izračun udjela za 2024. (kune)'!B213</f>
        <v>230</v>
      </c>
      <c r="C187" s="186" t="str">
        <f>+'Izračun udjela za 2024. (kune)'!D213</f>
        <v>OPĆINA</v>
      </c>
      <c r="D187" s="186" t="str">
        <f>+'Izračun udjela za 2024. (kune)'!E213</f>
        <v>LEVANJSKA VAROŠ</v>
      </c>
      <c r="E187" s="187">
        <f>+'Izračun udjela za 2024. (kune)'!BI213</f>
        <v>8.0937387251788103E-4</v>
      </c>
      <c r="F187" s="196">
        <v>214844.75</v>
      </c>
    </row>
    <row r="188" spans="1:6" x14ac:dyDescent="0.25">
      <c r="A188" s="182">
        <v>183</v>
      </c>
      <c r="B188" s="182">
        <f>+'Izračun udjela za 2024. (kune)'!B215</f>
        <v>232</v>
      </c>
      <c r="C188" s="186" t="str">
        <f>+'Izračun udjela za 2024. (kune)'!D215</f>
        <v>OPĆINA</v>
      </c>
      <c r="D188" s="186" t="str">
        <f>+'Izračun udjela za 2024. (kune)'!E215</f>
        <v>LIPOVLJANI</v>
      </c>
      <c r="E188" s="187">
        <f>+'Izračun udjela za 2024. (kune)'!BI215</f>
        <v>1.6380560242360001E-3</v>
      </c>
      <c r="F188" s="196">
        <v>434814.79</v>
      </c>
    </row>
    <row r="189" spans="1:6" x14ac:dyDescent="0.25">
      <c r="A189" s="182">
        <v>184</v>
      </c>
      <c r="B189" s="182">
        <f>+'Izračun udjela za 2024. (kune)'!B216</f>
        <v>234</v>
      </c>
      <c r="C189" s="186" t="str">
        <f>+'Izračun udjela za 2024. (kune)'!D216</f>
        <v>OPĆINA</v>
      </c>
      <c r="D189" s="186" t="str">
        <f>+'Izračun udjela za 2024. (kune)'!E216</f>
        <v>LIŠANE OSTROVIČKE</v>
      </c>
      <c r="E189" s="187">
        <f>+'Izračun udjela za 2024. (kune)'!BI216</f>
        <v>5.3484038390251001E-4</v>
      </c>
      <c r="F189" s="196">
        <v>141971.04</v>
      </c>
    </row>
    <row r="190" spans="1:6" x14ac:dyDescent="0.25">
      <c r="A190" s="182">
        <v>185</v>
      </c>
      <c r="B190" s="182">
        <f>+'Izračun udjela za 2024. (kune)'!B217</f>
        <v>235</v>
      </c>
      <c r="C190" s="186" t="str">
        <f>+'Izračun udjela za 2024. (kune)'!D217</f>
        <v>OPĆINA</v>
      </c>
      <c r="D190" s="186" t="str">
        <f>+'Izračun udjela za 2024. (kune)'!E217</f>
        <v>LIŽNJAN</v>
      </c>
      <c r="E190" s="187">
        <f>+'Izračun udjela za 2024. (kune)'!BI217</f>
        <v>0</v>
      </c>
      <c r="F190" s="196">
        <v>0</v>
      </c>
    </row>
    <row r="191" spans="1:6" x14ac:dyDescent="0.25">
      <c r="A191" s="182">
        <v>186</v>
      </c>
      <c r="B191" s="182">
        <f>+'Izračun udjela za 2024. (kune)'!B218</f>
        <v>236</v>
      </c>
      <c r="C191" s="186" t="str">
        <f>+'Izračun udjela za 2024. (kune)'!D218</f>
        <v>OPĆINA</v>
      </c>
      <c r="D191" s="186" t="str">
        <f>+'Izračun udjela za 2024. (kune)'!E218</f>
        <v>LOBOR</v>
      </c>
      <c r="E191" s="187">
        <f>+'Izračun udjela za 2024. (kune)'!BI218</f>
        <v>1.70300104853773E-3</v>
      </c>
      <c r="F191" s="196">
        <v>452054.16</v>
      </c>
    </row>
    <row r="192" spans="1:6" x14ac:dyDescent="0.25">
      <c r="A192" s="182">
        <v>187</v>
      </c>
      <c r="B192" s="182">
        <f>+'Izračun udjela za 2024. (kune)'!B219</f>
        <v>237</v>
      </c>
      <c r="C192" s="186" t="str">
        <f>+'Izračun udjela za 2024. (kune)'!D219</f>
        <v>OPĆINA</v>
      </c>
      <c r="D192" s="186" t="str">
        <f>+'Izračun udjela za 2024. (kune)'!E219</f>
        <v>LOKVE</v>
      </c>
      <c r="E192" s="187">
        <f>+'Izračun udjela za 2024. (kune)'!BI219</f>
        <v>3.6245081992310402E-4</v>
      </c>
      <c r="F192" s="196">
        <v>96210.98</v>
      </c>
    </row>
    <row r="193" spans="1:6" x14ac:dyDescent="0.25">
      <c r="A193" s="182">
        <v>188</v>
      </c>
      <c r="B193" s="182">
        <f>+'Izračun udjela za 2024. (kune)'!B528</f>
        <v>587</v>
      </c>
      <c r="C193" s="186" t="str">
        <f>+'Izračun udjela za 2024. (kune)'!D528</f>
        <v>OPĆINA</v>
      </c>
      <c r="D193" s="186" t="str">
        <f>+'Izračun udjela za 2024. (kune)'!E528</f>
        <v>LOKVIČIĆI</v>
      </c>
      <c r="E193" s="187">
        <f>+'Izračun udjela za 2024. (kune)'!BI528</f>
        <v>6.8912360399912495E-4</v>
      </c>
      <c r="F193" s="196">
        <v>182924.84</v>
      </c>
    </row>
    <row r="194" spans="1:6" x14ac:dyDescent="0.25">
      <c r="A194" s="182">
        <v>189</v>
      </c>
      <c r="B194" s="182">
        <f>+'Izračun udjela za 2024. (kune)'!B561</f>
        <v>624</v>
      </c>
      <c r="C194" s="186" t="str">
        <f>+'Izračun udjela za 2024. (kune)'!D561</f>
        <v>OPĆINA</v>
      </c>
      <c r="D194" s="186" t="str">
        <f>+'Izračun udjela za 2024. (kune)'!E561</f>
        <v>LOPAR</v>
      </c>
      <c r="E194" s="187">
        <f>+'Izračun udjela za 2024. (kune)'!BI561</f>
        <v>0</v>
      </c>
      <c r="F194" s="196">
        <v>0</v>
      </c>
    </row>
    <row r="195" spans="1:6" x14ac:dyDescent="0.25">
      <c r="A195" s="182">
        <v>190</v>
      </c>
      <c r="B195" s="182">
        <f>+'Izračun udjela za 2024. (kune)'!B220</f>
        <v>239</v>
      </c>
      <c r="C195" s="186" t="str">
        <f>+'Izračun udjela za 2024. (kune)'!D220</f>
        <v>OPĆINA</v>
      </c>
      <c r="D195" s="186" t="str">
        <f>+'Izračun udjela za 2024. (kune)'!E220</f>
        <v>LOVAS</v>
      </c>
      <c r="E195" s="187">
        <f>+'Izračun udjela za 2024. (kune)'!BI220</f>
        <v>7.7142729482977397E-4</v>
      </c>
      <c r="F195" s="196">
        <v>204771.99</v>
      </c>
    </row>
    <row r="196" spans="1:6" x14ac:dyDescent="0.25">
      <c r="A196" s="182">
        <v>191</v>
      </c>
      <c r="B196" s="182">
        <f>+'Izračun udjela za 2024. (kune)'!B221</f>
        <v>240</v>
      </c>
      <c r="C196" s="186" t="str">
        <f>+'Izračun udjela za 2024. (kune)'!D221</f>
        <v>OPĆINA</v>
      </c>
      <c r="D196" s="186" t="str">
        <f>+'Izračun udjela za 2024. (kune)'!E221</f>
        <v>LOVINAC</v>
      </c>
      <c r="E196" s="187">
        <f>+'Izračun udjela za 2024. (kune)'!BI221</f>
        <v>4.8425867021653098E-4</v>
      </c>
      <c r="F196" s="196">
        <v>128544.34</v>
      </c>
    </row>
    <row r="197" spans="1:6" x14ac:dyDescent="0.25">
      <c r="A197" s="182">
        <v>192</v>
      </c>
      <c r="B197" s="182">
        <f>+'Izračun udjela za 2024. (kune)'!B222</f>
        <v>242</v>
      </c>
      <c r="C197" s="186" t="str">
        <f>+'Izračun udjela za 2024. (kune)'!D222</f>
        <v>OPĆINA</v>
      </c>
      <c r="D197" s="186" t="str">
        <f>+'Izračun udjela za 2024. (kune)'!E222</f>
        <v>LOVRAN</v>
      </c>
      <c r="E197" s="187">
        <f>+'Izračun udjela za 2024. (kune)'!BI222</f>
        <v>0</v>
      </c>
      <c r="F197" s="196">
        <v>0</v>
      </c>
    </row>
    <row r="198" spans="1:6" x14ac:dyDescent="0.25">
      <c r="A198" s="182">
        <v>193</v>
      </c>
      <c r="B198" s="182">
        <f>+'Izračun udjela za 2024. (kune)'!B223</f>
        <v>243</v>
      </c>
      <c r="C198" s="186" t="str">
        <f>+'Izračun udjela za 2024. (kune)'!D223</f>
        <v>OPĆINA</v>
      </c>
      <c r="D198" s="186" t="str">
        <f>+'Izračun udjela za 2024. (kune)'!E223</f>
        <v>LOVREĆ</v>
      </c>
      <c r="E198" s="187">
        <f>+'Izračun udjela za 2024. (kune)'!BI223</f>
        <v>6.4180672059025899E-4</v>
      </c>
      <c r="F198" s="196">
        <v>170364.78</v>
      </c>
    </row>
    <row r="199" spans="1:6" x14ac:dyDescent="0.25">
      <c r="A199" s="182">
        <v>194</v>
      </c>
      <c r="B199" s="182">
        <f>+'Izračun udjela za 2024. (kune)'!B492</f>
        <v>548</v>
      </c>
      <c r="C199" s="186" t="str">
        <f>+'Izračun udjela za 2024. (kune)'!D492</f>
        <v>OPĆINA</v>
      </c>
      <c r="D199" s="186" t="str">
        <f>+'Izračun udjela za 2024. (kune)'!E492</f>
        <v>LUKA</v>
      </c>
      <c r="E199" s="187">
        <f>+'Izračun udjela za 2024. (kune)'!BI492</f>
        <v>4.6285812824121698E-4</v>
      </c>
      <c r="F199" s="196">
        <v>122863.66</v>
      </c>
    </row>
    <row r="200" spans="1:6" x14ac:dyDescent="0.25">
      <c r="A200" s="182">
        <v>195</v>
      </c>
      <c r="B200" s="182">
        <f>+'Izračun udjela za 2024. (kune)'!B225</f>
        <v>245</v>
      </c>
      <c r="C200" s="186" t="str">
        <f>+'Izračun udjela za 2024. (kune)'!D225</f>
        <v>OPĆINA</v>
      </c>
      <c r="D200" s="186" t="str">
        <f>+'Izračun udjela za 2024. (kune)'!E225</f>
        <v>LUKAČ</v>
      </c>
      <c r="E200" s="187">
        <f>+'Izračun udjela za 2024. (kune)'!BI225</f>
        <v>2.68785071204194E-3</v>
      </c>
      <c r="F200" s="196">
        <v>713478.19</v>
      </c>
    </row>
    <row r="201" spans="1:6" x14ac:dyDescent="0.25">
      <c r="A201" s="182">
        <v>196</v>
      </c>
      <c r="B201" s="182">
        <f>+'Izračun udjela za 2024. (kune)'!B540</f>
        <v>600</v>
      </c>
      <c r="C201" s="186" t="str">
        <f>+'Izračun udjela za 2024. (kune)'!D540</f>
        <v>OPĆINA</v>
      </c>
      <c r="D201" s="186" t="str">
        <f>+'Izračun udjela za 2024. (kune)'!E540</f>
        <v>LUMBARDA</v>
      </c>
      <c r="E201" s="187">
        <f>+'Izračun udjela za 2024. (kune)'!BI540</f>
        <v>2.1722354129051E-4</v>
      </c>
      <c r="F201" s="196">
        <v>57661.04</v>
      </c>
    </row>
    <row r="202" spans="1:6" x14ac:dyDescent="0.25">
      <c r="A202" s="182">
        <v>197</v>
      </c>
      <c r="B202" s="182">
        <f>+'Izračun udjela za 2024. (kune)'!B226</f>
        <v>246</v>
      </c>
      <c r="C202" s="186" t="str">
        <f>+'Izračun udjela za 2024. (kune)'!D226</f>
        <v>OPĆINA</v>
      </c>
      <c r="D202" s="186" t="str">
        <f>+'Izračun udjela za 2024. (kune)'!E226</f>
        <v>LUPOGLAV</v>
      </c>
      <c r="E202" s="187">
        <f>+'Izračun udjela za 2024. (kune)'!BI226</f>
        <v>6.5625318063817006E-5</v>
      </c>
      <c r="F202" s="196">
        <v>17419.95</v>
      </c>
    </row>
    <row r="203" spans="1:6" x14ac:dyDescent="0.25">
      <c r="A203" s="182">
        <v>198</v>
      </c>
      <c r="B203" s="182">
        <f>+'Izračun udjela za 2024. (kune)'!B227</f>
        <v>247</v>
      </c>
      <c r="C203" s="186" t="str">
        <f>+'Izračun udjela za 2024. (kune)'!D227</f>
        <v>OPĆINA</v>
      </c>
      <c r="D203" s="186" t="str">
        <f>+'Izračun udjela za 2024. (kune)'!E227</f>
        <v>LJUBEŠČICA</v>
      </c>
      <c r="E203" s="187">
        <f>+'Izračun udjela za 2024. (kune)'!BI227</f>
        <v>6.1006131594682096E-4</v>
      </c>
      <c r="F203" s="196">
        <v>161938.1</v>
      </c>
    </row>
    <row r="204" spans="1:6" x14ac:dyDescent="0.25">
      <c r="A204" s="182">
        <v>199</v>
      </c>
      <c r="B204" s="182">
        <f>+'Izračun udjela za 2024. (kune)'!B228</f>
        <v>248</v>
      </c>
      <c r="C204" s="186" t="str">
        <f>+'Izračun udjela za 2024. (kune)'!D228</f>
        <v>OPĆINA</v>
      </c>
      <c r="D204" s="186" t="str">
        <f>+'Izračun udjela za 2024. (kune)'!E228</f>
        <v>MAČE</v>
      </c>
      <c r="E204" s="187">
        <f>+'Izračun udjela za 2024. (kune)'!BI228</f>
        <v>1.39373164837422E-3</v>
      </c>
      <c r="F204" s="196">
        <v>369959.96</v>
      </c>
    </row>
    <row r="205" spans="1:6" x14ac:dyDescent="0.25">
      <c r="A205" s="182">
        <v>200</v>
      </c>
      <c r="B205" s="182">
        <f>+'Izračun udjela za 2024. (kune)'!B520</f>
        <v>578</v>
      </c>
      <c r="C205" s="186" t="str">
        <f>+'Izračun udjela za 2024. (kune)'!D520</f>
        <v>OPĆINA</v>
      </c>
      <c r="D205" s="186" t="str">
        <f>+'Izračun udjela za 2024. (kune)'!E520</f>
        <v>MAGADENOVAC</v>
      </c>
      <c r="E205" s="187">
        <f>+'Izračun udjela za 2024. (kune)'!BI520</f>
        <v>1.3549489636186199E-3</v>
      </c>
      <c r="F205" s="196">
        <v>359665.26</v>
      </c>
    </row>
    <row r="206" spans="1:6" x14ac:dyDescent="0.25">
      <c r="A206" s="182">
        <v>201</v>
      </c>
      <c r="B206" s="182">
        <f>+'Izračun udjela za 2024. (kune)'!B499</f>
        <v>555</v>
      </c>
      <c r="C206" s="186" t="str">
        <f>+'Izračun udjela za 2024. (kune)'!D499</f>
        <v>OPĆINA</v>
      </c>
      <c r="D206" s="186" t="str">
        <f>+'Izračun udjela za 2024. (kune)'!E499</f>
        <v>MAJUR</v>
      </c>
      <c r="E206" s="187">
        <f>+'Izračun udjela za 2024. (kune)'!BI499</f>
        <v>7.7068108005386095E-4</v>
      </c>
      <c r="F206" s="196">
        <v>204573.91</v>
      </c>
    </row>
    <row r="207" spans="1:6" x14ac:dyDescent="0.25">
      <c r="A207" s="182">
        <v>202</v>
      </c>
      <c r="B207" s="182">
        <f>+'Izračun udjela za 2024. (kune)'!B230</f>
        <v>250</v>
      </c>
      <c r="C207" s="186" t="str">
        <f>+'Izračun udjela za 2024. (kune)'!D230</f>
        <v>OPĆINA</v>
      </c>
      <c r="D207" s="186" t="str">
        <f>+'Izračun udjela za 2024. (kune)'!E230</f>
        <v>MALA SUBOTICA</v>
      </c>
      <c r="E207" s="187">
        <f>+'Izračun udjela za 2024. (kune)'!BI230</f>
        <v>2.6830897282645E-3</v>
      </c>
      <c r="F207" s="196">
        <v>712214.41</v>
      </c>
    </row>
    <row r="208" spans="1:6" x14ac:dyDescent="0.25">
      <c r="A208" s="182">
        <v>203</v>
      </c>
      <c r="B208" s="182">
        <f>+'Izračun udjela za 2024. (kune)'!B231</f>
        <v>251</v>
      </c>
      <c r="C208" s="186" t="str">
        <f>+'Izračun udjela za 2024. (kune)'!D231</f>
        <v>OPĆINA</v>
      </c>
      <c r="D208" s="186" t="str">
        <f>+'Izračun udjela za 2024. (kune)'!E231</f>
        <v>MALI BUKOVEC</v>
      </c>
      <c r="E208" s="187">
        <f>+'Izračun udjela za 2024. (kune)'!BI231</f>
        <v>1.25432118104844E-3</v>
      </c>
      <c r="F208" s="196">
        <v>332954.06</v>
      </c>
    </row>
    <row r="209" spans="1:6" x14ac:dyDescent="0.25">
      <c r="A209" s="182">
        <v>204</v>
      </c>
      <c r="B209" s="182">
        <f>+'Izračun udjela za 2024. (kune)'!B233</f>
        <v>253</v>
      </c>
      <c r="C209" s="186" t="str">
        <f>+'Izračun udjela za 2024. (kune)'!D233</f>
        <v>OPĆINA</v>
      </c>
      <c r="D209" s="186" t="str">
        <f>+'Izračun udjela za 2024. (kune)'!E233</f>
        <v>MALINSKA-DUBAŠNICA</v>
      </c>
      <c r="E209" s="187">
        <f>+'Izračun udjela za 2024. (kune)'!BI233</f>
        <v>0</v>
      </c>
      <c r="F209" s="196">
        <v>0</v>
      </c>
    </row>
    <row r="210" spans="1:6" x14ac:dyDescent="0.25">
      <c r="A210" s="182">
        <v>205</v>
      </c>
      <c r="B210" s="182">
        <f>+'Izračun udjela za 2024. (kune)'!B234</f>
        <v>254</v>
      </c>
      <c r="C210" s="186" t="str">
        <f>+'Izračun udjela za 2024. (kune)'!D234</f>
        <v>OPĆINA</v>
      </c>
      <c r="D210" s="186" t="str">
        <f>+'Izračun udjela za 2024. (kune)'!E234</f>
        <v>MARČANA</v>
      </c>
      <c r="E210" s="187">
        <f>+'Izračun udjela za 2024. (kune)'!BI234</f>
        <v>0</v>
      </c>
      <c r="F210" s="196">
        <v>0</v>
      </c>
    </row>
    <row r="211" spans="1:6" x14ac:dyDescent="0.25">
      <c r="A211" s="182">
        <v>206</v>
      </c>
      <c r="B211" s="182">
        <f>+'Izračun udjela za 2024. (kune)'!B235</f>
        <v>256</v>
      </c>
      <c r="C211" s="186" t="str">
        <f>+'Izračun udjela za 2024. (kune)'!D235</f>
        <v>OPĆINA</v>
      </c>
      <c r="D211" s="186" t="str">
        <f>+'Izračun udjela za 2024. (kune)'!E235</f>
        <v>MARIJA BISTRICA</v>
      </c>
      <c r="E211" s="187">
        <f>+'Izračun udjela za 2024. (kune)'!BI235</f>
        <v>1.5497236095528401E-3</v>
      </c>
      <c r="F211" s="196">
        <v>411367.34</v>
      </c>
    </row>
    <row r="212" spans="1:6" x14ac:dyDescent="0.25">
      <c r="A212" s="182">
        <v>207</v>
      </c>
      <c r="B212" s="182">
        <f>+'Izračun udjela za 2024. (kune)'!B484</f>
        <v>539</v>
      </c>
      <c r="C212" s="186" t="str">
        <f>+'Izračun udjela za 2024. (kune)'!D484</f>
        <v>OPĆINA</v>
      </c>
      <c r="D212" s="186" t="str">
        <f>+'Izračun udjela za 2024. (kune)'!E484</f>
        <v>MARIJA GORICA</v>
      </c>
      <c r="E212" s="187">
        <f>+'Izračun udjela za 2024. (kune)'!BI484</f>
        <v>1.8879201578866499E-4</v>
      </c>
      <c r="F212" s="196">
        <v>50114.01</v>
      </c>
    </row>
    <row r="213" spans="1:6" x14ac:dyDescent="0.25">
      <c r="A213" s="182">
        <v>208</v>
      </c>
      <c r="B213" s="182">
        <f>+'Izračun udjela za 2024. (kune)'!B236</f>
        <v>257</v>
      </c>
      <c r="C213" s="186" t="str">
        <f>+'Izračun udjela za 2024. (kune)'!D236</f>
        <v>OPĆINA</v>
      </c>
      <c r="D213" s="186" t="str">
        <f>+'Izračun udjela za 2024. (kune)'!E236</f>
        <v>MARIJANCI</v>
      </c>
      <c r="E213" s="187">
        <f>+'Izračun udjela za 2024. (kune)'!BI236</f>
        <v>1.69492892326462E-3</v>
      </c>
      <c r="F213" s="196">
        <v>449911.45</v>
      </c>
    </row>
    <row r="214" spans="1:6" x14ac:dyDescent="0.25">
      <c r="A214" s="182">
        <v>209</v>
      </c>
      <c r="B214" s="182">
        <f>+'Izračun udjela za 2024. (kune)'!B237</f>
        <v>258</v>
      </c>
      <c r="C214" s="186" t="str">
        <f>+'Izračun udjela za 2024. (kune)'!D237</f>
        <v>OPĆINA</v>
      </c>
      <c r="D214" s="186" t="str">
        <f>+'Izračun udjela za 2024. (kune)'!E237</f>
        <v>MARINA</v>
      </c>
      <c r="E214" s="187">
        <f>+'Izračun udjela za 2024. (kune)'!BI237</f>
        <v>0</v>
      </c>
      <c r="F214" s="196">
        <v>0</v>
      </c>
    </row>
    <row r="215" spans="1:6" x14ac:dyDescent="0.25">
      <c r="A215" s="182">
        <v>210</v>
      </c>
      <c r="B215" s="182">
        <f>+'Izračun udjela za 2024. (kune)'!B550</f>
        <v>610</v>
      </c>
      <c r="C215" s="186" t="str">
        <f>+'Izračun udjela za 2024. (kune)'!D550</f>
        <v>OPĆINA</v>
      </c>
      <c r="D215" s="186" t="str">
        <f>+'Izračun udjela za 2024. (kune)'!E550</f>
        <v>MARKUŠICA</v>
      </c>
      <c r="E215" s="187">
        <f>+'Izračun udjela za 2024. (kune)'!BI550</f>
        <v>1.9269503558355899E-3</v>
      </c>
      <c r="F215" s="196">
        <v>511500.53</v>
      </c>
    </row>
    <row r="216" spans="1:6" x14ac:dyDescent="0.25">
      <c r="A216" s="182">
        <v>211</v>
      </c>
      <c r="B216" s="182">
        <f>+'Izračun udjela za 2024. (kune)'!B87</f>
        <v>85</v>
      </c>
      <c r="C216" s="186" t="str">
        <f>+'Izračun udjela za 2024. (kune)'!D87</f>
        <v>OPĆINA</v>
      </c>
      <c r="D216" s="186" t="str">
        <f>+'Izračun udjela za 2024. (kune)'!E87</f>
        <v>MARTIJANEC</v>
      </c>
      <c r="E216" s="187">
        <f>+'Izračun udjela za 2024. (kune)'!BI87</f>
        <v>1.5905910416829201E-3</v>
      </c>
      <c r="F216" s="196">
        <v>422215.42</v>
      </c>
    </row>
    <row r="217" spans="1:6" x14ac:dyDescent="0.25">
      <c r="A217" s="182">
        <v>212</v>
      </c>
      <c r="B217" s="182">
        <f>+'Izračun udjela za 2024. (kune)'!B238</f>
        <v>259</v>
      </c>
      <c r="C217" s="186" t="str">
        <f>+'Izračun udjela za 2024. (kune)'!D238</f>
        <v>OPĆINA</v>
      </c>
      <c r="D217" s="186" t="str">
        <f>+'Izračun udjela za 2024. (kune)'!E238</f>
        <v>MARTINSKA VES</v>
      </c>
      <c r="E217" s="187">
        <f>+'Izračun udjela za 2024. (kune)'!BI238</f>
        <v>1.92540900492608E-3</v>
      </c>
      <c r="F217" s="196">
        <v>511091.38</v>
      </c>
    </row>
    <row r="218" spans="1:6" x14ac:dyDescent="0.25">
      <c r="A218" s="182">
        <v>213</v>
      </c>
      <c r="B218" s="182">
        <f>+'Izračun udjela za 2024. (kune)'!B239</f>
        <v>260</v>
      </c>
      <c r="C218" s="186" t="str">
        <f>+'Izračun udjela za 2024. (kune)'!D239</f>
        <v>OPĆINA</v>
      </c>
      <c r="D218" s="186" t="str">
        <f>+'Izračun udjela za 2024. (kune)'!E239</f>
        <v>MARUŠEVEC</v>
      </c>
      <c r="E218" s="187">
        <f>+'Izračun udjela za 2024. (kune)'!BI239</f>
        <v>3.4755237378271899E-3</v>
      </c>
      <c r="F218" s="196">
        <v>922562.54</v>
      </c>
    </row>
    <row r="219" spans="1:6" x14ac:dyDescent="0.25">
      <c r="A219" s="182">
        <v>214</v>
      </c>
      <c r="B219" s="182">
        <f>+'Izračun udjela za 2024. (kune)'!B240</f>
        <v>261</v>
      </c>
      <c r="C219" s="186" t="str">
        <f>+'Izračun udjela za 2024. (kune)'!D240</f>
        <v>OPĆINA</v>
      </c>
      <c r="D219" s="186" t="str">
        <f>+'Izračun udjela za 2024. (kune)'!E240</f>
        <v>MATULJI</v>
      </c>
      <c r="E219" s="187">
        <f>+'Izračun udjela za 2024. (kune)'!BI240</f>
        <v>0</v>
      </c>
      <c r="F219" s="196">
        <v>0</v>
      </c>
    </row>
    <row r="220" spans="1:6" x14ac:dyDescent="0.25">
      <c r="A220" s="182">
        <v>215</v>
      </c>
      <c r="B220" s="182">
        <f>+'Izračun udjela za 2024. (kune)'!B241</f>
        <v>263</v>
      </c>
      <c r="C220" s="186" t="str">
        <f>+'Izračun udjela za 2024. (kune)'!D241</f>
        <v>OPĆINA</v>
      </c>
      <c r="D220" s="186" t="str">
        <f>+'Izračun udjela za 2024. (kune)'!E241</f>
        <v>MEDULIN</v>
      </c>
      <c r="E220" s="187">
        <f>+'Izračun udjela za 2024. (kune)'!BI241</f>
        <v>0</v>
      </c>
      <c r="F220" s="196">
        <v>0</v>
      </c>
    </row>
    <row r="221" spans="1:6" x14ac:dyDescent="0.25">
      <c r="A221" s="182">
        <v>216</v>
      </c>
      <c r="B221" s="182">
        <f>+'Izračun udjela za 2024. (kune)'!B243</f>
        <v>265</v>
      </c>
      <c r="C221" s="186" t="str">
        <f>+'Izračun udjela za 2024. (kune)'!D243</f>
        <v>OPĆINA</v>
      </c>
      <c r="D221" s="186" t="str">
        <f>+'Izračun udjela za 2024. (kune)'!E243</f>
        <v>MIHOVLJAN</v>
      </c>
      <c r="E221" s="187">
        <f>+'Izračun udjela za 2024. (kune)'!BI243</f>
        <v>8.6820821609850604E-4</v>
      </c>
      <c r="F221" s="196">
        <v>230462.07</v>
      </c>
    </row>
    <row r="222" spans="1:6" x14ac:dyDescent="0.25">
      <c r="A222" s="182">
        <v>217</v>
      </c>
      <c r="B222" s="182">
        <f>+'Izračun udjela za 2024. (kune)'!B244</f>
        <v>266</v>
      </c>
      <c r="C222" s="186" t="str">
        <f>+'Izračun udjela za 2024. (kune)'!D244</f>
        <v>OPĆINA</v>
      </c>
      <c r="D222" s="186" t="str">
        <f>+'Izračun udjela za 2024. (kune)'!E244</f>
        <v>MIKLEUŠ</v>
      </c>
      <c r="E222" s="187">
        <f>+'Izračun udjela za 2024. (kune)'!BI244</f>
        <v>1.12647193872725E-3</v>
      </c>
      <c r="F222" s="196">
        <v>299017.03999999998</v>
      </c>
    </row>
    <row r="223" spans="1:6" x14ac:dyDescent="0.25">
      <c r="A223" s="182">
        <v>218</v>
      </c>
      <c r="B223" s="182">
        <f>+'Izračun udjela za 2024. (kune)'!B245</f>
        <v>267</v>
      </c>
      <c r="C223" s="186" t="str">
        <f>+'Izračun udjela za 2024. (kune)'!D245</f>
        <v>OPĆINA</v>
      </c>
      <c r="D223" s="186" t="str">
        <f>+'Izračun udjela za 2024. (kune)'!E245</f>
        <v>MILNA</v>
      </c>
      <c r="E223" s="187">
        <f>+'Izračun udjela za 2024. (kune)'!BI245</f>
        <v>0</v>
      </c>
      <c r="F223" s="196">
        <v>0</v>
      </c>
    </row>
    <row r="224" spans="1:6" x14ac:dyDescent="0.25">
      <c r="A224" s="182">
        <v>219</v>
      </c>
      <c r="B224" s="182">
        <f>+'Izračun udjela za 2024. (kune)'!B246</f>
        <v>268</v>
      </c>
      <c r="C224" s="186" t="str">
        <f>+'Izračun udjela za 2024. (kune)'!D246</f>
        <v>OPĆINA</v>
      </c>
      <c r="D224" s="186" t="str">
        <f>+'Izračun udjela za 2024. (kune)'!E246</f>
        <v>MLJET</v>
      </c>
      <c r="E224" s="187">
        <f>+'Izračun udjela za 2024. (kune)'!BI246</f>
        <v>0</v>
      </c>
      <c r="F224" s="196">
        <v>0</v>
      </c>
    </row>
    <row r="225" spans="1:6" x14ac:dyDescent="0.25">
      <c r="A225" s="182">
        <v>220</v>
      </c>
      <c r="B225" s="182">
        <f>+'Izračun udjela za 2024. (kune)'!B247</f>
        <v>270</v>
      </c>
      <c r="C225" s="186" t="str">
        <f>+'Izračun udjela za 2024. (kune)'!D247</f>
        <v>OPĆINA</v>
      </c>
      <c r="D225" s="186" t="str">
        <f>+'Izračun udjela za 2024. (kune)'!E247</f>
        <v>MOLVE</v>
      </c>
      <c r="E225" s="187">
        <f>+'Izračun udjela za 2024. (kune)'!BI247</f>
        <v>1.55003538617165E-3</v>
      </c>
      <c r="F225" s="196">
        <v>411450.1</v>
      </c>
    </row>
    <row r="226" spans="1:6" x14ac:dyDescent="0.25">
      <c r="A226" s="182">
        <v>221</v>
      </c>
      <c r="B226" s="182">
        <f>+'Izračun udjela za 2024. (kune)'!B249</f>
        <v>273</v>
      </c>
      <c r="C226" s="186" t="str">
        <f>+'Izračun udjela za 2024. (kune)'!D249</f>
        <v>OPĆINA</v>
      </c>
      <c r="D226" s="186" t="str">
        <f>+'Izračun udjela za 2024. (kune)'!E249</f>
        <v>MOŠĆENIČKA DRAGA</v>
      </c>
      <c r="E226" s="187">
        <f>+'Izračun udjela za 2024. (kune)'!BI249</f>
        <v>0</v>
      </c>
      <c r="F226" s="196">
        <v>0</v>
      </c>
    </row>
    <row r="227" spans="1:6" x14ac:dyDescent="0.25">
      <c r="A227" s="182">
        <v>222</v>
      </c>
      <c r="B227" s="182">
        <f>+'Izračun udjela za 2024. (kune)'!B250</f>
        <v>274</v>
      </c>
      <c r="C227" s="186" t="str">
        <f>+'Izračun udjela za 2024. (kune)'!D250</f>
        <v>OPĆINA</v>
      </c>
      <c r="D227" s="186" t="str">
        <f>+'Izračun udjela za 2024. (kune)'!E250</f>
        <v>MOTOVUN</v>
      </c>
      <c r="E227" s="187">
        <f>+'Izračun udjela za 2024. (kune)'!BI250</f>
        <v>3.2112091689167298E-4</v>
      </c>
      <c r="F227" s="196">
        <v>85240.14</v>
      </c>
    </row>
    <row r="228" spans="1:6" x14ac:dyDescent="0.25">
      <c r="A228" s="182">
        <v>223</v>
      </c>
      <c r="B228" s="182">
        <f>+'Izračun udjela za 2024. (kune)'!B251</f>
        <v>275</v>
      </c>
      <c r="C228" s="186" t="str">
        <f>+'Izračun udjela za 2024. (kune)'!D251</f>
        <v>OPĆINA</v>
      </c>
      <c r="D228" s="186" t="str">
        <f>+'Izračun udjela za 2024. (kune)'!E251</f>
        <v>MRKOPALJ</v>
      </c>
      <c r="E228" s="187">
        <f>+'Izračun udjela za 2024. (kune)'!BI251</f>
        <v>2.2779084706564699E-4</v>
      </c>
      <c r="F228" s="196">
        <v>60466.080000000002</v>
      </c>
    </row>
    <row r="229" spans="1:6" x14ac:dyDescent="0.25">
      <c r="A229" s="182">
        <v>224</v>
      </c>
      <c r="B229" s="182">
        <f>+'Izračun udjela za 2024. (kune)'!B89</f>
        <v>87</v>
      </c>
      <c r="C229" s="186" t="str">
        <f>+'Izračun udjela za 2024. (kune)'!D89</f>
        <v>OPĆINA</v>
      </c>
      <c r="D229" s="186" t="str">
        <f>+'Izračun udjela za 2024. (kune)'!E89</f>
        <v>MUĆ</v>
      </c>
      <c r="E229" s="187">
        <f>+'Izračun udjela za 2024. (kune)'!BI89</f>
        <v>2.9418248660213501E-3</v>
      </c>
      <c r="F229" s="196">
        <v>780894.52</v>
      </c>
    </row>
    <row r="230" spans="1:6" x14ac:dyDescent="0.25">
      <c r="A230" s="182">
        <v>225</v>
      </c>
      <c r="B230" s="182">
        <f>+'Izračun udjela za 2024. (kune)'!B554</f>
        <v>617</v>
      </c>
      <c r="C230" s="186" t="str">
        <f>+'Izračun udjela za 2024. (kune)'!D554</f>
        <v>OPĆINA</v>
      </c>
      <c r="D230" s="186" t="str">
        <f>+'Izračun udjela za 2024. (kune)'!E554</f>
        <v>MURTER-KORNATI</v>
      </c>
      <c r="E230" s="187">
        <f>+'Izračun udjela za 2024. (kune)'!BI554</f>
        <v>0</v>
      </c>
      <c r="F230" s="196">
        <v>0</v>
      </c>
    </row>
    <row r="231" spans="1:6" x14ac:dyDescent="0.25">
      <c r="A231" s="182">
        <v>226</v>
      </c>
      <c r="B231" s="182">
        <f>+'Izračun udjela za 2024. (kune)'!B254</f>
        <v>279</v>
      </c>
      <c r="C231" s="186" t="str">
        <f>+'Izračun udjela za 2024. (kune)'!D254</f>
        <v>OPĆINA</v>
      </c>
      <c r="D231" s="186" t="str">
        <f>+'Izračun udjela za 2024. (kune)'!E254</f>
        <v>NEDELIŠĆE</v>
      </c>
      <c r="E231" s="187">
        <f>+'Izračun udjela za 2024. (kune)'!BI254</f>
        <v>3.9978554912250197E-3</v>
      </c>
      <c r="F231" s="196">
        <v>1061213.22</v>
      </c>
    </row>
    <row r="232" spans="1:6" x14ac:dyDescent="0.25">
      <c r="A232" s="182">
        <v>227</v>
      </c>
      <c r="B232" s="182">
        <f>+'Izračun udjela za 2024. (kune)'!B551</f>
        <v>612</v>
      </c>
      <c r="C232" s="186" t="str">
        <f>+'Izračun udjela za 2024. (kune)'!D551</f>
        <v>OPĆINA</v>
      </c>
      <c r="D232" s="186" t="str">
        <f>+'Izračun udjela za 2024. (kune)'!E551</f>
        <v>NEGOSLAVCI</v>
      </c>
      <c r="E232" s="187">
        <f>+'Izračun udjela za 2024. (kune)'!BI551</f>
        <v>9.4750891185879302E-4</v>
      </c>
      <c r="F232" s="196">
        <v>251512.09</v>
      </c>
    </row>
    <row r="233" spans="1:6" x14ac:dyDescent="0.25">
      <c r="A233" s="182">
        <v>228</v>
      </c>
      <c r="B233" s="182">
        <f>+'Izračun udjela za 2024. (kune)'!B255</f>
        <v>280</v>
      </c>
      <c r="C233" s="186" t="str">
        <f>+'Izračun udjela za 2024. (kune)'!D255</f>
        <v>OPĆINA</v>
      </c>
      <c r="D233" s="186" t="str">
        <f>+'Izračun udjela za 2024. (kune)'!E255</f>
        <v>NEREŽIŠĆA</v>
      </c>
      <c r="E233" s="187">
        <f>+'Izračun udjela za 2024. (kune)'!BI255</f>
        <v>3.7641866445910102E-4</v>
      </c>
      <c r="F233" s="196">
        <v>99918.68</v>
      </c>
    </row>
    <row r="234" spans="1:6" x14ac:dyDescent="0.25">
      <c r="A234" s="182">
        <v>229</v>
      </c>
      <c r="B234" s="182">
        <f>+'Izračun udjela za 2024. (kune)'!B256</f>
        <v>281</v>
      </c>
      <c r="C234" s="186" t="str">
        <f>+'Izračun udjela za 2024. (kune)'!D256</f>
        <v>OPĆINA</v>
      </c>
      <c r="D234" s="186" t="str">
        <f>+'Izračun udjela za 2024. (kune)'!E256</f>
        <v>NETRETIĆ</v>
      </c>
      <c r="E234" s="187">
        <f>+'Izračun udjela za 2024. (kune)'!BI256</f>
        <v>1.47684139217037E-3</v>
      </c>
      <c r="F234" s="196">
        <v>392021.07</v>
      </c>
    </row>
    <row r="235" spans="1:6" x14ac:dyDescent="0.25">
      <c r="A235" s="182">
        <v>230</v>
      </c>
      <c r="B235" s="182">
        <f>+'Izračun udjela za 2024. (kune)'!B269</f>
        <v>295</v>
      </c>
      <c r="C235" s="186" t="str">
        <f>+'Izračun udjela za 2024. (kune)'!D269</f>
        <v>OPĆINA</v>
      </c>
      <c r="D235" s="186" t="str">
        <f>+'Izračun udjela za 2024. (kune)'!E269</f>
        <v>NIJEMCI</v>
      </c>
      <c r="E235" s="187">
        <f>+'Izračun udjela za 2024. (kune)'!BI269</f>
        <v>2.8911082838964002E-3</v>
      </c>
      <c r="F235" s="196">
        <v>767432.02</v>
      </c>
    </row>
    <row r="236" spans="1:6" x14ac:dyDescent="0.25">
      <c r="A236" s="182">
        <v>231</v>
      </c>
      <c r="B236" s="182">
        <f>+'Izračun udjela za 2024. (kune)'!B258</f>
        <v>283</v>
      </c>
      <c r="C236" s="186" t="str">
        <f>+'Izračun udjela za 2024. (kune)'!D258</f>
        <v>OPĆINA</v>
      </c>
      <c r="D236" s="186" t="str">
        <f>+'Izračun udjela za 2024. (kune)'!E258</f>
        <v>NOVA BUKOVICA</v>
      </c>
      <c r="E236" s="187">
        <f>+'Izračun udjela za 2024. (kune)'!BI258</f>
        <v>1.18630570308057E-3</v>
      </c>
      <c r="F236" s="196">
        <v>314899.65000000002</v>
      </c>
    </row>
    <row r="237" spans="1:6" x14ac:dyDescent="0.25">
      <c r="A237" s="182">
        <v>232</v>
      </c>
      <c r="B237" s="182">
        <f>+'Izračun udjela za 2024. (kune)'!B260</f>
        <v>285</v>
      </c>
      <c r="C237" s="186" t="str">
        <f>+'Izračun udjela za 2024. (kune)'!D260</f>
        <v>OPĆINA</v>
      </c>
      <c r="D237" s="186" t="str">
        <f>+'Izračun udjela za 2024. (kune)'!E260</f>
        <v>NOVA KAPELA</v>
      </c>
      <c r="E237" s="187">
        <f>+'Izračun udjela za 2024. (kune)'!BI260</f>
        <v>2.81782463761634E-3</v>
      </c>
      <c r="F237" s="196">
        <v>747979.2</v>
      </c>
    </row>
    <row r="238" spans="1:6" x14ac:dyDescent="0.25">
      <c r="A238" s="182">
        <v>233</v>
      </c>
      <c r="B238" s="182">
        <f>+'Izračun udjela za 2024. (kune)'!B261</f>
        <v>287</v>
      </c>
      <c r="C238" s="186" t="str">
        <f>+'Izračun udjela za 2024. (kune)'!D261</f>
        <v>OPĆINA</v>
      </c>
      <c r="D238" s="186" t="str">
        <f>+'Izračun udjela za 2024. (kune)'!E261</f>
        <v>NOVA RAČA</v>
      </c>
      <c r="E238" s="187">
        <f>+'Izračun udjela za 2024. (kune)'!BI261</f>
        <v>2.54975974130004E-3</v>
      </c>
      <c r="F238" s="196">
        <v>676822.55</v>
      </c>
    </row>
    <row r="239" spans="1:6" x14ac:dyDescent="0.25">
      <c r="A239" s="182">
        <v>234</v>
      </c>
      <c r="B239" s="182">
        <f>+'Izračun udjela za 2024. (kune)'!B498</f>
        <v>554</v>
      </c>
      <c r="C239" s="186" t="str">
        <f>+'Izračun udjela za 2024. (kune)'!D498</f>
        <v>OPĆINA</v>
      </c>
      <c r="D239" s="186" t="str">
        <f>+'Izračun udjela za 2024. (kune)'!E498</f>
        <v>NOVI GOLUBOVEC</v>
      </c>
      <c r="E239" s="187">
        <f>+'Izračun udjela za 2024. (kune)'!BI498</f>
        <v>3.8907645916476299E-4</v>
      </c>
      <c r="F239" s="196">
        <v>103278.64</v>
      </c>
    </row>
    <row r="240" spans="1:6" x14ac:dyDescent="0.25">
      <c r="A240" s="182">
        <v>235</v>
      </c>
      <c r="B240" s="182">
        <f>+'Izračun udjela za 2024. (kune)'!B266</f>
        <v>292</v>
      </c>
      <c r="C240" s="186" t="str">
        <f>+'Izračun udjela za 2024. (kune)'!D266</f>
        <v>OPĆINA</v>
      </c>
      <c r="D240" s="186" t="str">
        <f>+'Izračun udjela za 2024. (kune)'!E266</f>
        <v>NOVIGRAD PODRAVSKI</v>
      </c>
      <c r="E240" s="187">
        <f>+'Izračun udjela za 2024. (kune)'!BI266</f>
        <v>1.6766944988046799E-3</v>
      </c>
      <c r="F240" s="196">
        <v>445071.21</v>
      </c>
    </row>
    <row r="241" spans="1:6" x14ac:dyDescent="0.25">
      <c r="A241" s="182">
        <v>236</v>
      </c>
      <c r="B241" s="182">
        <f>+'Izračun udjela za 2024. (kune)'!B482</f>
        <v>537</v>
      </c>
      <c r="C241" s="186" t="str">
        <f>+'Izračun udjela za 2024. (kune)'!D482</f>
        <v>OPĆINA</v>
      </c>
      <c r="D241" s="186" t="str">
        <f>+'Izračun udjela za 2024. (kune)'!E482</f>
        <v>NOVIGRAD.</v>
      </c>
      <c r="E241" s="187">
        <f>+'Izračun udjela za 2024. (kune)'!BI482</f>
        <v>9.8295499501161203E-4</v>
      </c>
      <c r="F241" s="196">
        <v>260921.1</v>
      </c>
    </row>
    <row r="242" spans="1:6" x14ac:dyDescent="0.25">
      <c r="A242" s="182">
        <v>237</v>
      </c>
      <c r="B242" s="182">
        <f>+'Izračun udjela za 2024. (kune)'!B505</f>
        <v>561</v>
      </c>
      <c r="C242" s="186" t="str">
        <f>+'Izračun udjela za 2024. (kune)'!D505</f>
        <v>OPĆINA</v>
      </c>
      <c r="D242" s="186" t="str">
        <f>+'Izračun udjela za 2024. (kune)'!E505</f>
        <v>NOVO VIRJE</v>
      </c>
      <c r="E242" s="187">
        <f>+'Izračun udjela za 2024. (kune)'!BI505</f>
        <v>1.02265075593743E-3</v>
      </c>
      <c r="F242" s="196">
        <v>271458.15999999997</v>
      </c>
    </row>
    <row r="243" spans="1:6" x14ac:dyDescent="0.25">
      <c r="A243" s="182">
        <v>238</v>
      </c>
      <c r="B243" s="182">
        <f>+'Izračun udjela za 2024. (kune)'!B268</f>
        <v>294</v>
      </c>
      <c r="C243" s="186" t="str">
        <f>+'Izračun udjela za 2024. (kune)'!D268</f>
        <v>OPĆINA</v>
      </c>
      <c r="D243" s="186" t="str">
        <f>+'Izračun udjela za 2024. (kune)'!E268</f>
        <v>NUŠTAR</v>
      </c>
      <c r="E243" s="187">
        <f>+'Izračun udjela za 2024. (kune)'!BI268</f>
        <v>3.5612855142361502E-3</v>
      </c>
      <c r="F243" s="196">
        <v>945327.63</v>
      </c>
    </row>
    <row r="244" spans="1:6" x14ac:dyDescent="0.25">
      <c r="A244" s="182">
        <v>239</v>
      </c>
      <c r="B244" s="182">
        <f>+'Izračun udjela za 2024. (kune)'!B529</f>
        <v>588</v>
      </c>
      <c r="C244" s="186" t="str">
        <f>+'Izračun udjela za 2024. (kune)'!D529</f>
        <v>OPĆINA</v>
      </c>
      <c r="D244" s="186" t="str">
        <f>+'Izračun udjela za 2024. (kune)'!E529</f>
        <v>OKRUG</v>
      </c>
      <c r="E244" s="187">
        <f>+'Izračun udjela za 2024. (kune)'!BI529</f>
        <v>0</v>
      </c>
      <c r="F244" s="196">
        <v>0</v>
      </c>
    </row>
    <row r="245" spans="1:6" x14ac:dyDescent="0.25">
      <c r="A245" s="182">
        <v>240</v>
      </c>
      <c r="B245" s="182">
        <f>+'Izračun udjela za 2024. (kune)'!B273</f>
        <v>299</v>
      </c>
      <c r="C245" s="186" t="str">
        <f>+'Izračun udjela za 2024. (kune)'!D273</f>
        <v>OPĆINA</v>
      </c>
      <c r="D245" s="186" t="str">
        <f>+'Izračun udjela za 2024. (kune)'!E273</f>
        <v>OKUČANI</v>
      </c>
      <c r="E245" s="187">
        <f>+'Izračun udjela za 2024. (kune)'!BI273</f>
        <v>2.3813122749485102E-3</v>
      </c>
      <c r="F245" s="196">
        <v>632108.91</v>
      </c>
    </row>
    <row r="246" spans="1:6" x14ac:dyDescent="0.25">
      <c r="A246" s="182">
        <v>241</v>
      </c>
      <c r="B246" s="182">
        <f>+'Izračun udjela za 2024. (kune)'!B275</f>
        <v>301</v>
      </c>
      <c r="C246" s="186" t="str">
        <f>+'Izračun udjela za 2024. (kune)'!D275</f>
        <v>OPĆINA</v>
      </c>
      <c r="D246" s="186" t="str">
        <f>+'Izračun udjela za 2024. (kune)'!E275</f>
        <v>OMIŠALJ</v>
      </c>
      <c r="E246" s="187">
        <f>+'Izračun udjela za 2024. (kune)'!BI275</f>
        <v>0</v>
      </c>
      <c r="F246" s="196">
        <v>0</v>
      </c>
    </row>
    <row r="247" spans="1:6" x14ac:dyDescent="0.25">
      <c r="A247" s="182">
        <v>242</v>
      </c>
      <c r="B247" s="182">
        <f>+'Izračun udjela za 2024. (kune)'!B277</f>
        <v>303</v>
      </c>
      <c r="C247" s="186" t="str">
        <f>+'Izračun udjela za 2024. (kune)'!D277</f>
        <v>OPĆINA</v>
      </c>
      <c r="D247" s="186" t="str">
        <f>+'Izračun udjela za 2024. (kune)'!E277</f>
        <v>OPRISAVCI</v>
      </c>
      <c r="E247" s="187">
        <f>+'Izračun udjela za 2024. (kune)'!BI277</f>
        <v>1.20873130969549E-3</v>
      </c>
      <c r="F247" s="196">
        <v>320852.43</v>
      </c>
    </row>
    <row r="248" spans="1:6" x14ac:dyDescent="0.25">
      <c r="A248" s="182">
        <v>243</v>
      </c>
      <c r="B248" s="182">
        <f>+'Izračun udjela za 2024. (kune)'!B278</f>
        <v>304</v>
      </c>
      <c r="C248" s="186" t="str">
        <f>+'Izračun udjela za 2024. (kune)'!D278</f>
        <v>OPĆINA</v>
      </c>
      <c r="D248" s="186" t="str">
        <f>+'Izračun udjela za 2024. (kune)'!E278</f>
        <v>OPRTALJ</v>
      </c>
      <c r="E248" s="187">
        <f>+'Izračun udjela za 2024. (kune)'!BI278</f>
        <v>9.4227777677061004E-5</v>
      </c>
      <c r="F248" s="196">
        <v>25012.35</v>
      </c>
    </row>
    <row r="249" spans="1:6" x14ac:dyDescent="0.25">
      <c r="A249" s="182">
        <v>244</v>
      </c>
      <c r="B249" s="182">
        <f>+'Izračun udjela za 2024. (kune)'!B281</f>
        <v>308</v>
      </c>
      <c r="C249" s="186" t="str">
        <f>+'Izračun udjela za 2024. (kune)'!D281</f>
        <v>OPĆINA</v>
      </c>
      <c r="D249" s="186" t="str">
        <f>+'Izračun udjela za 2024. (kune)'!E281</f>
        <v>OREBIĆ</v>
      </c>
      <c r="E249" s="187">
        <f>+'Izračun udjela za 2024. (kune)'!BI281</f>
        <v>0</v>
      </c>
      <c r="F249" s="196">
        <v>0</v>
      </c>
    </row>
    <row r="250" spans="1:6" x14ac:dyDescent="0.25">
      <c r="A250" s="182">
        <v>245</v>
      </c>
      <c r="B250" s="182">
        <f>+'Izračun udjela za 2024. (kune)'!B545</f>
        <v>605</v>
      </c>
      <c r="C250" s="186" t="str">
        <f>+'Izračun udjela za 2024. (kune)'!D545</f>
        <v>OPĆINA</v>
      </c>
      <c r="D250" s="186" t="str">
        <f>+'Izračun udjela za 2024. (kune)'!E545</f>
        <v>OREHOVICA</v>
      </c>
      <c r="E250" s="187">
        <f>+'Izračun udjela za 2024. (kune)'!BI545</f>
        <v>2.33817883328203E-3</v>
      </c>
      <c r="F250" s="196">
        <v>620659.31999999995</v>
      </c>
    </row>
    <row r="251" spans="1:6" x14ac:dyDescent="0.25">
      <c r="A251" s="182">
        <v>246</v>
      </c>
      <c r="B251" s="182">
        <f>+'Izračun udjela za 2024. (kune)'!B282</f>
        <v>309</v>
      </c>
      <c r="C251" s="186" t="str">
        <f>+'Izračun udjela za 2024. (kune)'!D282</f>
        <v>OPĆINA</v>
      </c>
      <c r="D251" s="186" t="str">
        <f>+'Izračun udjela za 2024. (kune)'!E282</f>
        <v>ORIOVAC</v>
      </c>
      <c r="E251" s="187">
        <f>+'Izračun udjela za 2024. (kune)'!BI282</f>
        <v>3.9458887424617299E-3</v>
      </c>
      <c r="F251" s="196">
        <v>1047418.87</v>
      </c>
    </row>
    <row r="252" spans="1:6" x14ac:dyDescent="0.25">
      <c r="A252" s="182">
        <v>247</v>
      </c>
      <c r="B252" s="182">
        <f>+'Izračun udjela za 2024. (kune)'!B487</f>
        <v>542</v>
      </c>
      <c r="C252" s="186" t="str">
        <f>+'Izračun udjela za 2024. (kune)'!D487</f>
        <v>OPĆINA</v>
      </c>
      <c r="D252" s="186" t="str">
        <f>+'Izračun udjela za 2024. (kune)'!E487</f>
        <v>ORLE</v>
      </c>
      <c r="E252" s="187">
        <f>+'Izračun udjela za 2024. (kune)'!BI487</f>
        <v>1.1227388397397401E-3</v>
      </c>
      <c r="F252" s="196">
        <v>298026.09999999998</v>
      </c>
    </row>
    <row r="253" spans="1:6" x14ac:dyDescent="0.25">
      <c r="A253" s="182">
        <v>248</v>
      </c>
      <c r="B253" s="182">
        <f>+'Izračun udjela za 2024. (kune)'!B287</f>
        <v>314</v>
      </c>
      <c r="C253" s="186" t="str">
        <f>+'Izračun udjela za 2024. (kune)'!D287</f>
        <v>OPĆINA</v>
      </c>
      <c r="D253" s="186" t="str">
        <f>+'Izračun udjela za 2024. (kune)'!E287</f>
        <v>OTOK</v>
      </c>
      <c r="E253" s="187">
        <f>+'Izračun udjela za 2024. (kune)'!BI287</f>
        <v>3.8867831769240002E-3</v>
      </c>
      <c r="F253" s="196">
        <v>1031729.56</v>
      </c>
    </row>
    <row r="254" spans="1:6" x14ac:dyDescent="0.25">
      <c r="A254" s="182">
        <v>249</v>
      </c>
      <c r="B254" s="182">
        <f>+'Izračun udjela za 2024. (kune)'!B290</f>
        <v>317</v>
      </c>
      <c r="C254" s="186" t="str">
        <f>+'Izračun udjela za 2024. (kune)'!D290</f>
        <v>OPĆINA</v>
      </c>
      <c r="D254" s="186" t="str">
        <f>+'Izračun udjela za 2024. (kune)'!E290</f>
        <v>PAKOŠTANE</v>
      </c>
      <c r="E254" s="187">
        <f>+'Izračun udjela za 2024. (kune)'!BI290</f>
        <v>6.1872298014445598E-4</v>
      </c>
      <c r="F254" s="196">
        <v>164237.29999999999</v>
      </c>
    </row>
    <row r="255" spans="1:6" x14ac:dyDescent="0.25">
      <c r="A255" s="182">
        <v>250</v>
      </c>
      <c r="B255" s="182">
        <f>+'Izračun udjela za 2024. (kune)'!B292</f>
        <v>320</v>
      </c>
      <c r="C255" s="186" t="str">
        <f>+'Izračun udjela za 2024. (kune)'!D292</f>
        <v>OPĆINA</v>
      </c>
      <c r="D255" s="186" t="str">
        <f>+'Izračun udjela za 2024. (kune)'!E292</f>
        <v>PAŠMAN</v>
      </c>
      <c r="E255" s="187">
        <f>+'Izračun udjela za 2024. (kune)'!BI292</f>
        <v>0</v>
      </c>
      <c r="F255" s="196">
        <v>0</v>
      </c>
    </row>
    <row r="256" spans="1:6" x14ac:dyDescent="0.25">
      <c r="A256" s="182">
        <v>251</v>
      </c>
      <c r="B256" s="182">
        <f>+'Izračun udjela za 2024. (kune)'!B294</f>
        <v>323</v>
      </c>
      <c r="C256" s="186" t="str">
        <f>+'Izračun udjela za 2024. (kune)'!D294</f>
        <v>OPĆINA</v>
      </c>
      <c r="D256" s="186" t="str">
        <f>+'Izračun udjela za 2024. (kune)'!E294</f>
        <v>PERUŠIĆ</v>
      </c>
      <c r="E256" s="187">
        <f>+'Izračun udjela za 2024. (kune)'!BI294</f>
        <v>1.25746239348628E-3</v>
      </c>
      <c r="F256" s="196">
        <v>333787.88</v>
      </c>
    </row>
    <row r="257" spans="1:6" x14ac:dyDescent="0.25">
      <c r="A257" s="182">
        <v>252</v>
      </c>
      <c r="B257" s="182">
        <f>+'Izračun udjela za 2024. (kune)'!B295</f>
        <v>324</v>
      </c>
      <c r="C257" s="186" t="str">
        <f>+'Izračun udjela za 2024. (kune)'!D295</f>
        <v>OPĆINA</v>
      </c>
      <c r="D257" s="186" t="str">
        <f>+'Izračun udjela za 2024. (kune)'!E295</f>
        <v>PETERANEC</v>
      </c>
      <c r="E257" s="187">
        <f>+'Izračun udjela za 2024. (kune)'!BI295</f>
        <v>1.7749471110197999E-3</v>
      </c>
      <c r="F257" s="196">
        <v>471151.93</v>
      </c>
    </row>
    <row r="258" spans="1:6" x14ac:dyDescent="0.25">
      <c r="A258" s="182">
        <v>253</v>
      </c>
      <c r="B258" s="182">
        <f>+'Izračun udjela za 2024. (kune)'!B296</f>
        <v>325</v>
      </c>
      <c r="C258" s="186" t="str">
        <f>+'Izračun udjela za 2024. (kune)'!D296</f>
        <v>OPĆINA</v>
      </c>
      <c r="D258" s="186" t="str">
        <f>+'Izračun udjela za 2024. (kune)'!E296</f>
        <v>PETLOVAC</v>
      </c>
      <c r="E258" s="187">
        <f>+'Izračun udjela za 2024. (kune)'!BI296</f>
        <v>1.89585351076269E-3</v>
      </c>
      <c r="F258" s="196">
        <v>503246</v>
      </c>
    </row>
    <row r="259" spans="1:6" x14ac:dyDescent="0.25">
      <c r="A259" s="182">
        <v>254</v>
      </c>
      <c r="B259" s="182">
        <f>+'Izračun udjela za 2024. (kune)'!B297</f>
        <v>326</v>
      </c>
      <c r="C259" s="186" t="str">
        <f>+'Izračun udjela za 2024. (kune)'!D297</f>
        <v>OPĆINA</v>
      </c>
      <c r="D259" s="186" t="str">
        <f>+'Izračun udjela za 2024. (kune)'!E297</f>
        <v>PETRIJANEC</v>
      </c>
      <c r="E259" s="187">
        <f>+'Izračun udjela za 2024. (kune)'!BI297</f>
        <v>3.0160338178734998E-3</v>
      </c>
      <c r="F259" s="196">
        <v>800592.96</v>
      </c>
    </row>
    <row r="260" spans="1:6" x14ac:dyDescent="0.25">
      <c r="A260" s="182">
        <v>255</v>
      </c>
      <c r="B260" s="182">
        <f>+'Izračun udjela za 2024. (kune)'!B298</f>
        <v>327</v>
      </c>
      <c r="C260" s="186" t="str">
        <f>+'Izračun udjela za 2024. (kune)'!D298</f>
        <v>OPĆINA</v>
      </c>
      <c r="D260" s="186" t="str">
        <f>+'Izračun udjela za 2024. (kune)'!E298</f>
        <v>PETRIJEVCI</v>
      </c>
      <c r="E260" s="187">
        <f>+'Izračun udjela za 2024. (kune)'!BI298</f>
        <v>1.7247875498360499E-3</v>
      </c>
      <c r="F260" s="196">
        <v>457837.3</v>
      </c>
    </row>
    <row r="261" spans="1:6" x14ac:dyDescent="0.25">
      <c r="A261" s="182">
        <v>256</v>
      </c>
      <c r="B261" s="182">
        <f>+'Izračun udjela za 2024. (kune)'!B300</f>
        <v>329</v>
      </c>
      <c r="C261" s="186" t="str">
        <f>+'Izračun udjela za 2024. (kune)'!D300</f>
        <v>OPĆINA</v>
      </c>
      <c r="D261" s="186" t="str">
        <f>+'Izračun udjela za 2024. (kune)'!E300</f>
        <v>PETROVSKO</v>
      </c>
      <c r="E261" s="187">
        <f>+'Izračun udjela za 2024. (kune)'!BI300</f>
        <v>4.2554553309664299E-4</v>
      </c>
      <c r="F261" s="196">
        <v>112959.2</v>
      </c>
    </row>
    <row r="262" spans="1:6" x14ac:dyDescent="0.25">
      <c r="A262" s="182">
        <v>257</v>
      </c>
      <c r="B262" s="182">
        <f>+'Izračun udjela za 2024. (kune)'!B301</f>
        <v>330</v>
      </c>
      <c r="C262" s="186" t="str">
        <f>+'Izračun udjela za 2024. (kune)'!D301</f>
        <v>OPĆINA</v>
      </c>
      <c r="D262" s="186" t="str">
        <f>+'Izračun udjela za 2024. (kune)'!E301</f>
        <v>PIĆAN</v>
      </c>
      <c r="E262" s="187">
        <f>+'Izračun udjela za 2024. (kune)'!BI301</f>
        <v>1.3258599980728699E-4</v>
      </c>
      <c r="F262" s="196">
        <v>35194.370000000003</v>
      </c>
    </row>
    <row r="263" spans="1:6" x14ac:dyDescent="0.25">
      <c r="A263" s="182">
        <v>258</v>
      </c>
      <c r="B263" s="182">
        <f>+'Izračun udjela za 2024. (kune)'!B522</f>
        <v>581</v>
      </c>
      <c r="C263" s="186" t="str">
        <f>+'Izračun udjela za 2024. (kune)'!D522</f>
        <v>OPĆINA</v>
      </c>
      <c r="D263" s="186" t="str">
        <f>+'Izračun udjela za 2024. (kune)'!E522</f>
        <v>PIROVAC</v>
      </c>
      <c r="E263" s="187">
        <f>+'Izračun udjela za 2024. (kune)'!BI522</f>
        <v>0</v>
      </c>
      <c r="F263" s="196">
        <v>0</v>
      </c>
    </row>
    <row r="264" spans="1:6" x14ac:dyDescent="0.25">
      <c r="A264" s="182">
        <v>259</v>
      </c>
      <c r="B264" s="182">
        <f>+'Izračun udjela za 2024. (kune)'!B302</f>
        <v>331</v>
      </c>
      <c r="C264" s="186" t="str">
        <f>+'Izračun udjela za 2024. (kune)'!D302</f>
        <v>OPĆINA</v>
      </c>
      <c r="D264" s="186" t="str">
        <f>+'Izračun udjela za 2024. (kune)'!E302</f>
        <v>PISAROVINA</v>
      </c>
      <c r="E264" s="187">
        <f>+'Izračun udjela za 2024. (kune)'!BI302</f>
        <v>1.1369899706259101E-3</v>
      </c>
      <c r="F264" s="196">
        <v>301809</v>
      </c>
    </row>
    <row r="265" spans="1:6" x14ac:dyDescent="0.25">
      <c r="A265" s="182">
        <v>260</v>
      </c>
      <c r="B265" s="182">
        <f>+'Izračun udjela za 2024. (kune)'!B303</f>
        <v>332</v>
      </c>
      <c r="C265" s="186" t="str">
        <f>+'Izračun udjela za 2024. (kune)'!D303</f>
        <v>OPĆINA</v>
      </c>
      <c r="D265" s="186" t="str">
        <f>+'Izračun udjela za 2024. (kune)'!E303</f>
        <v>PITOMAČA</v>
      </c>
      <c r="E265" s="187">
        <f>+'Izračun udjela za 2024. (kune)'!BI303</f>
        <v>6.4467151179386098E-3</v>
      </c>
      <c r="F265" s="196">
        <v>1711252.27</v>
      </c>
    </row>
    <row r="266" spans="1:6" x14ac:dyDescent="0.25">
      <c r="A266" s="182">
        <v>261</v>
      </c>
      <c r="B266" s="182">
        <f>+'Izračun udjela za 2024. (kune)'!B304</f>
        <v>333</v>
      </c>
      <c r="C266" s="186" t="str">
        <f>+'Izračun udjela za 2024. (kune)'!D304</f>
        <v>OPĆINA</v>
      </c>
      <c r="D266" s="186" t="str">
        <f>+'Izračun udjela za 2024. (kune)'!E304</f>
        <v>PLAŠKI</v>
      </c>
      <c r="E266" s="187">
        <f>+'Izračun udjela za 2024. (kune)'!BI304</f>
        <v>1.6839436352095399E-3</v>
      </c>
      <c r="F266" s="196">
        <v>446995.46</v>
      </c>
    </row>
    <row r="267" spans="1:6" x14ac:dyDescent="0.25">
      <c r="A267" s="182">
        <v>262</v>
      </c>
      <c r="B267" s="182">
        <f>+'Izračun udjela za 2024. (kune)'!B409</f>
        <v>455</v>
      </c>
      <c r="C267" s="186" t="str">
        <f>+'Izračun udjela za 2024. (kune)'!D409</f>
        <v>OPĆINA</v>
      </c>
      <c r="D267" s="186" t="str">
        <f>+'Izračun udjela za 2024. (kune)'!E409</f>
        <v>PLITVIČKA JEZERA</v>
      </c>
      <c r="E267" s="187">
        <f>+'Izračun udjela za 2024. (kune)'!BI409</f>
        <v>2.5123335788519198E-4</v>
      </c>
      <c r="F267" s="196">
        <v>66688.789999999994</v>
      </c>
    </row>
    <row r="268" spans="1:6" x14ac:dyDescent="0.25">
      <c r="A268" s="182">
        <v>263</v>
      </c>
      <c r="B268" s="182">
        <f>+'Izračun udjela za 2024. (kune)'!B307</f>
        <v>337</v>
      </c>
      <c r="C268" s="186" t="str">
        <f>+'Izračun udjela za 2024. (kune)'!D307</f>
        <v>OPĆINA</v>
      </c>
      <c r="D268" s="186" t="str">
        <f>+'Izračun udjela za 2024. (kune)'!E307</f>
        <v>PODBABLJE</v>
      </c>
      <c r="E268" s="187">
        <f>+'Izračun udjela za 2024. (kune)'!BI307</f>
        <v>3.0705212634989402E-3</v>
      </c>
      <c r="F268" s="196">
        <v>815056.41</v>
      </c>
    </row>
    <row r="269" spans="1:6" x14ac:dyDescent="0.25">
      <c r="A269" s="182">
        <v>264</v>
      </c>
      <c r="B269" s="182">
        <f>+'Izračun udjela za 2024. (kune)'!B308</f>
        <v>338</v>
      </c>
      <c r="C269" s="186" t="str">
        <f>+'Izračun udjela za 2024. (kune)'!D308</f>
        <v>OPĆINA</v>
      </c>
      <c r="D269" s="186" t="str">
        <f>+'Izračun udjela za 2024. (kune)'!E308</f>
        <v>PODCRKAVLJE</v>
      </c>
      <c r="E269" s="187">
        <f>+'Izračun udjela za 2024. (kune)'!BI308</f>
        <v>1.9698359467907401E-3</v>
      </c>
      <c r="F269" s="196">
        <v>522884.32</v>
      </c>
    </row>
    <row r="270" spans="1:6" x14ac:dyDescent="0.25">
      <c r="A270" s="182">
        <v>265</v>
      </c>
      <c r="B270" s="182">
        <f>+'Izračun udjela za 2024. (kune)'!B309</f>
        <v>339</v>
      </c>
      <c r="C270" s="186" t="str">
        <f>+'Izračun udjela za 2024. (kune)'!D309</f>
        <v>OPĆINA</v>
      </c>
      <c r="D270" s="186" t="str">
        <f>+'Izračun udjela za 2024. (kune)'!E309</f>
        <v>PODGORA</v>
      </c>
      <c r="E270" s="187">
        <f>+'Izračun udjela za 2024. (kune)'!BI309</f>
        <v>0</v>
      </c>
      <c r="F270" s="196">
        <v>0</v>
      </c>
    </row>
    <row r="271" spans="1:6" x14ac:dyDescent="0.25">
      <c r="A271" s="182">
        <v>266</v>
      </c>
      <c r="B271" s="182">
        <f>+'Izračun udjela za 2024. (kune)'!B310</f>
        <v>340</v>
      </c>
      <c r="C271" s="186" t="str">
        <f>+'Izračun udjela za 2024. (kune)'!D310</f>
        <v>OPĆINA</v>
      </c>
      <c r="D271" s="186" t="str">
        <f>+'Izračun udjela za 2024. (kune)'!E310</f>
        <v>PODGORAČ</v>
      </c>
      <c r="E271" s="187">
        <f>+'Izračun udjela za 2024. (kune)'!BI310</f>
        <v>2.4652613509840702E-3</v>
      </c>
      <c r="F271" s="196">
        <v>654392.81999999995</v>
      </c>
    </row>
    <row r="272" spans="1:6" x14ac:dyDescent="0.25">
      <c r="A272" s="182">
        <v>267</v>
      </c>
      <c r="B272" s="182">
        <f>+'Izračun udjela za 2024. (kune)'!B248</f>
        <v>271</v>
      </c>
      <c r="C272" s="186" t="str">
        <f>+'Izračun udjela za 2024. (kune)'!D248</f>
        <v>OPĆINA</v>
      </c>
      <c r="D272" s="186" t="str">
        <f>+'Izračun udjela za 2024. (kune)'!E248</f>
        <v>PODRAVSKA MOSLAVINA</v>
      </c>
      <c r="E272" s="187">
        <f>+'Izračun udjela za 2024. (kune)'!BI248</f>
        <v>9.8539977282699996E-4</v>
      </c>
      <c r="F272" s="196">
        <v>261570.05</v>
      </c>
    </row>
    <row r="273" spans="1:6" x14ac:dyDescent="0.25">
      <c r="A273" s="182">
        <v>268</v>
      </c>
      <c r="B273" s="182">
        <f>+'Izračun udjela za 2024. (kune)'!B553</f>
        <v>616</v>
      </c>
      <c r="C273" s="186" t="str">
        <f>+'Izračun udjela za 2024. (kune)'!D553</f>
        <v>OPĆINA</v>
      </c>
      <c r="D273" s="186" t="str">
        <f>+'Izračun udjela za 2024. (kune)'!E553</f>
        <v>PODRAVSKE SESVETE</v>
      </c>
      <c r="E273" s="187">
        <f>+'Izračun udjela za 2024. (kune)'!BI553</f>
        <v>1.3441521456096599E-3</v>
      </c>
      <c r="F273" s="196">
        <v>356799.3</v>
      </c>
    </row>
    <row r="274" spans="1:6" x14ac:dyDescent="0.25">
      <c r="A274" s="182">
        <v>269</v>
      </c>
      <c r="B274" s="182">
        <f>+'Izračun udjela za 2024. (kune)'!B311</f>
        <v>341</v>
      </c>
      <c r="C274" s="186" t="str">
        <f>+'Izračun udjela za 2024. (kune)'!D311</f>
        <v>OPĆINA</v>
      </c>
      <c r="D274" s="186" t="str">
        <f>+'Izračun udjela za 2024. (kune)'!E311</f>
        <v>PODSTRANA</v>
      </c>
      <c r="E274" s="187">
        <f>+'Izračun udjela za 2024. (kune)'!BI311</f>
        <v>0</v>
      </c>
      <c r="F274" s="196">
        <v>0</v>
      </c>
    </row>
    <row r="275" spans="1:6" x14ac:dyDescent="0.25">
      <c r="A275" s="182">
        <v>270</v>
      </c>
      <c r="B275" s="182">
        <f>+'Izračun udjela za 2024. (kune)'!B312</f>
        <v>342</v>
      </c>
      <c r="C275" s="186" t="str">
        <f>+'Izračun udjela za 2024. (kune)'!D312</f>
        <v>OPĆINA</v>
      </c>
      <c r="D275" s="186" t="str">
        <f>+'Izračun udjela za 2024. (kune)'!E312</f>
        <v>PODTUREN</v>
      </c>
      <c r="E275" s="187">
        <f>+'Izračun udjela za 2024. (kune)'!BI312</f>
        <v>2.5489013692957499E-3</v>
      </c>
      <c r="F275" s="196">
        <v>676594.7</v>
      </c>
    </row>
    <row r="276" spans="1:6" x14ac:dyDescent="0.25">
      <c r="A276" s="182">
        <v>271</v>
      </c>
      <c r="B276" s="182">
        <f>+'Izračun udjela za 2024. (kune)'!B313</f>
        <v>343</v>
      </c>
      <c r="C276" s="186" t="str">
        <f>+'Izračun udjela za 2024. (kune)'!D313</f>
        <v>OPĆINA</v>
      </c>
      <c r="D276" s="186" t="str">
        <f>+'Izračun udjela za 2024. (kune)'!E313</f>
        <v>POJEZERJE</v>
      </c>
      <c r="E276" s="187">
        <f>+'Izračun udjela za 2024. (kune)'!BI313</f>
        <v>8.97367734154954E-4</v>
      </c>
      <c r="F276" s="196">
        <v>238202.33</v>
      </c>
    </row>
    <row r="277" spans="1:6" x14ac:dyDescent="0.25">
      <c r="A277" s="182">
        <v>272</v>
      </c>
      <c r="B277" s="182">
        <f>+'Izračun udjela za 2024. (kune)'!B489</f>
        <v>544</v>
      </c>
      <c r="C277" s="186" t="str">
        <f>+'Izračun udjela za 2024. (kune)'!D489</f>
        <v>OPĆINA</v>
      </c>
      <c r="D277" s="186" t="str">
        <f>+'Izračun udjela za 2024. (kune)'!E489</f>
        <v>POKUPSKO</v>
      </c>
      <c r="E277" s="187">
        <f>+'Izračun udjela za 2024. (kune)'!BI489</f>
        <v>1.3068438069419801E-3</v>
      </c>
      <c r="F277" s="196">
        <v>346895.96</v>
      </c>
    </row>
    <row r="278" spans="1:6" x14ac:dyDescent="0.25">
      <c r="A278" s="182">
        <v>273</v>
      </c>
      <c r="B278" s="182">
        <f>+'Izračun udjela za 2024. (kune)'!B314</f>
        <v>344</v>
      </c>
      <c r="C278" s="186" t="str">
        <f>+'Izračun udjela za 2024. (kune)'!D314</f>
        <v>OPĆINA</v>
      </c>
      <c r="D278" s="186" t="str">
        <f>+'Izračun udjela za 2024. (kune)'!E314</f>
        <v>POLAČA</v>
      </c>
      <c r="E278" s="187">
        <f>+'Izračun udjela za 2024. (kune)'!BI314</f>
        <v>1.00063337733252E-3</v>
      </c>
      <c r="F278" s="196">
        <v>265613.74</v>
      </c>
    </row>
    <row r="279" spans="1:6" x14ac:dyDescent="0.25">
      <c r="A279" s="182">
        <v>274</v>
      </c>
      <c r="B279" s="182">
        <f>+'Izračun udjela za 2024. (kune)'!B315</f>
        <v>345</v>
      </c>
      <c r="C279" s="186" t="str">
        <f>+'Izračun udjela za 2024. (kune)'!D315</f>
        <v>OPĆINA</v>
      </c>
      <c r="D279" s="186" t="str">
        <f>+'Izračun udjela za 2024. (kune)'!E315</f>
        <v>POLIČNIK</v>
      </c>
      <c r="E279" s="187">
        <f>+'Izračun udjela za 2024. (kune)'!BI315</f>
        <v>2.9851421687382799E-3</v>
      </c>
      <c r="F279" s="196">
        <v>792392.9</v>
      </c>
    </row>
    <row r="280" spans="1:6" x14ac:dyDescent="0.25">
      <c r="A280" s="182">
        <v>275</v>
      </c>
      <c r="B280" s="182">
        <f>+'Izračun udjela za 2024. (kune)'!B316</f>
        <v>346</v>
      </c>
      <c r="C280" s="186" t="str">
        <f>+'Izračun udjela za 2024. (kune)'!D316</f>
        <v>OPĆINA</v>
      </c>
      <c r="D280" s="186" t="str">
        <f>+'Izračun udjela za 2024. (kune)'!E316</f>
        <v>POPOVAC</v>
      </c>
      <c r="E280" s="187">
        <f>+'Izračun udjela za 2024. (kune)'!BI316</f>
        <v>1.43401860581293E-3</v>
      </c>
      <c r="F280" s="196">
        <v>380653.95</v>
      </c>
    </row>
    <row r="281" spans="1:6" x14ac:dyDescent="0.25">
      <c r="A281" s="182">
        <v>276</v>
      </c>
      <c r="B281" s="182">
        <f>+'Izračun udjela za 2024. (kune)'!B319</f>
        <v>349</v>
      </c>
      <c r="C281" s="186" t="str">
        <f>+'Izračun udjela za 2024. (kune)'!D319</f>
        <v>OPĆINA</v>
      </c>
      <c r="D281" s="186" t="str">
        <f>+'Izračun udjela za 2024. (kune)'!E319</f>
        <v>POSEDARJE</v>
      </c>
      <c r="E281" s="187">
        <f>+'Izračun udjela za 2024. (kune)'!BI319</f>
        <v>1.4900199733858101E-3</v>
      </c>
      <c r="F281" s="196">
        <v>395519.27</v>
      </c>
    </row>
    <row r="282" spans="1:6" x14ac:dyDescent="0.25">
      <c r="A282" s="182">
        <v>277</v>
      </c>
      <c r="B282" s="182">
        <f>+'Izračun udjela za 2024. (kune)'!B320</f>
        <v>350</v>
      </c>
      <c r="C282" s="186" t="str">
        <f>+'Izračun udjela za 2024. (kune)'!D320</f>
        <v>OPĆINA</v>
      </c>
      <c r="D282" s="186" t="str">
        <f>+'Izračun udjela za 2024. (kune)'!E320</f>
        <v>POSTIRA</v>
      </c>
      <c r="E282" s="187">
        <f>+'Izračun udjela za 2024. (kune)'!BI320</f>
        <v>0</v>
      </c>
      <c r="F282" s="196">
        <v>0</v>
      </c>
    </row>
    <row r="283" spans="1:6" x14ac:dyDescent="0.25">
      <c r="A283" s="182">
        <v>278</v>
      </c>
      <c r="B283" s="182">
        <f>+'Izračun udjela za 2024. (kune)'!B516</f>
        <v>573</v>
      </c>
      <c r="C283" s="186" t="str">
        <f>+'Izračun udjela za 2024. (kune)'!D516</f>
        <v>OPĆINA</v>
      </c>
      <c r="D283" s="186" t="str">
        <f>+'Izračun udjela za 2024. (kune)'!E516</f>
        <v>POVLJANA</v>
      </c>
      <c r="E283" s="187">
        <f>+'Izračun udjela za 2024. (kune)'!BI516</f>
        <v>0</v>
      </c>
      <c r="F283" s="196">
        <v>0</v>
      </c>
    </row>
    <row r="284" spans="1:6" x14ac:dyDescent="0.25">
      <c r="A284" s="182">
        <v>279</v>
      </c>
      <c r="B284" s="182">
        <f>+'Izračun udjela za 2024. (kune)'!B323</f>
        <v>354</v>
      </c>
      <c r="C284" s="186" t="str">
        <f>+'Izračun udjela za 2024. (kune)'!D323</f>
        <v>OPĆINA</v>
      </c>
      <c r="D284" s="186" t="str">
        <f>+'Izračun udjela za 2024. (kune)'!E323</f>
        <v>PREKO</v>
      </c>
      <c r="E284" s="187">
        <f>+'Izračun udjela za 2024. (kune)'!BI323</f>
        <v>0</v>
      </c>
      <c r="F284" s="196">
        <v>0</v>
      </c>
    </row>
    <row r="285" spans="1:6" x14ac:dyDescent="0.25">
      <c r="A285" s="182">
        <v>280</v>
      </c>
      <c r="B285" s="182">
        <f>+'Izračun udjela za 2024. (kune)'!B325</f>
        <v>356</v>
      </c>
      <c r="C285" s="186" t="str">
        <f>+'Izračun udjela za 2024. (kune)'!D325</f>
        <v>OPĆINA</v>
      </c>
      <c r="D285" s="186" t="str">
        <f>+'Izračun udjela za 2024. (kune)'!E325</f>
        <v>PRESEKA</v>
      </c>
      <c r="E285" s="187">
        <f>+'Izračun udjela za 2024. (kune)'!BI325</f>
        <v>9.1842130388540902E-4</v>
      </c>
      <c r="F285" s="196">
        <v>243790.91</v>
      </c>
    </row>
    <row r="286" spans="1:6" x14ac:dyDescent="0.25">
      <c r="A286" s="182">
        <v>281</v>
      </c>
      <c r="B286" s="182">
        <f>+'Izračun udjela za 2024. (kune)'!B530</f>
        <v>589</v>
      </c>
      <c r="C286" s="186" t="str">
        <f>+'Izračun udjela za 2024. (kune)'!D530</f>
        <v>OPĆINA</v>
      </c>
      <c r="D286" s="186" t="str">
        <f>+'Izračun udjela za 2024. (kune)'!E530</f>
        <v>PRGOMET</v>
      </c>
      <c r="E286" s="187">
        <f>+'Izračun udjela za 2024. (kune)'!BI530</f>
        <v>2.9306745654205101E-4</v>
      </c>
      <c r="F286" s="196">
        <v>77793.47</v>
      </c>
    </row>
    <row r="287" spans="1:6" x14ac:dyDescent="0.25">
      <c r="A287" s="182">
        <v>282</v>
      </c>
      <c r="B287" s="182">
        <f>+'Izračun udjela za 2024. (kune)'!B557</f>
        <v>620</v>
      </c>
      <c r="C287" s="186" t="str">
        <f>+'Izračun udjela za 2024. (kune)'!D557</f>
        <v>OPĆINA</v>
      </c>
      <c r="D287" s="186" t="str">
        <f>+'Izračun udjela za 2024. (kune)'!E557</f>
        <v>PRIBISLAVEC</v>
      </c>
      <c r="E287" s="187">
        <f>+'Izračun udjela za 2024. (kune)'!BI557</f>
        <v>1.9311604089964601E-3</v>
      </c>
      <c r="F287" s="196">
        <v>512618.07</v>
      </c>
    </row>
    <row r="288" spans="1:6" x14ac:dyDescent="0.25">
      <c r="A288" s="182">
        <v>283</v>
      </c>
      <c r="B288" s="182">
        <f>+'Izračun udjela za 2024. (kune)'!B531</f>
        <v>590</v>
      </c>
      <c r="C288" s="186" t="str">
        <f>+'Izračun udjela za 2024. (kune)'!D531</f>
        <v>OPĆINA</v>
      </c>
      <c r="D288" s="186" t="str">
        <f>+'Izračun udjela za 2024. (kune)'!E531</f>
        <v>PRIMORSKI DOLAC</v>
      </c>
      <c r="E288" s="187">
        <f>+'Izračun udjela za 2024. (kune)'!BI531</f>
        <v>5.4440860642294097E-4</v>
      </c>
      <c r="F288" s="196">
        <v>144510.88</v>
      </c>
    </row>
    <row r="289" spans="1:6" x14ac:dyDescent="0.25">
      <c r="A289" s="182">
        <v>284</v>
      </c>
      <c r="B289" s="182">
        <f>+'Izračun udjela za 2024. (kune)'!B326</f>
        <v>357</v>
      </c>
      <c r="C289" s="186" t="str">
        <f>+'Izračun udjela za 2024. (kune)'!D326</f>
        <v>OPĆINA</v>
      </c>
      <c r="D289" s="186" t="str">
        <f>+'Izračun udjela za 2024. (kune)'!E326</f>
        <v>PRIMOŠTEN</v>
      </c>
      <c r="E289" s="187">
        <f>+'Izračun udjela za 2024. (kune)'!BI326</f>
        <v>0</v>
      </c>
      <c r="F289" s="196">
        <v>0</v>
      </c>
    </row>
    <row r="290" spans="1:6" x14ac:dyDescent="0.25">
      <c r="A290" s="182">
        <v>285</v>
      </c>
      <c r="B290" s="182">
        <f>+'Izračun udjela za 2024. (kune)'!B517</f>
        <v>574</v>
      </c>
      <c r="C290" s="186" t="str">
        <f>+'Izračun udjela za 2024. (kune)'!D517</f>
        <v>OPĆINA</v>
      </c>
      <c r="D290" s="186" t="str">
        <f>+'Izračun udjela za 2024. (kune)'!E517</f>
        <v>PRIVLAKA</v>
      </c>
      <c r="E290" s="187">
        <f>+'Izračun udjela za 2024. (kune)'!BI517</f>
        <v>0</v>
      </c>
      <c r="F290" s="196">
        <v>0</v>
      </c>
    </row>
    <row r="291" spans="1:6" x14ac:dyDescent="0.25">
      <c r="A291" s="182">
        <v>286</v>
      </c>
      <c r="B291" s="182">
        <f>+'Izračun udjela za 2024. (kune)'!B524</f>
        <v>583</v>
      </c>
      <c r="C291" s="186" t="str">
        <f>+'Izračun udjela za 2024. (kune)'!D524</f>
        <v>OPĆINA</v>
      </c>
      <c r="D291" s="186" t="str">
        <f>+'Izračun udjela za 2024. (kune)'!E524</f>
        <v>PRIVLAKA.</v>
      </c>
      <c r="E291" s="187">
        <f>+'Izračun udjela za 2024. (kune)'!BI524</f>
        <v>1.72979392419369E-3</v>
      </c>
      <c r="F291" s="196">
        <v>459166.22</v>
      </c>
    </row>
    <row r="292" spans="1:6" x14ac:dyDescent="0.25">
      <c r="A292" s="182">
        <v>287</v>
      </c>
      <c r="B292" s="182">
        <f>+'Izračun udjela za 2024. (kune)'!B90</f>
        <v>88</v>
      </c>
      <c r="C292" s="186" t="str">
        <f>+'Izračun udjela za 2024. (kune)'!D90</f>
        <v>OPĆINA</v>
      </c>
      <c r="D292" s="186" t="str">
        <f>+'Izračun udjela za 2024. (kune)'!E90</f>
        <v>PROLOŽAC</v>
      </c>
      <c r="E292" s="187">
        <f>+'Izračun udjela za 2024. (kune)'!BI90</f>
        <v>2.86792700075122E-3</v>
      </c>
      <c r="F292" s="196">
        <v>761278.65</v>
      </c>
    </row>
    <row r="293" spans="1:6" x14ac:dyDescent="0.25">
      <c r="A293" s="182">
        <v>288</v>
      </c>
      <c r="B293" s="182">
        <f>+'Izračun udjela za 2024. (kune)'!B272</f>
        <v>298</v>
      </c>
      <c r="C293" s="186" t="str">
        <f>+'Izračun udjela za 2024. (kune)'!D272</f>
        <v>OPĆINA</v>
      </c>
      <c r="D293" s="186" t="str">
        <f>+'Izračun udjela za 2024. (kune)'!E272</f>
        <v>PROMINA</v>
      </c>
      <c r="E293" s="187">
        <f>+'Izračun udjela za 2024. (kune)'!BI272</f>
        <v>7.92105642059529E-4</v>
      </c>
      <c r="F293" s="196">
        <v>210260.97</v>
      </c>
    </row>
    <row r="294" spans="1:6" x14ac:dyDescent="0.25">
      <c r="A294" s="182">
        <v>289</v>
      </c>
      <c r="B294" s="182">
        <f>+'Izračun udjela za 2024. (kune)'!B327</f>
        <v>358</v>
      </c>
      <c r="C294" s="186" t="str">
        <f>+'Izračun udjela za 2024. (kune)'!D327</f>
        <v>OPĆINA</v>
      </c>
      <c r="D294" s="186" t="str">
        <f>+'Izračun udjela za 2024. (kune)'!E327</f>
        <v>PUČIŠĆA</v>
      </c>
      <c r="E294" s="187">
        <f>+'Izračun udjela za 2024. (kune)'!BI327</f>
        <v>7.6075758609619396E-4</v>
      </c>
      <c r="F294" s="196">
        <v>201939.77</v>
      </c>
    </row>
    <row r="295" spans="1:6" x14ac:dyDescent="0.25">
      <c r="A295" s="182">
        <v>290</v>
      </c>
      <c r="B295" s="182">
        <f>+'Izračun udjela za 2024. (kune)'!B329</f>
        <v>360</v>
      </c>
      <c r="C295" s="186" t="str">
        <f>+'Izračun udjela za 2024. (kune)'!D329</f>
        <v>OPĆINA</v>
      </c>
      <c r="D295" s="186" t="str">
        <f>+'Izračun udjela za 2024. (kune)'!E329</f>
        <v>PUNAT</v>
      </c>
      <c r="E295" s="187">
        <f>+'Izračun udjela za 2024. (kune)'!BI329</f>
        <v>0</v>
      </c>
      <c r="F295" s="196">
        <v>0</v>
      </c>
    </row>
    <row r="296" spans="1:6" x14ac:dyDescent="0.25">
      <c r="A296" s="182">
        <v>291</v>
      </c>
      <c r="B296" s="182">
        <f>+'Izračun udjela za 2024. (kune)'!B330</f>
        <v>361</v>
      </c>
      <c r="C296" s="186" t="str">
        <f>+'Izračun udjela za 2024. (kune)'!D330</f>
        <v>OPĆINA</v>
      </c>
      <c r="D296" s="186" t="str">
        <f>+'Izračun udjela za 2024. (kune)'!E330</f>
        <v>PUNITOVCI</v>
      </c>
      <c r="E296" s="187">
        <f>+'Izračun udjela za 2024. (kune)'!BI330</f>
        <v>1.2508947996600799E-3</v>
      </c>
      <c r="F296" s="196">
        <v>332044.53999999998</v>
      </c>
    </row>
    <row r="297" spans="1:6" x14ac:dyDescent="0.25">
      <c r="A297" s="182">
        <v>292</v>
      </c>
      <c r="B297" s="182">
        <f>+'Izračun udjela za 2024. (kune)'!B331</f>
        <v>362</v>
      </c>
      <c r="C297" s="186" t="str">
        <f>+'Izračun udjela za 2024. (kune)'!D331</f>
        <v>OPĆINA</v>
      </c>
      <c r="D297" s="186" t="str">
        <f>+'Izračun udjela za 2024. (kune)'!E331</f>
        <v>PUŠĆA</v>
      </c>
      <c r="E297" s="187">
        <f>+'Izračun udjela za 2024. (kune)'!BI331</f>
        <v>1.47867351857925E-4</v>
      </c>
      <c r="F297" s="196">
        <v>39250.74</v>
      </c>
    </row>
    <row r="298" spans="1:6" x14ac:dyDescent="0.25">
      <c r="A298" s="182">
        <v>293</v>
      </c>
      <c r="B298" s="182">
        <f>+'Izračun udjela za 2024. (kune)'!B333</f>
        <v>364</v>
      </c>
      <c r="C298" s="186" t="str">
        <f>+'Izračun udjela za 2024. (kune)'!D333</f>
        <v>OPĆINA</v>
      </c>
      <c r="D298" s="186" t="str">
        <f>+'Izračun udjela za 2024. (kune)'!E333</f>
        <v>RADOBOJ</v>
      </c>
      <c r="E298" s="187">
        <f>+'Izračun udjela za 2024. (kune)'!BI333</f>
        <v>7.3178880320661096E-4</v>
      </c>
      <c r="F298" s="196">
        <v>194250.13</v>
      </c>
    </row>
    <row r="299" spans="1:6" x14ac:dyDescent="0.25">
      <c r="A299" s="182">
        <v>294</v>
      </c>
      <c r="B299" s="182">
        <f>+'Izračun udjela za 2024. (kune)'!B481</f>
        <v>536</v>
      </c>
      <c r="C299" s="186" t="str">
        <f>+'Izračun udjela za 2024. (kune)'!D481</f>
        <v>OPĆINA</v>
      </c>
      <c r="D299" s="186" t="str">
        <f>+'Izračun udjela za 2024. (kune)'!E481</f>
        <v>RAKOVEC</v>
      </c>
      <c r="E299" s="187">
        <f>+'Izračun udjela za 2024. (kune)'!BI481</f>
        <v>9.1773810371840005E-4</v>
      </c>
      <c r="F299" s="196">
        <v>243609.56</v>
      </c>
    </row>
    <row r="300" spans="1:6" x14ac:dyDescent="0.25">
      <c r="A300" s="182">
        <v>295</v>
      </c>
      <c r="B300" s="182">
        <f>+'Izračun udjela za 2024. (kune)'!B334</f>
        <v>365</v>
      </c>
      <c r="C300" s="186" t="str">
        <f>+'Izračun udjela za 2024. (kune)'!D334</f>
        <v>OPĆINA</v>
      </c>
      <c r="D300" s="186" t="str">
        <f>+'Izračun udjela za 2024. (kune)'!E334</f>
        <v>RAKOVICA</v>
      </c>
      <c r="E300" s="187">
        <f>+'Izračun udjela za 2024. (kune)'!BI334</f>
        <v>4.72138466666398E-4</v>
      </c>
      <c r="F300" s="196">
        <v>125327.09</v>
      </c>
    </row>
    <row r="301" spans="1:6" x14ac:dyDescent="0.25">
      <c r="A301" s="182">
        <v>296</v>
      </c>
      <c r="B301" s="182">
        <f>+'Izračun udjela za 2024. (kune)'!B335</f>
        <v>366</v>
      </c>
      <c r="C301" s="186" t="str">
        <f>+'Izračun udjela za 2024. (kune)'!D335</f>
        <v>OPĆINA</v>
      </c>
      <c r="D301" s="186" t="str">
        <f>+'Izračun udjela za 2024. (kune)'!E335</f>
        <v>RASINJA</v>
      </c>
      <c r="E301" s="187">
        <f>+'Izračun udjela za 2024. (kune)'!BI335</f>
        <v>1.90635977828427E-3</v>
      </c>
      <c r="F301" s="196">
        <v>506034.85</v>
      </c>
    </row>
    <row r="302" spans="1:6" x14ac:dyDescent="0.25">
      <c r="A302" s="182">
        <v>297</v>
      </c>
      <c r="B302" s="182">
        <f>+'Izračun udjela za 2024. (kune)'!B336</f>
        <v>368</v>
      </c>
      <c r="C302" s="186" t="str">
        <f>+'Izračun udjela za 2024. (kune)'!D336</f>
        <v>OPĆINA</v>
      </c>
      <c r="D302" s="186" t="str">
        <f>+'Izračun udjela za 2024. (kune)'!E336</f>
        <v>RAŠA</v>
      </c>
      <c r="E302" s="187">
        <f>+'Izračun udjela za 2024. (kune)'!BI336</f>
        <v>0</v>
      </c>
      <c r="F302" s="196">
        <v>0</v>
      </c>
    </row>
    <row r="303" spans="1:6" x14ac:dyDescent="0.25">
      <c r="A303" s="182">
        <v>298</v>
      </c>
      <c r="B303" s="182">
        <f>+'Izračun udjela za 2024. (kune)'!B337</f>
        <v>369</v>
      </c>
      <c r="C303" s="186" t="str">
        <f>+'Izračun udjela za 2024. (kune)'!D337</f>
        <v>OPĆINA</v>
      </c>
      <c r="D303" s="186" t="str">
        <f>+'Izračun udjela za 2024. (kune)'!E337</f>
        <v>RAVNA GORA</v>
      </c>
      <c r="E303" s="187">
        <f>+'Izračun udjela za 2024. (kune)'!BI337</f>
        <v>8.9970424744945695E-4</v>
      </c>
      <c r="F303" s="196">
        <v>238822.55</v>
      </c>
    </row>
    <row r="304" spans="1:6" x14ac:dyDescent="0.25">
      <c r="A304" s="182">
        <v>299</v>
      </c>
      <c r="B304" s="182">
        <f>+'Izračun udjela za 2024. (kune)'!B338</f>
        <v>371</v>
      </c>
      <c r="C304" s="186" t="str">
        <f>+'Izračun udjela za 2024. (kune)'!D338</f>
        <v>OPĆINA</v>
      </c>
      <c r="D304" s="186" t="str">
        <f>+'Izračun udjela za 2024. (kune)'!E338</f>
        <v>RAŽANAC</v>
      </c>
      <c r="E304" s="187">
        <f>+'Izračun udjela za 2024. (kune)'!BI338</f>
        <v>4.4441230126276402E-4</v>
      </c>
      <c r="F304" s="196">
        <v>117967.3</v>
      </c>
    </row>
    <row r="305" spans="1:6" x14ac:dyDescent="0.25">
      <c r="A305" s="182">
        <v>300</v>
      </c>
      <c r="B305" s="182">
        <f>+'Izračun udjela za 2024. (kune)'!B339</f>
        <v>372</v>
      </c>
      <c r="C305" s="186" t="str">
        <f>+'Izračun udjela za 2024. (kune)'!D339</f>
        <v>OPĆINA</v>
      </c>
      <c r="D305" s="186" t="str">
        <f>+'Izračun udjela za 2024. (kune)'!E339</f>
        <v>REŠETARI</v>
      </c>
      <c r="E305" s="187">
        <f>+'Izračun udjela za 2024. (kune)'!BI339</f>
        <v>3.38718636912996E-3</v>
      </c>
      <c r="F305" s="196">
        <v>899113.78</v>
      </c>
    </row>
    <row r="306" spans="1:6" x14ac:dyDescent="0.25">
      <c r="A306" s="182">
        <v>301</v>
      </c>
      <c r="B306" s="182">
        <f>+'Izračun udjela za 2024. (kune)'!B500</f>
        <v>556</v>
      </c>
      <c r="C306" s="186" t="str">
        <f>+'Izračun udjela za 2024. (kune)'!D500</f>
        <v>OPĆINA</v>
      </c>
      <c r="D306" s="186" t="str">
        <f>+'Izračun udjela za 2024. (kune)'!E500</f>
        <v>RIBNIK</v>
      </c>
      <c r="E306" s="187">
        <f>+'Izračun udjela za 2024. (kune)'!BI500</f>
        <v>2.0052294108887701E-4</v>
      </c>
      <c r="F306" s="196">
        <v>53227.94</v>
      </c>
    </row>
    <row r="307" spans="1:6" x14ac:dyDescent="0.25">
      <c r="A307" s="182">
        <v>302</v>
      </c>
      <c r="B307" s="182">
        <f>+'Izračun udjela za 2024. (kune)'!B523</f>
        <v>582</v>
      </c>
      <c r="C307" s="186" t="str">
        <f>+'Izračun udjela za 2024. (kune)'!D523</f>
        <v>OPĆINA</v>
      </c>
      <c r="D307" s="186" t="str">
        <f>+'Izračun udjela za 2024. (kune)'!E523</f>
        <v>ROGOZNICA</v>
      </c>
      <c r="E307" s="187">
        <f>+'Izračun udjela za 2024. (kune)'!BI523</f>
        <v>0</v>
      </c>
      <c r="F307" s="196">
        <v>0</v>
      </c>
    </row>
    <row r="308" spans="1:6" x14ac:dyDescent="0.25">
      <c r="A308" s="182">
        <v>303</v>
      </c>
      <c r="B308" s="182">
        <f>+'Izračun udjela za 2024. (kune)'!B342</f>
        <v>375</v>
      </c>
      <c r="C308" s="186" t="str">
        <f>+'Izračun udjela za 2024. (kune)'!D342</f>
        <v>OPĆINA</v>
      </c>
      <c r="D308" s="186" t="str">
        <f>+'Izračun udjela za 2024. (kune)'!E342</f>
        <v>ROVIŠĆE</v>
      </c>
      <c r="E308" s="187">
        <f>+'Izračun udjela za 2024. (kune)'!BI342</f>
        <v>3.47778873855982E-3</v>
      </c>
      <c r="F308" s="196">
        <v>923163.78</v>
      </c>
    </row>
    <row r="309" spans="1:6" x14ac:dyDescent="0.25">
      <c r="A309" s="182">
        <v>304</v>
      </c>
      <c r="B309" s="182">
        <f>+'Izračun udjela za 2024. (kune)'!B343</f>
        <v>376</v>
      </c>
      <c r="C309" s="186" t="str">
        <f>+'Izračun udjela za 2024. (kune)'!D343</f>
        <v>OPĆINA</v>
      </c>
      <c r="D309" s="186" t="str">
        <f>+'Izračun udjela za 2024. (kune)'!E343</f>
        <v>RUGVICA</v>
      </c>
      <c r="E309" s="187">
        <f>+'Izračun udjela za 2024. (kune)'!BI343</f>
        <v>3.5439970514493401E-3</v>
      </c>
      <c r="F309" s="196">
        <v>940738.48</v>
      </c>
    </row>
    <row r="310" spans="1:6" x14ac:dyDescent="0.25">
      <c r="A310" s="182">
        <v>305</v>
      </c>
      <c r="B310" s="182">
        <f>+'Izračun udjela za 2024. (kune)'!B532</f>
        <v>591</v>
      </c>
      <c r="C310" s="186" t="str">
        <f>+'Izračun udjela za 2024. (kune)'!D532</f>
        <v>OPĆINA</v>
      </c>
      <c r="D310" s="186" t="str">
        <f>+'Izračun udjela za 2024. (kune)'!E532</f>
        <v>RUNOVIĆI</v>
      </c>
      <c r="E310" s="187">
        <f>+'Izračun udjela za 2024. (kune)'!BI532</f>
        <v>1.5232762960665799E-3</v>
      </c>
      <c r="F310" s="196">
        <v>404347.02</v>
      </c>
    </row>
    <row r="311" spans="1:6" x14ac:dyDescent="0.25">
      <c r="A311" s="182">
        <v>306</v>
      </c>
      <c r="B311" s="182">
        <f>+'Izračun udjela za 2024. (kune)'!B344</f>
        <v>377</v>
      </c>
      <c r="C311" s="186" t="str">
        <f>+'Izračun udjela za 2024. (kune)'!D344</f>
        <v>OPĆINA</v>
      </c>
      <c r="D311" s="186" t="str">
        <f>+'Izračun udjela za 2024. (kune)'!E344</f>
        <v>RUŽIĆ</v>
      </c>
      <c r="E311" s="187">
        <f>+'Izračun udjela za 2024. (kune)'!BI344</f>
        <v>9.3725259141028497E-4</v>
      </c>
      <c r="F311" s="196">
        <v>248789.59</v>
      </c>
    </row>
    <row r="312" spans="1:6" x14ac:dyDescent="0.25">
      <c r="A312" s="182">
        <v>307</v>
      </c>
      <c r="B312" s="182">
        <f>+'Izračun udjela za 2024. (kune)'!B345</f>
        <v>378</v>
      </c>
      <c r="C312" s="186" t="str">
        <f>+'Izračun udjela za 2024. (kune)'!D345</f>
        <v>OPĆINA</v>
      </c>
      <c r="D312" s="186" t="str">
        <f>+'Izračun udjela za 2024. (kune)'!E345</f>
        <v>SABORSKO</v>
      </c>
      <c r="E312" s="187">
        <f>+'Izračun udjela za 2024. (kune)'!BI345</f>
        <v>4.1949925080820498E-4</v>
      </c>
      <c r="F312" s="196">
        <v>111354.24000000001</v>
      </c>
    </row>
    <row r="313" spans="1:6" x14ac:dyDescent="0.25">
      <c r="A313" s="182">
        <v>308</v>
      </c>
      <c r="B313" s="182">
        <f>+'Izračun udjela za 2024. (kune)'!B346</f>
        <v>379</v>
      </c>
      <c r="C313" s="186" t="str">
        <f>+'Izračun udjela za 2024. (kune)'!D346</f>
        <v>OPĆINA</v>
      </c>
      <c r="D313" s="186" t="str">
        <f>+'Izračun udjela za 2024. (kune)'!E346</f>
        <v>SALI</v>
      </c>
      <c r="E313" s="187">
        <f>+'Izračun udjela za 2024. (kune)'!BI346</f>
        <v>0</v>
      </c>
      <c r="F313" s="196">
        <v>0</v>
      </c>
    </row>
    <row r="314" spans="1:6" x14ac:dyDescent="0.25">
      <c r="A314" s="182">
        <v>309</v>
      </c>
      <c r="B314" s="182">
        <f>+'Izračun udjela za 2024. (kune)'!B348</f>
        <v>381</v>
      </c>
      <c r="C314" s="186" t="str">
        <f>+'Izračun udjela za 2024. (kune)'!D348</f>
        <v>OPĆINA</v>
      </c>
      <c r="D314" s="186" t="str">
        <f>+'Izračun udjela za 2024. (kune)'!E348</f>
        <v>SATNICA ĐAKOVAČKA</v>
      </c>
      <c r="E314" s="187">
        <f>+'Izračun udjela za 2024. (kune)'!BI348</f>
        <v>1.53336223368307E-3</v>
      </c>
      <c r="F314" s="196">
        <v>407024.28</v>
      </c>
    </row>
    <row r="315" spans="1:6" x14ac:dyDescent="0.25">
      <c r="A315" s="182">
        <v>310</v>
      </c>
      <c r="B315" s="182">
        <f>+'Izračun udjela za 2024. (kune)'!B349</f>
        <v>382</v>
      </c>
      <c r="C315" s="186" t="str">
        <f>+'Izračun udjela za 2024. (kune)'!D349</f>
        <v>OPĆINA</v>
      </c>
      <c r="D315" s="186" t="str">
        <f>+'Izračun udjela za 2024. (kune)'!E349</f>
        <v>SEGET</v>
      </c>
      <c r="E315" s="187">
        <f>+'Izračun udjela za 2024. (kune)'!BI349</f>
        <v>3.9016027068578701E-4</v>
      </c>
      <c r="F315" s="196">
        <v>103566.33</v>
      </c>
    </row>
    <row r="316" spans="1:6" x14ac:dyDescent="0.25">
      <c r="A316" s="182">
        <v>311</v>
      </c>
      <c r="B316" s="182">
        <f>+'Izračun udjela za 2024. (kune)'!B350</f>
        <v>383</v>
      </c>
      <c r="C316" s="186" t="str">
        <f>+'Izračun udjela za 2024. (kune)'!D350</f>
        <v>OPĆINA</v>
      </c>
      <c r="D316" s="186" t="str">
        <f>+'Izračun udjela za 2024. (kune)'!E350</f>
        <v>SELCA</v>
      </c>
      <c r="E316" s="187">
        <f>+'Izračun udjela za 2024. (kune)'!BI350</f>
        <v>0</v>
      </c>
      <c r="F316" s="196">
        <v>0</v>
      </c>
    </row>
    <row r="317" spans="1:6" x14ac:dyDescent="0.25">
      <c r="A317" s="182">
        <v>312</v>
      </c>
      <c r="B317" s="182">
        <f>+'Izračun udjela za 2024. (kune)'!B351</f>
        <v>385</v>
      </c>
      <c r="C317" s="186" t="str">
        <f>+'Izračun udjela za 2024. (kune)'!D351</f>
        <v>OPĆINA</v>
      </c>
      <c r="D317" s="186" t="str">
        <f>+'Izračun udjela za 2024. (kune)'!E351</f>
        <v>SELNICA</v>
      </c>
      <c r="E317" s="187">
        <f>+'Izračun udjela za 2024. (kune)'!BI351</f>
        <v>2.0899783333089999E-3</v>
      </c>
      <c r="F317" s="196">
        <v>554775.59</v>
      </c>
    </row>
    <row r="318" spans="1:6" x14ac:dyDescent="0.25">
      <c r="A318" s="182">
        <v>313</v>
      </c>
      <c r="B318" s="182">
        <f>+'Izračun udjela za 2024. (kune)'!B352</f>
        <v>386</v>
      </c>
      <c r="C318" s="186" t="str">
        <f>+'Izračun udjela za 2024. (kune)'!D352</f>
        <v>OPĆINA</v>
      </c>
      <c r="D318" s="186" t="str">
        <f>+'Izračun udjela za 2024. (kune)'!E352</f>
        <v>SEMELJCI</v>
      </c>
      <c r="E318" s="187">
        <f>+'Izračun udjela za 2024. (kune)'!BI352</f>
        <v>2.8970646813936598E-3</v>
      </c>
      <c r="F318" s="196">
        <v>769013.12</v>
      </c>
    </row>
    <row r="319" spans="1:6" x14ac:dyDescent="0.25">
      <c r="A319" s="182">
        <v>314</v>
      </c>
      <c r="B319" s="182">
        <f>+'Izračun udjela za 2024. (kune)'!B506</f>
        <v>562</v>
      </c>
      <c r="C319" s="186" t="str">
        <f>+'Izračun udjela za 2024. (kune)'!D506</f>
        <v>OPĆINA</v>
      </c>
      <c r="D319" s="186" t="str">
        <f>+'Izračun udjela za 2024. (kune)'!E506</f>
        <v>SEVERIN</v>
      </c>
      <c r="E319" s="187">
        <f>+'Izračun udjela za 2024. (kune)'!BI506</f>
        <v>5.8548078071650998E-4</v>
      </c>
      <c r="F319" s="196">
        <v>155413.31</v>
      </c>
    </row>
    <row r="320" spans="1:6" x14ac:dyDescent="0.25">
      <c r="A320" s="182">
        <v>315</v>
      </c>
      <c r="B320" s="182">
        <f>+'Izračun udjela za 2024. (kune)'!B354</f>
        <v>388</v>
      </c>
      <c r="C320" s="186" t="str">
        <f>+'Izračun udjela za 2024. (kune)'!D354</f>
        <v>OPĆINA</v>
      </c>
      <c r="D320" s="186" t="str">
        <f>+'Izračun udjela za 2024. (kune)'!E354</f>
        <v>SIBINJ</v>
      </c>
      <c r="E320" s="187">
        <f>+'Izračun udjela za 2024. (kune)'!BI354</f>
        <v>4.47720225086918E-3</v>
      </c>
      <c r="F320" s="196">
        <v>1188453.71</v>
      </c>
    </row>
    <row r="321" spans="1:6" x14ac:dyDescent="0.25">
      <c r="A321" s="182">
        <v>316</v>
      </c>
      <c r="B321" s="182">
        <f>+'Izračun udjela za 2024. (kune)'!B513</f>
        <v>570</v>
      </c>
      <c r="C321" s="186" t="str">
        <f>+'Izračun udjela za 2024. (kune)'!D513</f>
        <v>OPĆINA</v>
      </c>
      <c r="D321" s="186" t="str">
        <f>+'Izračun udjela za 2024. (kune)'!E513</f>
        <v>SIKIREVCI</v>
      </c>
      <c r="E321" s="187">
        <f>+'Izračun udjela za 2024. (kune)'!BI513</f>
        <v>1.8978756785514501E-3</v>
      </c>
      <c r="F321" s="196">
        <v>503782.78</v>
      </c>
    </row>
    <row r="322" spans="1:6" x14ac:dyDescent="0.25">
      <c r="A322" s="182">
        <v>317</v>
      </c>
      <c r="B322" s="182">
        <f>+'Izračun udjela za 2024. (kune)'!B356</f>
        <v>390</v>
      </c>
      <c r="C322" s="186" t="str">
        <f>+'Izračun udjela za 2024. (kune)'!D356</f>
        <v>OPĆINA</v>
      </c>
      <c r="D322" s="186" t="str">
        <f>+'Izračun udjela za 2024. (kune)'!E356</f>
        <v>SIRAČ</v>
      </c>
      <c r="E322" s="187">
        <f>+'Izračun udjela za 2024. (kune)'!BI356</f>
        <v>1.4956807651262301E-3</v>
      </c>
      <c r="F322" s="196">
        <v>397021.9</v>
      </c>
    </row>
    <row r="323" spans="1:6" x14ac:dyDescent="0.25">
      <c r="A323" s="182">
        <v>318</v>
      </c>
      <c r="B323" s="182">
        <f>+'Izračun udjela za 2024. (kune)'!B358</f>
        <v>393</v>
      </c>
      <c r="C323" s="186" t="str">
        <f>+'Izračun udjela za 2024. (kune)'!D358</f>
        <v>OPĆINA</v>
      </c>
      <c r="D323" s="186" t="str">
        <f>+'Izračun udjela za 2024. (kune)'!E358</f>
        <v>SKRAD</v>
      </c>
      <c r="E323" s="187">
        <f>+'Izračun udjela za 2024. (kune)'!BI358</f>
        <v>1.5406854740379399E-4</v>
      </c>
      <c r="F323" s="196">
        <v>40896.82</v>
      </c>
    </row>
    <row r="324" spans="1:6" x14ac:dyDescent="0.25">
      <c r="A324" s="182">
        <v>319</v>
      </c>
      <c r="B324" s="182">
        <f>+'Izračun udjela za 2024. (kune)'!B362</f>
        <v>397</v>
      </c>
      <c r="C324" s="186" t="str">
        <f>+'Izračun udjela za 2024. (kune)'!D362</f>
        <v>OPĆINA</v>
      </c>
      <c r="D324" s="186" t="str">
        <f>+'Izračun udjela za 2024. (kune)'!E362</f>
        <v>SLAVONSKI ŠAMAC</v>
      </c>
      <c r="E324" s="187">
        <f>+'Izračun udjela za 2024. (kune)'!BI362</f>
        <v>1.4700431085475801E-3</v>
      </c>
      <c r="F324" s="196">
        <v>390216.5</v>
      </c>
    </row>
    <row r="325" spans="1:6" x14ac:dyDescent="0.25">
      <c r="A325" s="182">
        <v>320</v>
      </c>
      <c r="B325" s="182">
        <f>+'Izračun udjela za 2024. (kune)'!B363</f>
        <v>399</v>
      </c>
      <c r="C325" s="186" t="str">
        <f>+'Izračun udjela za 2024. (kune)'!D363</f>
        <v>OPĆINA</v>
      </c>
      <c r="D325" s="186" t="str">
        <f>+'Izračun udjela za 2024. (kune)'!E363</f>
        <v>SLIVNO</v>
      </c>
      <c r="E325" s="187">
        <f>+'Izračun udjela za 2024. (kune)'!BI363</f>
        <v>3.1559441980964201E-4</v>
      </c>
      <c r="F325" s="196">
        <v>83773.16</v>
      </c>
    </row>
    <row r="326" spans="1:6" x14ac:dyDescent="0.25">
      <c r="A326" s="182">
        <v>321</v>
      </c>
      <c r="B326" s="182">
        <f>+'Izračun udjela za 2024. (kune)'!B365</f>
        <v>402</v>
      </c>
      <c r="C326" s="186" t="str">
        <f>+'Izračun udjela za 2024. (kune)'!D365</f>
        <v>OPĆINA</v>
      </c>
      <c r="D326" s="186" t="str">
        <f>+'Izračun udjela za 2024. (kune)'!E365</f>
        <v>SMOKVICA</v>
      </c>
      <c r="E326" s="187">
        <f>+'Izračun udjela za 2024. (kune)'!BI365</f>
        <v>4.17303478765713E-4</v>
      </c>
      <c r="F326" s="196">
        <v>110771.38</v>
      </c>
    </row>
    <row r="327" spans="1:6" x14ac:dyDescent="0.25">
      <c r="A327" s="182">
        <v>322</v>
      </c>
      <c r="B327" s="182">
        <f>+'Izračun udjela za 2024. (kune)'!B366</f>
        <v>405</v>
      </c>
      <c r="C327" s="186" t="str">
        <f>+'Izračun udjela za 2024. (kune)'!D366</f>
        <v>OPĆINA</v>
      </c>
      <c r="D327" s="186" t="str">
        <f>+'Izračun udjela za 2024. (kune)'!E366</f>
        <v>SOKOLOVAC</v>
      </c>
      <c r="E327" s="187">
        <f>+'Izračun udjela za 2024. (kune)'!BI366</f>
        <v>2.5189254889742699E-3</v>
      </c>
      <c r="F327" s="196">
        <v>668637.73</v>
      </c>
    </row>
    <row r="328" spans="1:6" x14ac:dyDescent="0.25">
      <c r="A328" s="182">
        <v>323</v>
      </c>
      <c r="B328" s="182">
        <f>+'Izračun udjela za 2024. (kune)'!B368</f>
        <v>407</v>
      </c>
      <c r="C328" s="186" t="str">
        <f>+'Izračun udjela za 2024. (kune)'!D368</f>
        <v>OPĆINA</v>
      </c>
      <c r="D328" s="186" t="str">
        <f>+'Izračun udjela za 2024. (kune)'!E368</f>
        <v>SOPJE</v>
      </c>
      <c r="E328" s="187">
        <f>+'Izračun udjela za 2024. (kune)'!BI368</f>
        <v>1.62752779554381E-3</v>
      </c>
      <c r="F328" s="196">
        <v>432020.12</v>
      </c>
    </row>
    <row r="329" spans="1:6" x14ac:dyDescent="0.25">
      <c r="A329" s="182">
        <v>324</v>
      </c>
      <c r="B329" s="182">
        <f>+'Izračun udjela za 2024. (kune)'!B370</f>
        <v>410</v>
      </c>
      <c r="C329" s="186" t="str">
        <f>+'Izračun udjela za 2024. (kune)'!D370</f>
        <v>OPĆINA</v>
      </c>
      <c r="D329" s="186" t="str">
        <f>+'Izračun udjela za 2024. (kune)'!E370</f>
        <v>SRAČINEC</v>
      </c>
      <c r="E329" s="187">
        <f>+'Izračun udjela za 2024. (kune)'!BI370</f>
        <v>2.2711029378972699E-3</v>
      </c>
      <c r="F329" s="196">
        <v>602854.31999999995</v>
      </c>
    </row>
    <row r="330" spans="1:6" x14ac:dyDescent="0.25">
      <c r="A330" s="182">
        <v>325</v>
      </c>
      <c r="B330" s="182">
        <f>+'Izračun udjela za 2024. (kune)'!B371</f>
        <v>411</v>
      </c>
      <c r="C330" s="186" t="str">
        <f>+'Izračun udjela za 2024. (kune)'!D371</f>
        <v>OPĆINA</v>
      </c>
      <c r="D330" s="186" t="str">
        <f>+'Izračun udjela za 2024. (kune)'!E371</f>
        <v>STANKOVCI</v>
      </c>
      <c r="E330" s="187">
        <f>+'Izračun udjela za 2024. (kune)'!BI371</f>
        <v>1.53615813521461E-3</v>
      </c>
      <c r="F330" s="196">
        <v>407766.44</v>
      </c>
    </row>
    <row r="331" spans="1:6" x14ac:dyDescent="0.25">
      <c r="A331" s="182">
        <v>326</v>
      </c>
      <c r="B331" s="182">
        <f>+'Izračun udjela za 2024. (kune)'!B372</f>
        <v>412</v>
      </c>
      <c r="C331" s="186" t="str">
        <f>+'Izračun udjela za 2024. (kune)'!D372</f>
        <v>OPĆINA</v>
      </c>
      <c r="D331" s="186" t="str">
        <f>+'Izračun udjela za 2024. (kune)'!E372</f>
        <v>STARA GRADIŠKA</v>
      </c>
      <c r="E331" s="187">
        <f>+'Izračun udjela za 2024. (kune)'!BI372</f>
        <v>9.30079227794386E-4</v>
      </c>
      <c r="F331" s="196">
        <v>246885.45</v>
      </c>
    </row>
    <row r="332" spans="1:6" x14ac:dyDescent="0.25">
      <c r="A332" s="182">
        <v>327</v>
      </c>
      <c r="B332" s="182">
        <f>+'Izračun udjela za 2024. (kune)'!B374</f>
        <v>414</v>
      </c>
      <c r="C332" s="186" t="str">
        <f>+'Izračun udjela za 2024. (kune)'!D374</f>
        <v>OPĆINA</v>
      </c>
      <c r="D332" s="186" t="str">
        <f>+'Izračun udjela za 2024. (kune)'!E374</f>
        <v>STARI JANKOVCI</v>
      </c>
      <c r="E332" s="187">
        <f>+'Izračun udjela za 2024. (kune)'!BI374</f>
        <v>2.7973447584656399E-3</v>
      </c>
      <c r="F332" s="196">
        <v>742542.91</v>
      </c>
    </row>
    <row r="333" spans="1:6" x14ac:dyDescent="0.25">
      <c r="A333" s="182">
        <v>328</v>
      </c>
      <c r="B333" s="182">
        <f>+'Izračun udjela za 2024. (kune)'!B375</f>
        <v>415</v>
      </c>
      <c r="C333" s="186" t="str">
        <f>+'Izračun udjela za 2024. (kune)'!D375</f>
        <v>OPĆINA</v>
      </c>
      <c r="D333" s="186" t="str">
        <f>+'Izračun udjela za 2024. (kune)'!E375</f>
        <v>STARI MIKANOVCI</v>
      </c>
      <c r="E333" s="187">
        <f>+'Izračun udjela za 2024. (kune)'!BI375</f>
        <v>2.1417727903885299E-3</v>
      </c>
      <c r="F333" s="196">
        <v>568524.19999999995</v>
      </c>
    </row>
    <row r="334" spans="1:6" x14ac:dyDescent="0.25">
      <c r="A334" s="182">
        <v>329</v>
      </c>
      <c r="B334" s="182">
        <f>+'Izračun udjela za 2024. (kune)'!B376</f>
        <v>416</v>
      </c>
      <c r="C334" s="186" t="str">
        <f>+'Izračun udjela za 2024. (kune)'!D376</f>
        <v>OPĆINA</v>
      </c>
      <c r="D334" s="186" t="str">
        <f>+'Izračun udjela za 2024. (kune)'!E376</f>
        <v>STARIGRAD</v>
      </c>
      <c r="E334" s="187">
        <f>+'Izračun udjela za 2024. (kune)'!BI376</f>
        <v>0</v>
      </c>
      <c r="F334" s="196">
        <v>0</v>
      </c>
    </row>
    <row r="335" spans="1:6" x14ac:dyDescent="0.25">
      <c r="A335" s="182">
        <v>330</v>
      </c>
      <c r="B335" s="182">
        <f>+'Izračun udjela za 2024. (kune)'!B377</f>
        <v>418</v>
      </c>
      <c r="C335" s="186" t="str">
        <f>+'Izračun udjela za 2024. (kune)'!D377</f>
        <v>OPĆINA</v>
      </c>
      <c r="D335" s="186" t="str">
        <f>+'Izračun udjela za 2024. (kune)'!E377</f>
        <v>STARO PETROVO SELO</v>
      </c>
      <c r="E335" s="187">
        <f>+'Izračun udjela za 2024. (kune)'!BI377</f>
        <v>4.0662037806829402E-3</v>
      </c>
      <c r="F335" s="196">
        <v>1079355.97</v>
      </c>
    </row>
    <row r="336" spans="1:6" x14ac:dyDescent="0.25">
      <c r="A336" s="182">
        <v>331</v>
      </c>
      <c r="B336" s="182">
        <f>+'Izračun udjela za 2024. (kune)'!B378</f>
        <v>419</v>
      </c>
      <c r="C336" s="186" t="str">
        <f>+'Izračun udjela za 2024. (kune)'!D378</f>
        <v>OPĆINA</v>
      </c>
      <c r="D336" s="186" t="str">
        <f>+'Izračun udjela za 2024. (kune)'!E378</f>
        <v>STON</v>
      </c>
      <c r="E336" s="187">
        <f>+'Izračun udjela za 2024. (kune)'!BI378</f>
        <v>0</v>
      </c>
      <c r="F336" s="196">
        <v>0</v>
      </c>
    </row>
    <row r="337" spans="1:6" x14ac:dyDescent="0.25">
      <c r="A337" s="182">
        <v>332</v>
      </c>
      <c r="B337" s="182">
        <f>+'Izračun udjela za 2024. (kune)'!B546</f>
        <v>606</v>
      </c>
      <c r="C337" s="186" t="str">
        <f>+'Izračun udjela za 2024. (kune)'!D546</f>
        <v>OPĆINA</v>
      </c>
      <c r="D337" s="186" t="str">
        <f>+'Izračun udjela za 2024. (kune)'!E546</f>
        <v>STRAHONINEC</v>
      </c>
      <c r="E337" s="187">
        <f>+'Izračun udjela za 2024. (kune)'!BI546</f>
        <v>6.8609367874328904E-4</v>
      </c>
      <c r="F337" s="196">
        <v>182120.56</v>
      </c>
    </row>
    <row r="338" spans="1:6" x14ac:dyDescent="0.25">
      <c r="A338" s="182">
        <v>333</v>
      </c>
      <c r="B338" s="182">
        <f>+'Izračun udjela za 2024. (kune)'!B379</f>
        <v>421</v>
      </c>
      <c r="C338" s="186" t="str">
        <f>+'Izračun udjela za 2024. (kune)'!D379</f>
        <v>OPĆINA</v>
      </c>
      <c r="D338" s="186" t="str">
        <f>+'Izračun udjela za 2024. (kune)'!E379</f>
        <v>STRIZIVOJNA</v>
      </c>
      <c r="E338" s="187">
        <f>+'Izračun udjela za 2024. (kune)'!BI379</f>
        <v>1.64163065102637E-3</v>
      </c>
      <c r="F338" s="196">
        <v>435763.66</v>
      </c>
    </row>
    <row r="339" spans="1:6" x14ac:dyDescent="0.25">
      <c r="A339" s="182">
        <v>334</v>
      </c>
      <c r="B339" s="182">
        <f>+'Izračun udjela za 2024. (kune)'!B380</f>
        <v>422</v>
      </c>
      <c r="C339" s="186" t="str">
        <f>+'Izračun udjela za 2024. (kune)'!D380</f>
        <v>OPĆINA</v>
      </c>
      <c r="D339" s="186" t="str">
        <f>+'Izračun udjela za 2024. (kune)'!E380</f>
        <v>STUBIČKE TOPLICE</v>
      </c>
      <c r="E339" s="187">
        <f>+'Izračun udjela za 2024. (kune)'!BI380</f>
        <v>0</v>
      </c>
      <c r="F339" s="196">
        <v>0</v>
      </c>
    </row>
    <row r="340" spans="1:6" x14ac:dyDescent="0.25">
      <c r="A340" s="182">
        <v>335</v>
      </c>
      <c r="B340" s="182">
        <f>+'Izračun udjela za 2024. (kune)'!B495</f>
        <v>551</v>
      </c>
      <c r="C340" s="186" t="str">
        <f>+'Izračun udjela za 2024. (kune)'!D495</f>
        <v>OPĆINA</v>
      </c>
      <c r="D340" s="186" t="str">
        <f>+'Izračun udjela za 2024. (kune)'!E495</f>
        <v>STUPNIK</v>
      </c>
      <c r="E340" s="187">
        <f>+'Izračun udjela za 2024. (kune)'!BI495</f>
        <v>0</v>
      </c>
      <c r="F340" s="196">
        <v>0</v>
      </c>
    </row>
    <row r="341" spans="1:6" x14ac:dyDescent="0.25">
      <c r="A341" s="182">
        <v>336</v>
      </c>
      <c r="B341" s="182">
        <f>+'Izračun udjela za 2024. (kune)'!B381</f>
        <v>423</v>
      </c>
      <c r="C341" s="186" t="str">
        <f>+'Izračun udjela za 2024. (kune)'!D381</f>
        <v>OPĆINA</v>
      </c>
      <c r="D341" s="186" t="str">
        <f>+'Izračun udjela za 2024. (kune)'!E381</f>
        <v>SUĆURAJ</v>
      </c>
      <c r="E341" s="187">
        <f>+'Izračun udjela za 2024. (kune)'!BI381</f>
        <v>0</v>
      </c>
      <c r="F341" s="196">
        <v>0</v>
      </c>
    </row>
    <row r="342" spans="1:6" x14ac:dyDescent="0.25">
      <c r="A342" s="182">
        <v>337</v>
      </c>
      <c r="B342" s="182">
        <f>+'Izračun udjela za 2024. (kune)'!B382</f>
        <v>424</v>
      </c>
      <c r="C342" s="186" t="str">
        <f>+'Izračun udjela za 2024. (kune)'!D382</f>
        <v>OPĆINA</v>
      </c>
      <c r="D342" s="186" t="str">
        <f>+'Izračun udjela za 2024. (kune)'!E382</f>
        <v>SUHOPOLJE</v>
      </c>
      <c r="E342" s="187">
        <f>+'Izračun udjela za 2024. (kune)'!BI382</f>
        <v>5.1290409812013802E-3</v>
      </c>
      <c r="F342" s="196">
        <v>1361481.45</v>
      </c>
    </row>
    <row r="343" spans="1:6" x14ac:dyDescent="0.25">
      <c r="A343" s="182">
        <v>338</v>
      </c>
      <c r="B343" s="182">
        <f>+'Izračun udjela za 2024. (kune)'!B383</f>
        <v>425</v>
      </c>
      <c r="C343" s="186" t="str">
        <f>+'Izračun udjela za 2024. (kune)'!D383</f>
        <v>OPĆINA</v>
      </c>
      <c r="D343" s="186" t="str">
        <f>+'Izračun udjela za 2024. (kune)'!E383</f>
        <v>SUKOŠAN</v>
      </c>
      <c r="E343" s="187">
        <f>+'Izračun udjela za 2024. (kune)'!BI383</f>
        <v>5.8302778996334199E-4</v>
      </c>
      <c r="F343" s="196">
        <v>154762.17000000001</v>
      </c>
    </row>
    <row r="344" spans="1:6" x14ac:dyDescent="0.25">
      <c r="A344" s="182">
        <v>339</v>
      </c>
      <c r="B344" s="182">
        <f>+'Izračun udjela za 2024. (kune)'!B384</f>
        <v>426</v>
      </c>
      <c r="C344" s="186" t="str">
        <f>+'Izračun udjela za 2024. (kune)'!D384</f>
        <v>OPĆINA</v>
      </c>
      <c r="D344" s="186" t="str">
        <f>+'Izračun udjela za 2024. (kune)'!E384</f>
        <v>SUNJA</v>
      </c>
      <c r="E344" s="187">
        <f>+'Izračun udjela za 2024. (kune)'!BI384</f>
        <v>4.1645443950888896E-3</v>
      </c>
      <c r="F344" s="196">
        <v>1105460.06</v>
      </c>
    </row>
    <row r="345" spans="1:6" x14ac:dyDescent="0.25">
      <c r="A345" s="182">
        <v>340</v>
      </c>
      <c r="B345" s="182">
        <f>+'Izračun udjela za 2024. (kune)'!B533</f>
        <v>592</v>
      </c>
      <c r="C345" s="186" t="str">
        <f>+'Izračun udjela za 2024. (kune)'!D533</f>
        <v>OPĆINA</v>
      </c>
      <c r="D345" s="186" t="str">
        <f>+'Izračun udjela za 2024. (kune)'!E533</f>
        <v>SUTIVAN</v>
      </c>
      <c r="E345" s="187">
        <f>+'Izračun udjela za 2024. (kune)'!BI533</f>
        <v>0</v>
      </c>
      <c r="F345" s="196">
        <v>0</v>
      </c>
    </row>
    <row r="346" spans="1:6" x14ac:dyDescent="0.25">
      <c r="A346" s="182">
        <v>341</v>
      </c>
      <c r="B346" s="182">
        <f>+'Izračun udjela za 2024. (kune)'!B547</f>
        <v>607</v>
      </c>
      <c r="C346" s="186" t="str">
        <f>+'Izračun udjela za 2024. (kune)'!D547</f>
        <v>OPĆINA</v>
      </c>
      <c r="D346" s="186" t="str">
        <f>+'Izračun udjela za 2024. (kune)'!E547</f>
        <v>SVETA MARIJA</v>
      </c>
      <c r="E346" s="187">
        <f>+'Izračun udjela za 2024. (kune)'!BI547</f>
        <v>7.8267886957888999E-4</v>
      </c>
      <c r="F346" s="196">
        <v>207758.68</v>
      </c>
    </row>
    <row r="347" spans="1:6" x14ac:dyDescent="0.25">
      <c r="A347" s="182">
        <v>342</v>
      </c>
      <c r="B347" s="182">
        <f>+'Izračun udjela za 2024. (kune)'!B390</f>
        <v>432</v>
      </c>
      <c r="C347" s="186" t="str">
        <f>+'Izračun udjela za 2024. (kune)'!D390</f>
        <v>OPĆINA</v>
      </c>
      <c r="D347" s="186" t="str">
        <f>+'Izračun udjela za 2024. (kune)'!E390</f>
        <v>SVETA NEDELJA</v>
      </c>
      <c r="E347" s="187">
        <f>+'Izračun udjela za 2024. (kune)'!BI390</f>
        <v>9.1117976913574004E-5</v>
      </c>
      <c r="F347" s="196">
        <v>24186.87</v>
      </c>
    </row>
    <row r="348" spans="1:6" x14ac:dyDescent="0.25">
      <c r="A348" s="182">
        <v>343</v>
      </c>
      <c r="B348" s="182">
        <f>+'Izračun udjela za 2024. (kune)'!B394</f>
        <v>437</v>
      </c>
      <c r="C348" s="186" t="str">
        <f>+'Izračun udjela za 2024. (kune)'!D394</f>
        <v>OPĆINA</v>
      </c>
      <c r="D348" s="186" t="str">
        <f>+'Izračun udjela za 2024. (kune)'!E394</f>
        <v>SVETI ĐURĐ</v>
      </c>
      <c r="E348" s="187">
        <f>+'Izračun udjela za 2024. (kune)'!BI394</f>
        <v>2.5240696419260001E-3</v>
      </c>
      <c r="F348" s="196">
        <v>670003.22</v>
      </c>
    </row>
    <row r="349" spans="1:6" x14ac:dyDescent="0.25">
      <c r="A349" s="182">
        <v>344</v>
      </c>
      <c r="B349" s="182">
        <f>+'Izračun udjela za 2024. (kune)'!B386</f>
        <v>428</v>
      </c>
      <c r="C349" s="186" t="str">
        <f>+'Izračun udjela za 2024. (kune)'!D386</f>
        <v>OPĆINA</v>
      </c>
      <c r="D349" s="186" t="str">
        <f>+'Izračun udjela za 2024. (kune)'!E386</f>
        <v>SVETI FILIP I JAKOV</v>
      </c>
      <c r="E349" s="187">
        <f>+'Izračun udjela za 2024. (kune)'!BI386</f>
        <v>7.3014848452176799E-4</v>
      </c>
      <c r="F349" s="196">
        <v>193814.71</v>
      </c>
    </row>
    <row r="350" spans="1:6" x14ac:dyDescent="0.25">
      <c r="A350" s="182">
        <v>345</v>
      </c>
      <c r="B350" s="182">
        <f>+'Izračun udjela za 2024. (kune)'!B395</f>
        <v>438</v>
      </c>
      <c r="C350" s="186" t="str">
        <f>+'Izračun udjela za 2024. (kune)'!D395</f>
        <v>OPĆINA</v>
      </c>
      <c r="D350" s="186" t="str">
        <f>+'Izračun udjela za 2024. (kune)'!E395</f>
        <v>SVETI ILIJA</v>
      </c>
      <c r="E350" s="187">
        <f>+'Izračun udjela za 2024. (kune)'!BI395</f>
        <v>9.1442647469674597E-4</v>
      </c>
      <c r="F350" s="196">
        <v>242730.5</v>
      </c>
    </row>
    <row r="351" spans="1:6" x14ac:dyDescent="0.25">
      <c r="A351" s="182">
        <v>346</v>
      </c>
      <c r="B351" s="182">
        <f>+'Izračun udjela za 2024. (kune)'!B396</f>
        <v>439</v>
      </c>
      <c r="C351" s="186" t="str">
        <f>+'Izračun udjela za 2024. (kune)'!D396</f>
        <v>OPĆINA</v>
      </c>
      <c r="D351" s="186" t="str">
        <f>+'Izračun udjela za 2024. (kune)'!E396</f>
        <v>SVETI IVAN ŽABNO</v>
      </c>
      <c r="E351" s="187">
        <f>+'Izračun udjela za 2024. (kune)'!BI396</f>
        <v>3.0829885968023298E-3</v>
      </c>
      <c r="F351" s="196">
        <v>818365.81</v>
      </c>
    </row>
    <row r="352" spans="1:6" x14ac:dyDescent="0.25">
      <c r="A352" s="182">
        <v>347</v>
      </c>
      <c r="B352" s="182">
        <f>+'Izračun udjela za 2024. (kune)'!B397</f>
        <v>440</v>
      </c>
      <c r="C352" s="186" t="str">
        <f>+'Izračun udjela za 2024. (kune)'!D397</f>
        <v>OPĆINA</v>
      </c>
      <c r="D352" s="186" t="str">
        <f>+'Izračun udjela za 2024. (kune)'!E397</f>
        <v>SVETI JURAJ NA BREGU</v>
      </c>
      <c r="E352" s="187">
        <f>+'Izračun udjela za 2024. (kune)'!BI397</f>
        <v>2.2571710277766999E-3</v>
      </c>
      <c r="F352" s="196">
        <v>599156.16</v>
      </c>
    </row>
    <row r="353" spans="1:6" x14ac:dyDescent="0.25">
      <c r="A353" s="182">
        <v>348</v>
      </c>
      <c r="B353" s="182">
        <f>+'Izračun udjela za 2024. (kune)'!B388</f>
        <v>430</v>
      </c>
      <c r="C353" s="186" t="str">
        <f>+'Izračun udjela za 2024. (kune)'!D388</f>
        <v>OPĆINA</v>
      </c>
      <c r="D353" s="186" t="str">
        <f>+'Izračun udjela za 2024. (kune)'!E388</f>
        <v>SVETI KRIŽ ZAČRETJE</v>
      </c>
      <c r="E353" s="187">
        <f>+'Izračun udjela za 2024. (kune)'!BI388</f>
        <v>1.62482795163249E-3</v>
      </c>
      <c r="F353" s="196">
        <v>431303.46</v>
      </c>
    </row>
    <row r="354" spans="1:6" x14ac:dyDescent="0.25">
      <c r="A354" s="182">
        <v>349</v>
      </c>
      <c r="B354" s="182">
        <f>+'Izračun udjela za 2024. (kune)'!B389</f>
        <v>431</v>
      </c>
      <c r="C354" s="186" t="str">
        <f>+'Izračun udjela za 2024. (kune)'!D389</f>
        <v>OPĆINA</v>
      </c>
      <c r="D354" s="186" t="str">
        <f>+'Izračun udjela za 2024. (kune)'!E389</f>
        <v>SVETI LOVREČ</v>
      </c>
      <c r="E354" s="187">
        <f>+'Izračun udjela za 2024. (kune)'!BI389</f>
        <v>0</v>
      </c>
      <c r="F354" s="196">
        <v>0</v>
      </c>
    </row>
    <row r="355" spans="1:6" x14ac:dyDescent="0.25">
      <c r="A355" s="182">
        <v>350</v>
      </c>
      <c r="B355" s="182">
        <f>+'Izračun udjela za 2024. (kune)'!B398</f>
        <v>441</v>
      </c>
      <c r="C355" s="186" t="str">
        <f>+'Izračun udjela za 2024. (kune)'!D398</f>
        <v>OPĆINA</v>
      </c>
      <c r="D355" s="186" t="str">
        <f>+'Izračun udjela za 2024. (kune)'!E398</f>
        <v>SVETI MARTIN NA MURI</v>
      </c>
      <c r="E355" s="187">
        <f>+'Izračun udjela za 2024. (kune)'!BI398</f>
        <v>1.27868230708346E-3</v>
      </c>
      <c r="F355" s="196">
        <v>339420.61</v>
      </c>
    </row>
    <row r="356" spans="1:6" x14ac:dyDescent="0.25">
      <c r="A356" s="182">
        <v>351</v>
      </c>
      <c r="B356" s="182">
        <f>+'Izračun udjela za 2024. (kune)'!B399</f>
        <v>442</v>
      </c>
      <c r="C356" s="186" t="str">
        <f>+'Izračun udjela za 2024. (kune)'!D399</f>
        <v>OPĆINA</v>
      </c>
      <c r="D356" s="186" t="str">
        <f>+'Izračun udjela za 2024. (kune)'!E399</f>
        <v>SVETI PETAR OREHOVEC</v>
      </c>
      <c r="E356" s="187">
        <f>+'Izračun udjela za 2024. (kune)'!BI399</f>
        <v>3.5153771871583601E-3</v>
      </c>
      <c r="F356" s="196">
        <v>933141.47</v>
      </c>
    </row>
    <row r="357" spans="1:6" x14ac:dyDescent="0.25">
      <c r="A357" s="182">
        <v>352</v>
      </c>
      <c r="B357" s="182">
        <f>+'Izračun udjela za 2024. (kune)'!B391</f>
        <v>433</v>
      </c>
      <c r="C357" s="186" t="str">
        <f>+'Izračun udjela za 2024. (kune)'!D391</f>
        <v>OPĆINA</v>
      </c>
      <c r="D357" s="186" t="str">
        <f>+'Izračun udjela za 2024. (kune)'!E391</f>
        <v>SVETI PETAR U ŠUMI</v>
      </c>
      <c r="E357" s="187">
        <f>+'Izračun udjela za 2024. (kune)'!BI391</f>
        <v>7.1837051671402004E-5</v>
      </c>
      <c r="F357" s="196">
        <v>19068.830000000002</v>
      </c>
    </row>
    <row r="358" spans="1:6" x14ac:dyDescent="0.25">
      <c r="A358" s="182">
        <v>353</v>
      </c>
      <c r="B358" s="182">
        <f>+'Izračun udjela za 2024. (kune)'!B392</f>
        <v>435</v>
      </c>
      <c r="C358" s="186" t="str">
        <f>+'Izračun udjela za 2024. (kune)'!D392</f>
        <v>OPĆINA</v>
      </c>
      <c r="D358" s="186" t="str">
        <f>+'Izračun udjela za 2024. (kune)'!E392</f>
        <v>SVETVINČENAT</v>
      </c>
      <c r="E358" s="187">
        <f>+'Izračun udjela za 2024. (kune)'!BI392</f>
        <v>0</v>
      </c>
      <c r="F358" s="196">
        <v>0</v>
      </c>
    </row>
    <row r="359" spans="1:6" x14ac:dyDescent="0.25">
      <c r="A359" s="182">
        <v>354</v>
      </c>
      <c r="B359" s="182">
        <f>+'Izračun udjela za 2024. (kune)'!B507</f>
        <v>564</v>
      </c>
      <c r="C359" s="186" t="str">
        <f>+'Izračun udjela za 2024. (kune)'!D507</f>
        <v>OPĆINA</v>
      </c>
      <c r="D359" s="186" t="str">
        <f>+'Izračun udjela za 2024. (kune)'!E507</f>
        <v>ŠANDROVAC</v>
      </c>
      <c r="E359" s="187">
        <f>+'Izračun udjela za 2024. (kune)'!BI507</f>
        <v>1.26864481079906E-3</v>
      </c>
      <c r="F359" s="196">
        <v>336756.2</v>
      </c>
    </row>
    <row r="360" spans="1:6" x14ac:dyDescent="0.25">
      <c r="A360" s="182">
        <v>355</v>
      </c>
      <c r="B360" s="182">
        <f>+'Izračun udjela za 2024. (kune)'!B548</f>
        <v>608</v>
      </c>
      <c r="C360" s="186" t="str">
        <f>+'Izračun udjela za 2024. (kune)'!D548</f>
        <v>OPĆINA</v>
      </c>
      <c r="D360" s="186" t="str">
        <f>+'Izračun udjela za 2024. (kune)'!E548</f>
        <v>ŠENKOVEC</v>
      </c>
      <c r="E360" s="187">
        <f>+'Izračun udjela za 2024. (kune)'!BI548</f>
        <v>0</v>
      </c>
      <c r="F360" s="196">
        <v>0</v>
      </c>
    </row>
    <row r="361" spans="1:6" x14ac:dyDescent="0.25">
      <c r="A361" s="182">
        <v>356</v>
      </c>
      <c r="B361" s="182">
        <f>+'Izračun udjela za 2024. (kune)'!B400</f>
        <v>443</v>
      </c>
      <c r="C361" s="186" t="str">
        <f>+'Izračun udjela za 2024. (kune)'!D400</f>
        <v>OPĆINA</v>
      </c>
      <c r="D361" s="186" t="str">
        <f>+'Izračun udjela za 2024. (kune)'!E400</f>
        <v>ŠESTANOVAC</v>
      </c>
      <c r="E361" s="187">
        <f>+'Izračun udjela za 2024. (kune)'!BI400</f>
        <v>1.0983252184065301E-3</v>
      </c>
      <c r="F361" s="196">
        <v>291545.62</v>
      </c>
    </row>
    <row r="362" spans="1:6" x14ac:dyDescent="0.25">
      <c r="A362" s="182">
        <v>357</v>
      </c>
      <c r="B362" s="182">
        <f>+'Izračun udjela za 2024. (kune)'!B402</f>
        <v>445</v>
      </c>
      <c r="C362" s="186" t="str">
        <f>+'Izračun udjela za 2024. (kune)'!D402</f>
        <v>OPĆINA</v>
      </c>
      <c r="D362" s="186" t="str">
        <f>+'Izračun udjela za 2024. (kune)'!E402</f>
        <v>ŠKABRNJA</v>
      </c>
      <c r="E362" s="187">
        <f>+'Izračun udjela za 2024. (kune)'!BI402</f>
        <v>1.0584829934236601E-3</v>
      </c>
      <c r="F362" s="196">
        <v>280969.67</v>
      </c>
    </row>
    <row r="363" spans="1:6" x14ac:dyDescent="0.25">
      <c r="A363" s="182">
        <v>358</v>
      </c>
      <c r="B363" s="182">
        <f>+'Izračun udjela za 2024. (kune)'!B552</f>
        <v>614</v>
      </c>
      <c r="C363" s="186" t="str">
        <f>+'Izračun udjela za 2024. (kune)'!D552</f>
        <v>OPĆINA</v>
      </c>
      <c r="D363" s="186" t="str">
        <f>+'Izračun udjela za 2024. (kune)'!E552</f>
        <v>ŠODOLOVCI</v>
      </c>
      <c r="E363" s="187">
        <f>+'Izračun udjela za 2024. (kune)'!BI552</f>
        <v>1.15652046042076E-3</v>
      </c>
      <c r="F363" s="196">
        <v>306993.28999999998</v>
      </c>
    </row>
    <row r="364" spans="1:6" x14ac:dyDescent="0.25">
      <c r="A364" s="182">
        <v>359</v>
      </c>
      <c r="B364" s="182">
        <f>+'Izračun udjela za 2024. (kune)'!B403</f>
        <v>447</v>
      </c>
      <c r="C364" s="186" t="str">
        <f>+'Izračun udjela za 2024. (kune)'!D403</f>
        <v>OPĆINA</v>
      </c>
      <c r="D364" s="186" t="str">
        <f>+'Izračun udjela za 2024. (kune)'!E403</f>
        <v>ŠOLTA</v>
      </c>
      <c r="E364" s="187">
        <f>+'Izračun udjela za 2024. (kune)'!BI403</f>
        <v>0</v>
      </c>
      <c r="F364" s="196">
        <v>0</v>
      </c>
    </row>
    <row r="365" spans="1:6" x14ac:dyDescent="0.25">
      <c r="A365" s="182">
        <v>360</v>
      </c>
      <c r="B365" s="182">
        <f>+'Izračun udjela za 2024. (kune)'!B404</f>
        <v>449</v>
      </c>
      <c r="C365" s="186" t="str">
        <f>+'Izračun udjela za 2024. (kune)'!D404</f>
        <v>OPĆINA</v>
      </c>
      <c r="D365" s="186" t="str">
        <f>+'Izračun udjela za 2024. (kune)'!E404</f>
        <v>ŠPIŠIĆ BUKOVICA</v>
      </c>
      <c r="E365" s="187">
        <f>+'Izračun udjela za 2024. (kune)'!BI404</f>
        <v>3.1272117528044802E-3</v>
      </c>
      <c r="F365" s="196">
        <v>830104.65</v>
      </c>
    </row>
    <row r="366" spans="1:6" x14ac:dyDescent="0.25">
      <c r="A366" s="182">
        <v>361</v>
      </c>
      <c r="B366" s="182">
        <f>+'Izračun udjela za 2024. (kune)'!B405</f>
        <v>450</v>
      </c>
      <c r="C366" s="186" t="str">
        <f>+'Izračun udjela za 2024. (kune)'!D405</f>
        <v>OPĆINA</v>
      </c>
      <c r="D366" s="186" t="str">
        <f>+'Izračun udjela za 2024. (kune)'!E405</f>
        <v>ŠTEFANJE</v>
      </c>
      <c r="E366" s="187">
        <f>+'Izračun udjela za 2024. (kune)'!BI405</f>
        <v>1.31652660556972E-3</v>
      </c>
      <c r="F366" s="196">
        <v>349466.22</v>
      </c>
    </row>
    <row r="367" spans="1:6" x14ac:dyDescent="0.25">
      <c r="A367" s="182">
        <v>362</v>
      </c>
      <c r="B367" s="182">
        <f>+'Izračun udjela za 2024. (kune)'!B564</f>
        <v>628</v>
      </c>
      <c r="C367" s="186" t="str">
        <f>+'Izračun udjela za 2024. (kune)'!D564</f>
        <v>OPĆINA</v>
      </c>
      <c r="D367" s="186" t="str">
        <f>+'Izračun udjela za 2024. (kune)'!E564</f>
        <v>ŠTITAR</v>
      </c>
      <c r="E367" s="187">
        <f>+'Izračun udjela za 2024. (kune)'!BI564</f>
        <v>1.6273878455839799E-3</v>
      </c>
      <c r="F367" s="196">
        <v>431982.97</v>
      </c>
    </row>
    <row r="368" spans="1:6" x14ac:dyDescent="0.25">
      <c r="A368" s="182">
        <v>363</v>
      </c>
      <c r="B368" s="182">
        <f>+'Izračun udjela za 2024. (kune)'!B406</f>
        <v>452</v>
      </c>
      <c r="C368" s="186" t="str">
        <f>+'Izračun udjela za 2024. (kune)'!D406</f>
        <v>OPĆINA</v>
      </c>
      <c r="D368" s="186" t="str">
        <f>+'Izračun udjela za 2024. (kune)'!E406</f>
        <v>ŠTRIGOVA</v>
      </c>
      <c r="E368" s="187">
        <f>+'Izračun udjela za 2024. (kune)'!BI406</f>
        <v>1.5840945028942001E-3</v>
      </c>
      <c r="F368" s="196">
        <v>420490.94</v>
      </c>
    </row>
    <row r="369" spans="1:6" x14ac:dyDescent="0.25">
      <c r="A369" s="182">
        <v>364</v>
      </c>
      <c r="B369" s="182">
        <f>+'Izračun udjela za 2024. (kune)'!B566</f>
        <v>631</v>
      </c>
      <c r="C369" s="186" t="str">
        <f>+'Izračun udjela za 2024. (kune)'!D566</f>
        <v>OPĆINA</v>
      </c>
      <c r="D369" s="186" t="str">
        <f>+'Izračun udjela za 2024. (kune)'!E566</f>
        <v>TAR-VABRIGA</v>
      </c>
      <c r="E369" s="187">
        <f>+'Izračun udjela za 2024. (kune)'!BI566</f>
        <v>0</v>
      </c>
      <c r="F369" s="196">
        <v>0</v>
      </c>
    </row>
    <row r="370" spans="1:6" x14ac:dyDescent="0.25">
      <c r="A370" s="182">
        <v>365</v>
      </c>
      <c r="B370" s="182">
        <f>+'Izračun udjela za 2024. (kune)'!B407</f>
        <v>453</v>
      </c>
      <c r="C370" s="186" t="str">
        <f>+'Izračun udjela za 2024. (kune)'!D407</f>
        <v>OPĆINA</v>
      </c>
      <c r="D370" s="186" t="str">
        <f>+'Izračun udjela za 2024. (kune)'!E407</f>
        <v>TINJAN</v>
      </c>
      <c r="E370" s="187">
        <f>+'Izračun udjela za 2024. (kune)'!BI407</f>
        <v>0</v>
      </c>
      <c r="F370" s="196">
        <v>0</v>
      </c>
    </row>
    <row r="371" spans="1:6" x14ac:dyDescent="0.25">
      <c r="A371" s="182">
        <v>366</v>
      </c>
      <c r="B371" s="182">
        <f>+'Izračun udjela za 2024. (kune)'!B408</f>
        <v>454</v>
      </c>
      <c r="C371" s="186" t="str">
        <f>+'Izračun udjela za 2024. (kune)'!D408</f>
        <v>OPĆINA</v>
      </c>
      <c r="D371" s="186" t="str">
        <f>+'Izračun udjela za 2024. (kune)'!E408</f>
        <v>TISNO</v>
      </c>
      <c r="E371" s="187">
        <f>+'Izračun udjela za 2024. (kune)'!BI408</f>
        <v>0</v>
      </c>
      <c r="F371" s="196">
        <v>0</v>
      </c>
    </row>
    <row r="372" spans="1:6" x14ac:dyDescent="0.25">
      <c r="A372" s="182">
        <v>367</v>
      </c>
      <c r="B372" s="182">
        <f>+'Izračun udjela za 2024. (kune)'!B518</f>
        <v>575</v>
      </c>
      <c r="C372" s="186" t="str">
        <f>+'Izračun udjela za 2024. (kune)'!D518</f>
        <v>OPĆINA</v>
      </c>
      <c r="D372" s="186" t="str">
        <f>+'Izračun udjela za 2024. (kune)'!E518</f>
        <v>TKON</v>
      </c>
      <c r="E372" s="187">
        <f>+'Izračun udjela za 2024. (kune)'!BI518</f>
        <v>9.6612154772875996E-5</v>
      </c>
      <c r="F372" s="196">
        <v>25645.27</v>
      </c>
    </row>
    <row r="373" spans="1:6" x14ac:dyDescent="0.25">
      <c r="A373" s="182">
        <v>368</v>
      </c>
      <c r="B373" s="182">
        <f>+'Izračun udjela za 2024. (kune)'!B410</f>
        <v>456</v>
      </c>
      <c r="C373" s="186" t="str">
        <f>+'Izračun udjela za 2024. (kune)'!D410</f>
        <v>OPĆINA</v>
      </c>
      <c r="D373" s="186" t="str">
        <f>+'Izračun udjela za 2024. (kune)'!E410</f>
        <v>TOMPOJEVCI</v>
      </c>
      <c r="E373" s="187">
        <f>+'Izračun udjela za 2024. (kune)'!BI410</f>
        <v>8.6090875951140198E-4</v>
      </c>
      <c r="F373" s="196">
        <v>228524.46</v>
      </c>
    </row>
    <row r="374" spans="1:6" x14ac:dyDescent="0.25">
      <c r="A374" s="182">
        <v>369</v>
      </c>
      <c r="B374" s="182">
        <f>+'Izračun udjela za 2024. (kune)'!B411</f>
        <v>457</v>
      </c>
      <c r="C374" s="186" t="str">
        <f>+'Izračun udjela za 2024. (kune)'!D411</f>
        <v>OPĆINA</v>
      </c>
      <c r="D374" s="186" t="str">
        <f>+'Izračun udjela za 2024. (kune)'!E411</f>
        <v>TOPUSKO</v>
      </c>
      <c r="E374" s="187">
        <f>+'Izračun udjela za 2024. (kune)'!BI411</f>
        <v>1.60535836133379E-3</v>
      </c>
      <c r="F374" s="196">
        <v>426135.34</v>
      </c>
    </row>
    <row r="375" spans="1:6" x14ac:dyDescent="0.25">
      <c r="A375" s="182">
        <v>370</v>
      </c>
      <c r="B375" s="182">
        <f>+'Izračun udjela za 2024. (kune)'!B412</f>
        <v>458</v>
      </c>
      <c r="C375" s="186" t="str">
        <f>+'Izračun udjela za 2024. (kune)'!D412</f>
        <v>OPĆINA</v>
      </c>
      <c r="D375" s="186" t="str">
        <f>+'Izračun udjela za 2024. (kune)'!E412</f>
        <v>TORDINCI</v>
      </c>
      <c r="E375" s="187">
        <f>+'Izračun udjela za 2024. (kune)'!BI412</f>
        <v>1.4397404808093E-3</v>
      </c>
      <c r="F375" s="196">
        <v>382172.8</v>
      </c>
    </row>
    <row r="376" spans="1:6" x14ac:dyDescent="0.25">
      <c r="A376" s="182">
        <v>371</v>
      </c>
      <c r="B376" s="182">
        <f>+'Izračun udjela za 2024. (kune)'!B501</f>
        <v>557</v>
      </c>
      <c r="C376" s="186" t="str">
        <f>+'Izračun udjela za 2024. (kune)'!D501</f>
        <v>OPĆINA</v>
      </c>
      <c r="D376" s="186" t="str">
        <f>+'Izračun udjela za 2024. (kune)'!E501</f>
        <v>TOUNJ</v>
      </c>
      <c r="E376" s="187">
        <f>+'Izračun udjela za 2024. (kune)'!BI501</f>
        <v>9.2579213802719096E-4</v>
      </c>
      <c r="F376" s="196">
        <v>245747.47</v>
      </c>
    </row>
    <row r="377" spans="1:6" x14ac:dyDescent="0.25">
      <c r="A377" s="182">
        <v>372</v>
      </c>
      <c r="B377" s="182">
        <f>+'Izračun udjela za 2024. (kune)'!B413</f>
        <v>459</v>
      </c>
      <c r="C377" s="186" t="str">
        <f>+'Izračun udjela za 2024. (kune)'!D413</f>
        <v>OPĆINA</v>
      </c>
      <c r="D377" s="186" t="str">
        <f>+'Izračun udjela za 2024. (kune)'!E413</f>
        <v>TOVARNIK</v>
      </c>
      <c r="E377" s="187">
        <f>+'Izračun udjela za 2024. (kune)'!BI413</f>
        <v>1.5775719827205801E-3</v>
      </c>
      <c r="F377" s="196">
        <v>418759.57</v>
      </c>
    </row>
    <row r="378" spans="1:6" x14ac:dyDescent="0.25">
      <c r="A378" s="182">
        <v>373</v>
      </c>
      <c r="B378" s="182">
        <f>+'Izračun udjela za 2024. (kune)'!B563</f>
        <v>626</v>
      </c>
      <c r="C378" s="186" t="str">
        <f>+'Izračun udjela za 2024. (kune)'!D563</f>
        <v>OPĆINA</v>
      </c>
      <c r="D378" s="186" t="str">
        <f>+'Izračun udjela za 2024. (kune)'!E563</f>
        <v>TRIBUNJ</v>
      </c>
      <c r="E378" s="187">
        <f>+'Izračun udjela za 2024. (kune)'!BI563</f>
        <v>0</v>
      </c>
      <c r="F378" s="196">
        <v>0</v>
      </c>
    </row>
    <row r="379" spans="1:6" x14ac:dyDescent="0.25">
      <c r="A379" s="182">
        <v>374</v>
      </c>
      <c r="B379" s="182">
        <f>+'Izračun udjela za 2024. (kune)'!B415</f>
        <v>461</v>
      </c>
      <c r="C379" s="186" t="str">
        <f>+'Izračun udjela za 2024. (kune)'!D415</f>
        <v>OPĆINA</v>
      </c>
      <c r="D379" s="186" t="str">
        <f>+'Izračun udjela za 2024. (kune)'!E415</f>
        <v>TRNAVA</v>
      </c>
      <c r="E379" s="187">
        <f>+'Izračun udjela za 2024. (kune)'!BI415</f>
        <v>1.26966535644779E-3</v>
      </c>
      <c r="F379" s="196">
        <v>337027.1</v>
      </c>
    </row>
    <row r="380" spans="1:6" x14ac:dyDescent="0.25">
      <c r="A380" s="182">
        <v>375</v>
      </c>
      <c r="B380" s="182">
        <f>+'Izračun udjela za 2024. (kune)'!B416</f>
        <v>462</v>
      </c>
      <c r="C380" s="186" t="str">
        <f>+'Izračun udjela za 2024. (kune)'!D416</f>
        <v>OPĆINA</v>
      </c>
      <c r="D380" s="186" t="str">
        <f>+'Izračun udjela za 2024. (kune)'!E416</f>
        <v>TRNOVEC BARTOLOVEČKI</v>
      </c>
      <c r="E380" s="187">
        <f>+'Izračun udjela za 2024. (kune)'!BI416</f>
        <v>2.3731257835792898E-3</v>
      </c>
      <c r="F380" s="196">
        <v>629935.84</v>
      </c>
    </row>
    <row r="381" spans="1:6" x14ac:dyDescent="0.25">
      <c r="A381" s="182">
        <v>376</v>
      </c>
      <c r="B381" s="182">
        <f>+'Izračun udjela za 2024. (kune)'!B541</f>
        <v>601</v>
      </c>
      <c r="C381" s="186" t="str">
        <f>+'Izračun udjela za 2024. (kune)'!D541</f>
        <v>OPĆINA</v>
      </c>
      <c r="D381" s="186" t="str">
        <f>+'Izračun udjela za 2024. (kune)'!E541</f>
        <v>TRPANJ</v>
      </c>
      <c r="E381" s="187">
        <f>+'Izračun udjela za 2024. (kune)'!BI541</f>
        <v>8.9146496826645E-5</v>
      </c>
      <c r="F381" s="196">
        <v>23663.55</v>
      </c>
    </row>
    <row r="382" spans="1:6" x14ac:dyDescent="0.25">
      <c r="A382" s="182">
        <v>377</v>
      </c>
      <c r="B382" s="182">
        <f>+'Izračun udjela za 2024. (kune)'!B418</f>
        <v>464</v>
      </c>
      <c r="C382" s="186" t="str">
        <f>+'Izračun udjela za 2024. (kune)'!D418</f>
        <v>OPĆINA</v>
      </c>
      <c r="D382" s="186" t="str">
        <f>+'Izračun udjela za 2024. (kune)'!E418</f>
        <v>TRPINJA</v>
      </c>
      <c r="E382" s="187">
        <f>+'Izračun udjela za 2024. (kune)'!BI418</f>
        <v>4.3202789875488304E-3</v>
      </c>
      <c r="F382" s="196">
        <v>1146799.1200000001</v>
      </c>
    </row>
    <row r="383" spans="1:6" x14ac:dyDescent="0.25">
      <c r="A383" s="182">
        <v>378</v>
      </c>
      <c r="B383" s="182">
        <f>+'Izračun udjela za 2024. (kune)'!B534</f>
        <v>593</v>
      </c>
      <c r="C383" s="186" t="str">
        <f>+'Izračun udjela za 2024. (kune)'!D534</f>
        <v>OPĆINA</v>
      </c>
      <c r="D383" s="186" t="str">
        <f>+'Izračun udjela za 2024. (kune)'!E534</f>
        <v>TUČEPI</v>
      </c>
      <c r="E383" s="187">
        <f>+'Izračun udjela za 2024. (kune)'!BI534</f>
        <v>0</v>
      </c>
      <c r="F383" s="196">
        <v>0</v>
      </c>
    </row>
    <row r="384" spans="1:6" x14ac:dyDescent="0.25">
      <c r="A384" s="182">
        <v>379</v>
      </c>
      <c r="B384" s="182">
        <f>+'Izračun udjela za 2024. (kune)'!B419</f>
        <v>466</v>
      </c>
      <c r="C384" s="186" t="str">
        <f>+'Izračun udjela za 2024. (kune)'!D419</f>
        <v>OPĆINA</v>
      </c>
      <c r="D384" s="186" t="str">
        <f>+'Izračun udjela za 2024. (kune)'!E419</f>
        <v>TUHELJ</v>
      </c>
      <c r="E384" s="187">
        <f>+'Izračun udjela za 2024. (kune)'!BI419</f>
        <v>7.9436074226442303E-4</v>
      </c>
      <c r="F384" s="196">
        <v>210859.58</v>
      </c>
    </row>
    <row r="385" spans="1:6" x14ac:dyDescent="0.25">
      <c r="A385" s="182">
        <v>380</v>
      </c>
      <c r="B385" s="182">
        <f>+'Izračun udjela za 2024. (kune)'!B420</f>
        <v>467</v>
      </c>
      <c r="C385" s="186" t="str">
        <f>+'Izračun udjela za 2024. (kune)'!D420</f>
        <v>OPĆINA</v>
      </c>
      <c r="D385" s="186" t="str">
        <f>+'Izračun udjela za 2024. (kune)'!E420</f>
        <v>UDBINA</v>
      </c>
      <c r="E385" s="187">
        <f>+'Izračun udjela za 2024. (kune)'!BI420</f>
        <v>8.9756137572674199E-4</v>
      </c>
      <c r="F385" s="196">
        <v>238253.73</v>
      </c>
    </row>
    <row r="386" spans="1:6" x14ac:dyDescent="0.25">
      <c r="A386" s="182">
        <v>381</v>
      </c>
      <c r="B386" s="182">
        <f>+'Izračun udjela za 2024. (kune)'!B422</f>
        <v>469</v>
      </c>
      <c r="C386" s="186" t="str">
        <f>+'Izračun udjela za 2024. (kune)'!D422</f>
        <v>OPĆINA</v>
      </c>
      <c r="D386" s="186" t="str">
        <f>+'Izračun udjela za 2024. (kune)'!E422</f>
        <v>UNEŠIĆ</v>
      </c>
      <c r="E386" s="187">
        <f>+'Izračun udjela za 2024. (kune)'!BI422</f>
        <v>1.0276925659339099E-3</v>
      </c>
      <c r="F386" s="196">
        <v>272796.49</v>
      </c>
    </row>
    <row r="387" spans="1:6" x14ac:dyDescent="0.25">
      <c r="A387" s="182">
        <v>382</v>
      </c>
      <c r="B387" s="182">
        <f>+'Izračun udjela za 2024. (kune)'!B426</f>
        <v>474</v>
      </c>
      <c r="C387" s="186" t="str">
        <f>+'Izračun udjela za 2024. (kune)'!D426</f>
        <v>OPĆINA</v>
      </c>
      <c r="D387" s="186" t="str">
        <f>+'Izračun udjela za 2024. (kune)'!E426</f>
        <v>VELA LUKA</v>
      </c>
      <c r="E387" s="187">
        <f>+'Izračun udjela za 2024. (kune)'!BI426</f>
        <v>1.9602620089656602E-3</v>
      </c>
      <c r="F387" s="196">
        <v>520342.96</v>
      </c>
    </row>
    <row r="388" spans="1:6" x14ac:dyDescent="0.25">
      <c r="A388" s="182">
        <v>383</v>
      </c>
      <c r="B388" s="182">
        <f>+'Izračun udjela za 2024. (kune)'!B427</f>
        <v>475</v>
      </c>
      <c r="C388" s="186" t="str">
        <f>+'Izračun udjela za 2024. (kune)'!D427</f>
        <v>OPĆINA</v>
      </c>
      <c r="D388" s="186" t="str">
        <f>+'Izračun udjela za 2024. (kune)'!E427</f>
        <v>VELIKA</v>
      </c>
      <c r="E388" s="187">
        <f>+'Izračun udjela za 2024. (kune)'!BI427</f>
        <v>3.3468301379987199E-3</v>
      </c>
      <c r="F388" s="196">
        <v>888401.39</v>
      </c>
    </row>
    <row r="389" spans="1:6" x14ac:dyDescent="0.25">
      <c r="A389" s="182">
        <v>384</v>
      </c>
      <c r="B389" s="182">
        <f>+'Izračun udjela za 2024. (kune)'!B428</f>
        <v>476</v>
      </c>
      <c r="C389" s="186" t="str">
        <f>+'Izračun udjela za 2024. (kune)'!D428</f>
        <v>OPĆINA</v>
      </c>
      <c r="D389" s="186" t="str">
        <f>+'Izračun udjela za 2024. (kune)'!E428</f>
        <v>VELIKA KOPANICA</v>
      </c>
      <c r="E389" s="187">
        <f>+'Izračun udjela za 2024. (kune)'!BI428</f>
        <v>2.23275889152266E-3</v>
      </c>
      <c r="F389" s="196">
        <v>592676.06000000006</v>
      </c>
    </row>
    <row r="390" spans="1:6" x14ac:dyDescent="0.25">
      <c r="A390" s="182">
        <v>385</v>
      </c>
      <c r="B390" s="182">
        <f>+'Izračun udjela za 2024. (kune)'!B429</f>
        <v>477</v>
      </c>
      <c r="C390" s="186" t="str">
        <f>+'Izračun udjela za 2024. (kune)'!D429</f>
        <v>OPĆINA</v>
      </c>
      <c r="D390" s="186" t="str">
        <f>+'Izračun udjela za 2024. (kune)'!E429</f>
        <v>VELIKA LUDINA</v>
      </c>
      <c r="E390" s="187">
        <f>+'Izračun udjela za 2024. (kune)'!BI429</f>
        <v>1.48029334617185E-3</v>
      </c>
      <c r="F390" s="196">
        <v>392937.38</v>
      </c>
    </row>
    <row r="391" spans="1:6" x14ac:dyDescent="0.25">
      <c r="A391" s="182">
        <v>386</v>
      </c>
      <c r="B391" s="182">
        <f>+'Izračun udjela za 2024. (kune)'!B430</f>
        <v>478</v>
      </c>
      <c r="C391" s="186" t="str">
        <f>+'Izračun udjela za 2024. (kune)'!D430</f>
        <v>OPĆINA</v>
      </c>
      <c r="D391" s="186" t="str">
        <f>+'Izračun udjela za 2024. (kune)'!E430</f>
        <v>VELIKA PISANICA</v>
      </c>
      <c r="E391" s="187">
        <f>+'Izračun udjela za 2024. (kune)'!BI430</f>
        <v>1.30697570522262E-3</v>
      </c>
      <c r="F391" s="196">
        <v>346930.97</v>
      </c>
    </row>
    <row r="392" spans="1:6" x14ac:dyDescent="0.25">
      <c r="A392" s="182">
        <v>387</v>
      </c>
      <c r="B392" s="182">
        <f>+'Izračun udjela za 2024. (kune)'!B508</f>
        <v>565</v>
      </c>
      <c r="C392" s="186" t="str">
        <f>+'Izračun udjela za 2024. (kune)'!D508</f>
        <v>OPĆINA</v>
      </c>
      <c r="D392" s="186" t="str">
        <f>+'Izračun udjela za 2024. (kune)'!E508</f>
        <v>VELIKA TRNOVITICA</v>
      </c>
      <c r="E392" s="187">
        <f>+'Izračun udjela za 2024. (kune)'!BI508</f>
        <v>8.8653930571104805E-4</v>
      </c>
      <c r="F392" s="196">
        <v>235327.97</v>
      </c>
    </row>
    <row r="393" spans="1:6" x14ac:dyDescent="0.25">
      <c r="A393" s="182">
        <v>388</v>
      </c>
      <c r="B393" s="182">
        <f>+'Izračun udjela za 2024. (kune)'!B502</f>
        <v>558</v>
      </c>
      <c r="C393" s="186" t="str">
        <f>+'Izračun udjela za 2024. (kune)'!D502</f>
        <v>OPĆINA</v>
      </c>
      <c r="D393" s="186" t="str">
        <f>+'Izračun udjela za 2024. (kune)'!E502</f>
        <v>VELIKI BUKOVEC</v>
      </c>
      <c r="E393" s="187">
        <f>+'Izračun udjela za 2024. (kune)'!BI502</f>
        <v>5.0650162334536797E-4</v>
      </c>
      <c r="F393" s="196">
        <v>134448.64000000001</v>
      </c>
    </row>
    <row r="394" spans="1:6" x14ac:dyDescent="0.25">
      <c r="A394" s="182">
        <v>389</v>
      </c>
      <c r="B394" s="182">
        <f>+'Izračun udjela za 2024. (kune)'!B431</f>
        <v>480</v>
      </c>
      <c r="C394" s="186" t="str">
        <f>+'Izračun udjela za 2024. (kune)'!D431</f>
        <v>OPĆINA</v>
      </c>
      <c r="D394" s="186" t="str">
        <f>+'Izračun udjela za 2024. (kune)'!E431</f>
        <v>VELIKI GRĐEVAC</v>
      </c>
      <c r="E394" s="187">
        <f>+'Izračun udjela za 2024. (kune)'!BI431</f>
        <v>1.8648470680085599E-3</v>
      </c>
      <c r="F394" s="196">
        <v>495015.48</v>
      </c>
    </row>
    <row r="395" spans="1:6" x14ac:dyDescent="0.25">
      <c r="A395" s="182">
        <v>390</v>
      </c>
      <c r="B395" s="182">
        <f>+'Izračun udjela za 2024. (kune)'!B432</f>
        <v>481</v>
      </c>
      <c r="C395" s="186" t="str">
        <f>+'Izračun udjela za 2024. (kune)'!D432</f>
        <v>OPĆINA</v>
      </c>
      <c r="D395" s="186" t="str">
        <f>+'Izračun udjela za 2024. (kune)'!E432</f>
        <v>VELIKO TRGOVIŠĆE</v>
      </c>
      <c r="E395" s="187">
        <f>+'Izračun udjela za 2024. (kune)'!BI432</f>
        <v>1.37081878953702E-3</v>
      </c>
      <c r="F395" s="196">
        <v>363877.84</v>
      </c>
    </row>
    <row r="396" spans="1:6" x14ac:dyDescent="0.25">
      <c r="A396" s="182">
        <v>391</v>
      </c>
      <c r="B396" s="182">
        <f>+'Izračun udjela za 2024. (kune)'!B433</f>
        <v>483</v>
      </c>
      <c r="C396" s="186" t="str">
        <f>+'Izračun udjela za 2024. (kune)'!D433</f>
        <v>OPĆINA</v>
      </c>
      <c r="D396" s="186" t="str">
        <f>+'Izračun udjela za 2024. (kune)'!E433</f>
        <v>VELIKO TROJSTVO</v>
      </c>
      <c r="E396" s="187">
        <f>+'Izračun udjela za 2024. (kune)'!BI433</f>
        <v>1.9025758190857299E-3</v>
      </c>
      <c r="F396" s="196">
        <v>505030.41</v>
      </c>
    </row>
    <row r="397" spans="1:6" x14ac:dyDescent="0.25">
      <c r="A397" s="182">
        <v>392</v>
      </c>
      <c r="B397" s="182">
        <f>+'Izračun udjela za 2024. (kune)'!B434</f>
        <v>484</v>
      </c>
      <c r="C397" s="186" t="str">
        <f>+'Izračun udjela za 2024. (kune)'!D434</f>
        <v>OPĆINA</v>
      </c>
      <c r="D397" s="186" t="str">
        <f>+'Izračun udjela za 2024. (kune)'!E434</f>
        <v>VIDOVEC</v>
      </c>
      <c r="E397" s="187">
        <f>+'Izračun udjela za 2024. (kune)'!BI434</f>
        <v>2.3880247464972198E-3</v>
      </c>
      <c r="F397" s="196">
        <v>633890.69999999995</v>
      </c>
    </row>
    <row r="398" spans="1:6" x14ac:dyDescent="0.25">
      <c r="A398" s="182">
        <v>393</v>
      </c>
      <c r="B398" s="182">
        <f>+'Izračun udjela za 2024. (kune)'!B435</f>
        <v>485</v>
      </c>
      <c r="C398" s="186" t="str">
        <f>+'Izračun udjela za 2024. (kune)'!D435</f>
        <v>OPĆINA</v>
      </c>
      <c r="D398" s="186" t="str">
        <f>+'Izračun udjela za 2024. (kune)'!E435</f>
        <v>VILJEVO</v>
      </c>
      <c r="E398" s="187">
        <f>+'Izračun udjela za 2024. (kune)'!BI435</f>
        <v>1.6260643175352099E-3</v>
      </c>
      <c r="F398" s="196">
        <v>431631.65</v>
      </c>
    </row>
    <row r="399" spans="1:6" x14ac:dyDescent="0.25">
      <c r="A399" s="182">
        <v>394</v>
      </c>
      <c r="B399" s="182">
        <f>+'Izračun udjela za 2024. (kune)'!B436</f>
        <v>486</v>
      </c>
      <c r="C399" s="186" t="str">
        <f>+'Izračun udjela za 2024. (kune)'!D436</f>
        <v>OPĆINA</v>
      </c>
      <c r="D399" s="186" t="str">
        <f>+'Izračun udjela za 2024. (kune)'!E436</f>
        <v>VINICA</v>
      </c>
      <c r="E399" s="187">
        <f>+'Izračun udjela za 2024. (kune)'!BI436</f>
        <v>1.18918838798797E-3</v>
      </c>
      <c r="F399" s="196">
        <v>315664.84999999998</v>
      </c>
    </row>
    <row r="400" spans="1:6" x14ac:dyDescent="0.25">
      <c r="A400" s="182">
        <v>395</v>
      </c>
      <c r="B400" s="182">
        <f>+'Izračun udjela za 2024. (kune)'!B438</f>
        <v>488</v>
      </c>
      <c r="C400" s="186" t="str">
        <f>+'Izračun udjela za 2024. (kune)'!D438</f>
        <v>OPĆINA</v>
      </c>
      <c r="D400" s="186" t="str">
        <f>+'Izračun udjela za 2024. (kune)'!E438</f>
        <v>VINODOLSKA OPĆINA</v>
      </c>
      <c r="E400" s="187">
        <f>+'Izračun udjela za 2024. (kune)'!BI438</f>
        <v>3.14660650036378E-4</v>
      </c>
      <c r="F400" s="196">
        <v>83525.289999999994</v>
      </c>
    </row>
    <row r="401" spans="1:6" x14ac:dyDescent="0.25">
      <c r="A401" s="182">
        <v>396</v>
      </c>
      <c r="B401" s="182">
        <f>+'Izračun udjela za 2024. (kune)'!B439</f>
        <v>489</v>
      </c>
      <c r="C401" s="186" t="str">
        <f>+'Izračun udjela za 2024. (kune)'!D439</f>
        <v>OPĆINA</v>
      </c>
      <c r="D401" s="186" t="str">
        <f>+'Izračun udjela za 2024. (kune)'!E439</f>
        <v>VIR</v>
      </c>
      <c r="E401" s="187">
        <f>+'Izračun udjela za 2024. (kune)'!BI439</f>
        <v>0</v>
      </c>
      <c r="F401" s="196">
        <v>0</v>
      </c>
    </row>
    <row r="402" spans="1:6" x14ac:dyDescent="0.25">
      <c r="A402" s="182">
        <v>397</v>
      </c>
      <c r="B402" s="182">
        <f>+'Izračun udjela za 2024. (kune)'!B440</f>
        <v>490</v>
      </c>
      <c r="C402" s="186" t="str">
        <f>+'Izračun udjela za 2024. (kune)'!D440</f>
        <v>OPĆINA</v>
      </c>
      <c r="D402" s="186" t="str">
        <f>+'Izračun udjela za 2024. (kune)'!E440</f>
        <v>VIRJE</v>
      </c>
      <c r="E402" s="187">
        <f>+'Izračun udjela za 2024. (kune)'!BI440</f>
        <v>2.6802116073503801E-3</v>
      </c>
      <c r="F402" s="196">
        <v>711450.42</v>
      </c>
    </row>
    <row r="403" spans="1:6" x14ac:dyDescent="0.25">
      <c r="A403" s="182">
        <v>398</v>
      </c>
      <c r="B403" s="182">
        <f>+'Izračun udjela za 2024. (kune)'!B443</f>
        <v>493</v>
      </c>
      <c r="C403" s="186" t="str">
        <f>+'Izračun udjela za 2024. (kune)'!D443</f>
        <v>OPĆINA</v>
      </c>
      <c r="D403" s="186" t="str">
        <f>+'Izračun udjela za 2024. (kune)'!E443</f>
        <v>VISOKO</v>
      </c>
      <c r="E403" s="187">
        <f>+'Izračun udjela za 2024. (kune)'!BI443</f>
        <v>1.08002584423454E-3</v>
      </c>
      <c r="F403" s="196">
        <v>286688.13</v>
      </c>
    </row>
    <row r="404" spans="1:6" x14ac:dyDescent="0.25">
      <c r="A404" s="182">
        <v>399</v>
      </c>
      <c r="B404" s="182">
        <f>+'Izračun udjela za 2024. (kune)'!B444</f>
        <v>494</v>
      </c>
      <c r="C404" s="186" t="str">
        <f>+'Izračun udjela za 2024. (kune)'!D444</f>
        <v>OPĆINA</v>
      </c>
      <c r="D404" s="186" t="str">
        <f>+'Izračun udjela za 2024. (kune)'!E444</f>
        <v>VIŠKOVCI</v>
      </c>
      <c r="E404" s="187">
        <f>+'Izračun udjela za 2024. (kune)'!BI444</f>
        <v>1.0134163687116201E-3</v>
      </c>
      <c r="F404" s="196">
        <v>269006.93</v>
      </c>
    </row>
    <row r="405" spans="1:6" x14ac:dyDescent="0.25">
      <c r="A405" s="182">
        <v>400</v>
      </c>
      <c r="B405" s="182">
        <f>+'Izračun udjela za 2024. (kune)'!B445</f>
        <v>495</v>
      </c>
      <c r="C405" s="186" t="str">
        <f>+'Izračun udjela za 2024. (kune)'!D445</f>
        <v>OPĆINA</v>
      </c>
      <c r="D405" s="186" t="str">
        <f>+'Izračun udjela za 2024. (kune)'!E445</f>
        <v>VIŠKOVO</v>
      </c>
      <c r="E405" s="187">
        <f>+'Izračun udjela za 2024. (kune)'!BI445</f>
        <v>0</v>
      </c>
      <c r="F405" s="196">
        <v>0</v>
      </c>
    </row>
    <row r="406" spans="1:6" x14ac:dyDescent="0.25">
      <c r="A406" s="182">
        <v>401</v>
      </c>
      <c r="B406" s="182">
        <f>+'Izračun udjela za 2024. (kune)'!B446</f>
        <v>497</v>
      </c>
      <c r="C406" s="186" t="str">
        <f>+'Izračun udjela za 2024. (kune)'!D446</f>
        <v>OPĆINA</v>
      </c>
      <c r="D406" s="186" t="str">
        <f>+'Izračun udjela za 2024. (kune)'!E446</f>
        <v>VIŠNJAN</v>
      </c>
      <c r="E406" s="187">
        <f>+'Izračun udjela za 2024. (kune)'!BI446</f>
        <v>0</v>
      </c>
      <c r="F406" s="196">
        <v>0</v>
      </c>
    </row>
    <row r="407" spans="1:6" x14ac:dyDescent="0.25">
      <c r="A407" s="182">
        <v>402</v>
      </c>
      <c r="B407" s="182">
        <f>+'Izračun udjela za 2024. (kune)'!B447</f>
        <v>498</v>
      </c>
      <c r="C407" s="186" t="str">
        <f>+'Izračun udjela za 2024. (kune)'!D447</f>
        <v>OPĆINA</v>
      </c>
      <c r="D407" s="186" t="str">
        <f>+'Izračun udjela za 2024. (kune)'!E447</f>
        <v>VIŽINADA</v>
      </c>
      <c r="E407" s="187">
        <f>+'Izračun udjela za 2024. (kune)'!BI447</f>
        <v>6.0532081576123002E-5</v>
      </c>
      <c r="F407" s="196">
        <v>16067.98</v>
      </c>
    </row>
    <row r="408" spans="1:6" x14ac:dyDescent="0.25">
      <c r="A408" s="182">
        <v>403</v>
      </c>
      <c r="B408" s="182">
        <f>+'Izračun udjela za 2024. (kune)'!B521</f>
        <v>579</v>
      </c>
      <c r="C408" s="186" t="str">
        <f>+'Izračun udjela za 2024. (kune)'!D521</f>
        <v>OPĆINA</v>
      </c>
      <c r="D408" s="186" t="str">
        <f>+'Izračun udjela za 2024. (kune)'!E521</f>
        <v>VLADISLAVCI</v>
      </c>
      <c r="E408" s="187">
        <f>+'Izračun udjela za 2024. (kune)'!BI521</f>
        <v>1.46127619123957E-3</v>
      </c>
      <c r="F408" s="196">
        <v>387889.36</v>
      </c>
    </row>
    <row r="409" spans="1:6" x14ac:dyDescent="0.25">
      <c r="A409" s="182">
        <v>404</v>
      </c>
      <c r="B409" s="182">
        <f>+'Izračun udjela za 2024. (kune)'!B448</f>
        <v>499</v>
      </c>
      <c r="C409" s="186" t="str">
        <f>+'Izračun udjela za 2024. (kune)'!D448</f>
        <v>OPĆINA</v>
      </c>
      <c r="D409" s="186" t="str">
        <f>+'Izračun udjela za 2024. (kune)'!E448</f>
        <v>VOĆIN</v>
      </c>
      <c r="E409" s="187">
        <f>+'Izračun udjela za 2024. (kune)'!BI448</f>
        <v>2.1027026115584698E-3</v>
      </c>
      <c r="F409" s="196">
        <v>558153.18999999994</v>
      </c>
    </row>
    <row r="410" spans="1:6" x14ac:dyDescent="0.25">
      <c r="A410" s="182">
        <v>405</v>
      </c>
      <c r="B410" s="182">
        <f>+'Izračun udjela za 2024. (kune)'!B525</f>
        <v>584</v>
      </c>
      <c r="C410" s="186" t="str">
        <f>+'Izračun udjela za 2024. (kune)'!D525</f>
        <v>OPĆINA</v>
      </c>
      <c r="D410" s="186" t="str">
        <f>+'Izračun udjela za 2024. (kune)'!E525</f>
        <v>VOĐINCI</v>
      </c>
      <c r="E410" s="187">
        <f>+'Izračun udjela za 2024. (kune)'!BI525</f>
        <v>1.37549486128834E-3</v>
      </c>
      <c r="F410" s="196">
        <v>365119.08</v>
      </c>
    </row>
    <row r="411" spans="1:6" x14ac:dyDescent="0.25">
      <c r="A411" s="182">
        <v>406</v>
      </c>
      <c r="B411" s="182">
        <f>+'Izračun udjela za 2024. (kune)'!B451</f>
        <v>503</v>
      </c>
      <c r="C411" s="186" t="str">
        <f>+'Izračun udjela za 2024. (kune)'!D451</f>
        <v>OPĆINA</v>
      </c>
      <c r="D411" s="186" t="str">
        <f>+'Izračun udjela za 2024. (kune)'!E451</f>
        <v>VOJNIĆ</v>
      </c>
      <c r="E411" s="187">
        <f>+'Izračun udjela za 2024. (kune)'!BI451</f>
        <v>3.9656756971770801E-3</v>
      </c>
      <c r="F411" s="196">
        <v>1052671.23</v>
      </c>
    </row>
    <row r="412" spans="1:6" x14ac:dyDescent="0.25">
      <c r="A412" s="182">
        <v>407</v>
      </c>
      <c r="B412" s="182">
        <f>+'Izračun udjela za 2024. (kune)'!B452</f>
        <v>504</v>
      </c>
      <c r="C412" s="186" t="str">
        <f>+'Izračun udjela za 2024. (kune)'!D452</f>
        <v>OPĆINA</v>
      </c>
      <c r="D412" s="186" t="str">
        <f>+'Izračun udjela za 2024. (kune)'!E452</f>
        <v>VRATIŠINEC</v>
      </c>
      <c r="E412" s="187">
        <f>+'Izračun udjela za 2024. (kune)'!BI452</f>
        <v>1.1480507914571601E-3</v>
      </c>
      <c r="F412" s="196">
        <v>304745.05</v>
      </c>
    </row>
    <row r="413" spans="1:6" x14ac:dyDescent="0.25">
      <c r="A413" s="182">
        <v>408</v>
      </c>
      <c r="B413" s="182">
        <f>+'Izračun udjela za 2024. (kune)'!B453</f>
        <v>505</v>
      </c>
      <c r="C413" s="186" t="str">
        <f>+'Izračun udjela za 2024. (kune)'!D453</f>
        <v>OPĆINA</v>
      </c>
      <c r="D413" s="186" t="str">
        <f>+'Izračun udjela za 2024. (kune)'!E453</f>
        <v>VRBANJA</v>
      </c>
      <c r="E413" s="187">
        <f>+'Izračun udjela za 2024. (kune)'!BI453</f>
        <v>2.03351056837547E-3</v>
      </c>
      <c r="F413" s="196">
        <v>539786.47</v>
      </c>
    </row>
    <row r="414" spans="1:6" x14ac:dyDescent="0.25">
      <c r="A414" s="182">
        <v>409</v>
      </c>
      <c r="B414" s="182">
        <f>+'Izračun udjela za 2024. (kune)'!B454</f>
        <v>506</v>
      </c>
      <c r="C414" s="186" t="str">
        <f>+'Izračun udjela za 2024. (kune)'!D454</f>
        <v>OPĆINA</v>
      </c>
      <c r="D414" s="186" t="str">
        <f>+'Izračun udjela za 2024. (kune)'!E454</f>
        <v>VRBJE</v>
      </c>
      <c r="E414" s="187">
        <f>+'Izračun udjela za 2024. (kune)'!BI454</f>
        <v>1.71751131073652E-3</v>
      </c>
      <c r="F414" s="196">
        <v>455905.85</v>
      </c>
    </row>
    <row r="415" spans="1:6" x14ac:dyDescent="0.25">
      <c r="A415" s="182">
        <v>410</v>
      </c>
      <c r="B415" s="182">
        <f>+'Izračun udjela za 2024. (kune)'!B455</f>
        <v>507</v>
      </c>
      <c r="C415" s="186" t="str">
        <f>+'Izračun udjela za 2024. (kune)'!D455</f>
        <v>OPĆINA</v>
      </c>
      <c r="D415" s="186" t="str">
        <f>+'Izračun udjela za 2024. (kune)'!E455</f>
        <v>VRBNIK</v>
      </c>
      <c r="E415" s="187">
        <f>+'Izračun udjela za 2024. (kune)'!BI455</f>
        <v>0</v>
      </c>
      <c r="F415" s="196">
        <v>0</v>
      </c>
    </row>
    <row r="416" spans="1:6" x14ac:dyDescent="0.25">
      <c r="A416" s="182">
        <v>411</v>
      </c>
      <c r="B416" s="182">
        <f>+'Izračun udjela za 2024. (kune)'!B460</f>
        <v>512</v>
      </c>
      <c r="C416" s="186" t="str">
        <f>+'Izračun udjela za 2024. (kune)'!D460</f>
        <v>OPĆINA</v>
      </c>
      <c r="D416" s="186" t="str">
        <f>+'Izračun udjela za 2024. (kune)'!E460</f>
        <v>VRHOVINE</v>
      </c>
      <c r="E416" s="187">
        <f>+'Izračun udjela za 2024. (kune)'!BI460</f>
        <v>6.4206953834938395E-4</v>
      </c>
      <c r="F416" s="196">
        <v>170434.54</v>
      </c>
    </row>
    <row r="417" spans="1:6" x14ac:dyDescent="0.25">
      <c r="A417" s="182">
        <v>412</v>
      </c>
      <c r="B417" s="182">
        <f>+'Izračun udjela za 2024. (kune)'!B462</f>
        <v>514</v>
      </c>
      <c r="C417" s="186" t="str">
        <f>+'Izračun udjela za 2024. (kune)'!D462</f>
        <v>OPĆINA</v>
      </c>
      <c r="D417" s="186" t="str">
        <f>+'Izračun udjela za 2024. (kune)'!E462</f>
        <v>VRPOLJE</v>
      </c>
      <c r="E417" s="187">
        <f>+'Izračun udjela za 2024. (kune)'!BI462</f>
        <v>2.43944719124717E-3</v>
      </c>
      <c r="F417" s="196">
        <v>647540.56000000006</v>
      </c>
    </row>
    <row r="418" spans="1:6" x14ac:dyDescent="0.25">
      <c r="A418" s="182">
        <v>413</v>
      </c>
      <c r="B418" s="182">
        <f>+'Izračun udjela za 2024. (kune)'!B463</f>
        <v>516</v>
      </c>
      <c r="C418" s="186" t="str">
        <f>+'Izračun udjela za 2024. (kune)'!D463</f>
        <v>OPĆINA</v>
      </c>
      <c r="D418" s="186" t="str">
        <f>+'Izračun udjela za 2024. (kune)'!E463</f>
        <v>VRSAR</v>
      </c>
      <c r="E418" s="187">
        <f>+'Izračun udjela za 2024. (kune)'!BI463</f>
        <v>0</v>
      </c>
      <c r="F418" s="196">
        <v>0</v>
      </c>
    </row>
    <row r="419" spans="1:6" x14ac:dyDescent="0.25">
      <c r="A419" s="182">
        <v>414</v>
      </c>
      <c r="B419" s="182">
        <f>+'Izračun udjela za 2024. (kune)'!B562</f>
        <v>625</v>
      </c>
      <c r="C419" s="186" t="str">
        <f>+'Izračun udjela za 2024. (kune)'!D562</f>
        <v>OPĆINA</v>
      </c>
      <c r="D419" s="186" t="str">
        <f>+'Izračun udjela za 2024. (kune)'!E562</f>
        <v>VRSI</v>
      </c>
      <c r="E419" s="187">
        <f>+'Izračun udjela za 2024. (kune)'!BI562</f>
        <v>3.5229814749940599E-4</v>
      </c>
      <c r="F419" s="196">
        <v>93516</v>
      </c>
    </row>
    <row r="420" spans="1:6" x14ac:dyDescent="0.25">
      <c r="A420" s="182">
        <v>415</v>
      </c>
      <c r="B420" s="182">
        <f>+'Izračun udjela za 2024. (kune)'!B464</f>
        <v>517</v>
      </c>
      <c r="C420" s="186" t="str">
        <f>+'Izračun udjela za 2024. (kune)'!D464</f>
        <v>OPĆINA</v>
      </c>
      <c r="D420" s="186" t="str">
        <f>+'Izračun udjela za 2024. (kune)'!E464</f>
        <v>VUKA</v>
      </c>
      <c r="E420" s="187">
        <f>+'Izračun udjela za 2024. (kune)'!BI464</f>
        <v>6.9814462360168596E-4</v>
      </c>
      <c r="F420" s="196">
        <v>185319.43</v>
      </c>
    </row>
    <row r="421" spans="1:6" x14ac:dyDescent="0.25">
      <c r="A421" s="182">
        <v>416</v>
      </c>
      <c r="B421" s="182">
        <f>+'Izračun udjela za 2024. (kune)'!B535</f>
        <v>595</v>
      </c>
      <c r="C421" s="186" t="str">
        <f>+'Izračun udjela za 2024. (kune)'!D535</f>
        <v>OPĆINA</v>
      </c>
      <c r="D421" s="186" t="str">
        <f>+'Izračun udjela za 2024. (kune)'!E535</f>
        <v>ZADVARJE</v>
      </c>
      <c r="E421" s="187">
        <f>+'Izračun udjela za 2024. (kune)'!BI535</f>
        <v>1.3356305063758601E-4</v>
      </c>
      <c r="F421" s="196">
        <v>35453.730000000003</v>
      </c>
    </row>
    <row r="422" spans="1:6" x14ac:dyDescent="0.25">
      <c r="A422" s="182">
        <v>417</v>
      </c>
      <c r="B422" s="182">
        <f>+'Izračun udjela za 2024. (kune)'!B468</f>
        <v>521</v>
      </c>
      <c r="C422" s="186" t="str">
        <f>+'Izračun udjela za 2024. (kune)'!D468</f>
        <v>OPĆINA</v>
      </c>
      <c r="D422" s="186" t="str">
        <f>+'Izračun udjela za 2024. (kune)'!E468</f>
        <v>ZAGORSKA SELA</v>
      </c>
      <c r="E422" s="187">
        <f>+'Izračun udjela za 2024. (kune)'!BI468</f>
        <v>6.1894729460121702E-4</v>
      </c>
      <c r="F422" s="196">
        <v>164296.85</v>
      </c>
    </row>
    <row r="423" spans="1:6" x14ac:dyDescent="0.25">
      <c r="A423" s="182">
        <v>418</v>
      </c>
      <c r="B423" s="182">
        <f>+'Izračun udjela za 2024. (kune)'!B469</f>
        <v>522</v>
      </c>
      <c r="C423" s="186" t="str">
        <f>+'Izračun udjela za 2024. (kune)'!D469</f>
        <v>OPĆINA</v>
      </c>
      <c r="D423" s="186" t="str">
        <f>+'Izračun udjela za 2024. (kune)'!E469</f>
        <v>ZAGVOZD</v>
      </c>
      <c r="E423" s="187">
        <f>+'Izračun udjela za 2024. (kune)'!BI469</f>
        <v>7.1920948143383697E-4</v>
      </c>
      <c r="F423" s="196">
        <v>190911</v>
      </c>
    </row>
    <row r="424" spans="1:6" x14ac:dyDescent="0.25">
      <c r="A424" s="182">
        <v>419</v>
      </c>
      <c r="B424" s="182">
        <f>+'Izračun udjela za 2024. (kune)'!B470</f>
        <v>523</v>
      </c>
      <c r="C424" s="186" t="str">
        <f>+'Izračun udjela za 2024. (kune)'!D470</f>
        <v>OPĆINA</v>
      </c>
      <c r="D424" s="186" t="str">
        <f>+'Izračun udjela za 2024. (kune)'!E470</f>
        <v>ZAŽABLJE</v>
      </c>
      <c r="E424" s="187">
        <f>+'Izračun udjela za 2024. (kune)'!BI470</f>
        <v>4.5034296488831601E-4</v>
      </c>
      <c r="F424" s="196">
        <v>119541.57</v>
      </c>
    </row>
    <row r="425" spans="1:6" x14ac:dyDescent="0.25">
      <c r="A425" s="182">
        <v>420</v>
      </c>
      <c r="B425" s="182">
        <f>+'Izračun udjela za 2024. (kune)'!B471</f>
        <v>524</v>
      </c>
      <c r="C425" s="186" t="str">
        <f>+'Izračun udjela za 2024. (kune)'!D471</f>
        <v>OPĆINA</v>
      </c>
      <c r="D425" s="186" t="str">
        <f>+'Izračun udjela za 2024. (kune)'!E471</f>
        <v>ZDENCI</v>
      </c>
      <c r="E425" s="187">
        <f>+'Izračun udjela za 2024. (kune)'!BI471</f>
        <v>1.29479009443605E-3</v>
      </c>
      <c r="F425" s="196">
        <v>343696.36</v>
      </c>
    </row>
    <row r="426" spans="1:6" x14ac:dyDescent="0.25">
      <c r="A426" s="182">
        <v>421</v>
      </c>
      <c r="B426" s="182">
        <f>+'Izračun udjela za 2024. (kune)'!B472</f>
        <v>525</v>
      </c>
      <c r="C426" s="186" t="str">
        <f>+'Izračun udjela za 2024. (kune)'!D472</f>
        <v>OPĆINA</v>
      </c>
      <c r="D426" s="186" t="str">
        <f>+'Izračun udjela za 2024. (kune)'!E472</f>
        <v>ZEMUNIK DONJI</v>
      </c>
      <c r="E426" s="187">
        <f>+'Izračun udjela za 2024. (kune)'!BI472</f>
        <v>1.2573012961492199E-3</v>
      </c>
      <c r="F426" s="196">
        <v>333745.12</v>
      </c>
    </row>
    <row r="427" spans="1:6" x14ac:dyDescent="0.25">
      <c r="A427" s="182">
        <v>422</v>
      </c>
      <c r="B427" s="182">
        <f>+'Izračun udjela za 2024. (kune)'!B474</f>
        <v>527</v>
      </c>
      <c r="C427" s="186" t="str">
        <f>+'Izračun udjela za 2024. (kune)'!D474</f>
        <v>OPĆINA</v>
      </c>
      <c r="D427" s="186" t="str">
        <f>+'Izračun udjela za 2024. (kune)'!E474</f>
        <v>ZLATAR BISTRICA</v>
      </c>
      <c r="E427" s="187">
        <f>+'Izračun udjela za 2024. (kune)'!BI474</f>
        <v>5.9503700259726396E-4</v>
      </c>
      <c r="F427" s="196">
        <v>157949.96</v>
      </c>
    </row>
    <row r="428" spans="1:6" x14ac:dyDescent="0.25">
      <c r="A428" s="182">
        <v>423</v>
      </c>
      <c r="B428" s="182">
        <f>+'Izračun udjela za 2024. (kune)'!B475</f>
        <v>528</v>
      </c>
      <c r="C428" s="186" t="str">
        <f>+'Izračun udjela za 2024. (kune)'!D475</f>
        <v>OPĆINA</v>
      </c>
      <c r="D428" s="186" t="str">
        <f>+'Izračun udjela za 2024. (kune)'!E475</f>
        <v>ZMIJAVCI</v>
      </c>
      <c r="E428" s="187">
        <f>+'Izračun udjela za 2024. (kune)'!BI475</f>
        <v>1.16541263065519E-3</v>
      </c>
      <c r="F428" s="196">
        <v>309353.67</v>
      </c>
    </row>
    <row r="429" spans="1:6" x14ac:dyDescent="0.25">
      <c r="A429" s="182">
        <v>424</v>
      </c>
      <c r="B429" s="182">
        <f>+'Izračun udjela za 2024. (kune)'!B509</f>
        <v>566</v>
      </c>
      <c r="C429" s="186" t="str">
        <f>+'Izračun udjela za 2024. (kune)'!D509</f>
        <v>OPĆINA</v>
      </c>
      <c r="D429" s="186" t="str">
        <f>+'Izračun udjela za 2024. (kune)'!E509</f>
        <v>ZRINSKI TOPOLOVAC</v>
      </c>
      <c r="E429" s="187">
        <f>+'Izračun udjela za 2024. (kune)'!BI509</f>
        <v>8.2043181319560996E-4</v>
      </c>
      <c r="F429" s="196">
        <v>217780.03</v>
      </c>
    </row>
    <row r="430" spans="1:6" x14ac:dyDescent="0.25">
      <c r="A430" s="182">
        <v>425</v>
      </c>
      <c r="B430" s="182">
        <f>+'Izračun udjela za 2024. (kune)'!B476</f>
        <v>530</v>
      </c>
      <c r="C430" s="186" t="str">
        <f>+'Izračun udjela za 2024. (kune)'!D476</f>
        <v>OPĆINA</v>
      </c>
      <c r="D430" s="186" t="str">
        <f>+'Izračun udjela za 2024. (kune)'!E476</f>
        <v>ŽAKANJE</v>
      </c>
      <c r="E430" s="187">
        <f>+'Izračun udjela za 2024. (kune)'!BI476</f>
        <v>8.2432438943382501E-4</v>
      </c>
      <c r="F430" s="196">
        <v>218813.3</v>
      </c>
    </row>
    <row r="431" spans="1:6" x14ac:dyDescent="0.25">
      <c r="A431" s="182">
        <v>426</v>
      </c>
      <c r="B431" s="182">
        <f>+'Izračun udjela za 2024. (kune)'!B477</f>
        <v>531</v>
      </c>
      <c r="C431" s="186" t="str">
        <f>+'Izračun udjela za 2024. (kune)'!D477</f>
        <v>OPĆINA</v>
      </c>
      <c r="D431" s="186" t="str">
        <f>+'Izračun udjela za 2024. (kune)'!E477</f>
        <v>ŽMINJ</v>
      </c>
      <c r="E431" s="187">
        <f>+'Izračun udjela za 2024. (kune)'!BI477</f>
        <v>0</v>
      </c>
      <c r="F431" s="196">
        <v>0</v>
      </c>
    </row>
    <row r="432" spans="1:6" x14ac:dyDescent="0.25">
      <c r="A432" s="182">
        <v>427</v>
      </c>
      <c r="B432" s="182">
        <f>+'Izračun udjela za 2024. (kune)'!B485</f>
        <v>540</v>
      </c>
      <c r="C432" s="186" t="str">
        <f>+'Izračun udjela za 2024. (kune)'!D485</f>
        <v>OPĆINA</v>
      </c>
      <c r="D432" s="186" t="str">
        <f>+'Izračun udjela za 2024. (kune)'!E485</f>
        <v>ŽUMBERAK</v>
      </c>
      <c r="E432" s="187">
        <f>+'Izračun udjela za 2024. (kune)'!BI485</f>
        <v>4.7430306329712798E-4</v>
      </c>
      <c r="F432" s="196">
        <v>125901.67</v>
      </c>
    </row>
    <row r="433" spans="1:6" x14ac:dyDescent="0.25">
      <c r="A433" s="182">
        <v>428</v>
      </c>
      <c r="B433" s="182">
        <f>+'Izračun udjela za 2024. (kune)'!B542</f>
        <v>602</v>
      </c>
      <c r="C433" s="186" t="str">
        <f>+'Izračun udjela za 2024. (kune)'!D542</f>
        <v>OPĆINA</v>
      </c>
      <c r="D433" s="186" t="str">
        <f>+'Izračun udjela za 2024. (kune)'!E542</f>
        <v>ŽUPA DUBROVAČKA</v>
      </c>
      <c r="E433" s="187">
        <f>+'Izračun udjela za 2024. (kune)'!BI542</f>
        <v>0</v>
      </c>
      <c r="F433" s="196">
        <v>0</v>
      </c>
    </row>
    <row r="434" spans="1:6" x14ac:dyDescent="0.25">
      <c r="A434" s="182">
        <v>429</v>
      </c>
      <c r="B434" s="182">
        <f>+'Izračun udjela za 2024. (kune)'!B14</f>
        <v>4</v>
      </c>
      <c r="C434" s="186" t="str">
        <f>+'Izračun udjela za 2024. (kune)'!D14</f>
        <v>GRAD</v>
      </c>
      <c r="D434" s="186" t="str">
        <f>+'Izračun udjela za 2024. (kune)'!E14</f>
        <v>BAKAR</v>
      </c>
      <c r="E434" s="187">
        <f>+'Izračun udjela za 2024. (kune)'!BI14</f>
        <v>5.6993649465055104E-4</v>
      </c>
      <c r="F434" s="196">
        <v>151287.14000000001</v>
      </c>
    </row>
    <row r="435" spans="1:6" x14ac:dyDescent="0.25">
      <c r="A435" s="182">
        <v>430</v>
      </c>
      <c r="B435" s="182">
        <f>+'Izračun udjela za 2024. (kune)'!B23</f>
        <v>13</v>
      </c>
      <c r="C435" s="186" t="str">
        <f>+'Izračun udjela za 2024. (kune)'!D23</f>
        <v>GRAD</v>
      </c>
      <c r="D435" s="186" t="str">
        <f>+'Izračun udjela za 2024. (kune)'!E23</f>
        <v>BELI MANASTIR</v>
      </c>
      <c r="E435" s="187">
        <f>+'Izračun udjela za 2024. (kune)'!BI23</f>
        <v>4.4392143422279798E-3</v>
      </c>
      <c r="F435" s="196">
        <v>1178369.99</v>
      </c>
    </row>
    <row r="436" spans="1:6" x14ac:dyDescent="0.25">
      <c r="A436" s="182">
        <v>431</v>
      </c>
      <c r="B436" s="182">
        <f>+'Izračun udjela za 2024. (kune)'!B25</f>
        <v>16</v>
      </c>
      <c r="C436" s="186" t="str">
        <f>+'Izračun udjela za 2024. (kune)'!D25</f>
        <v>GRAD</v>
      </c>
      <c r="D436" s="186" t="str">
        <f>+'Izračun udjela za 2024. (kune)'!E25</f>
        <v>BELIŠĆE</v>
      </c>
      <c r="E436" s="187">
        <f>+'Izračun udjela za 2024. (kune)'!BI25</f>
        <v>5.4687821806206098E-3</v>
      </c>
      <c r="F436" s="196">
        <v>1451664.26</v>
      </c>
    </row>
    <row r="437" spans="1:6" x14ac:dyDescent="0.25">
      <c r="A437" s="182">
        <v>432</v>
      </c>
      <c r="B437" s="182">
        <f>+'Izračun udjela za 2024. (kune)'!B26</f>
        <v>17</v>
      </c>
      <c r="C437" s="186" t="str">
        <f>+'Izračun udjela za 2024. (kune)'!D26</f>
        <v>GRAD</v>
      </c>
      <c r="D437" s="186" t="str">
        <f>+'Izračun udjela za 2024. (kune)'!E26</f>
        <v>BENKOVAC</v>
      </c>
      <c r="E437" s="187">
        <f>+'Izračun udjela za 2024. (kune)'!BI26</f>
        <v>7.2699707154020099E-3</v>
      </c>
      <c r="F437" s="196">
        <v>1929781.86</v>
      </c>
    </row>
    <row r="438" spans="1:6" x14ac:dyDescent="0.25">
      <c r="A438" s="182">
        <v>433</v>
      </c>
      <c r="B438" s="182">
        <f>+'Izračun udjela za 2024. (kune)'!B31</f>
        <v>22</v>
      </c>
      <c r="C438" s="186" t="str">
        <f>+'Izračun udjela za 2024. (kune)'!D31</f>
        <v>GRAD</v>
      </c>
      <c r="D438" s="186" t="str">
        <f>+'Izračun udjela za 2024. (kune)'!E31</f>
        <v>BIOGRAD NA MORU</v>
      </c>
      <c r="E438" s="187">
        <f>+'Izračun udjela za 2024. (kune)'!BI31</f>
        <v>0</v>
      </c>
      <c r="F438" s="196">
        <v>0</v>
      </c>
    </row>
    <row r="439" spans="1:6" x14ac:dyDescent="0.25">
      <c r="A439" s="182">
        <v>434</v>
      </c>
      <c r="B439" s="182">
        <f>+'Izračun udjela za 2024. (kune)'!B33</f>
        <v>24</v>
      </c>
      <c r="C439" s="186" t="str">
        <f>+'Izračun udjela za 2024. (kune)'!D33</f>
        <v>GRAD</v>
      </c>
      <c r="D439" s="186" t="str">
        <f>+'Izračun udjela za 2024. (kune)'!E33</f>
        <v>BJELOVAR</v>
      </c>
      <c r="E439" s="187">
        <f>+'Izračun udjela za 2024. (kune)'!BI33</f>
        <v>6.9215630140272797E-3</v>
      </c>
      <c r="F439" s="196">
        <v>1837298.56</v>
      </c>
    </row>
    <row r="440" spans="1:6" x14ac:dyDescent="0.25">
      <c r="A440" s="182">
        <v>435</v>
      </c>
      <c r="B440" s="182">
        <f>+'Izračun udjela za 2024. (kune)'!B49</f>
        <v>42</v>
      </c>
      <c r="C440" s="186" t="str">
        <f>+'Izračun udjela za 2024. (kune)'!D49</f>
        <v>GRAD</v>
      </c>
      <c r="D440" s="186" t="str">
        <f>+'Izračun udjela za 2024. (kune)'!E49</f>
        <v>BUJE</v>
      </c>
      <c r="E440" s="187">
        <f>+'Izračun udjela za 2024. (kune)'!BI49</f>
        <v>4.2727473151909498E-4</v>
      </c>
      <c r="F440" s="196">
        <v>113418.2</v>
      </c>
    </row>
    <row r="441" spans="1:6" x14ac:dyDescent="0.25">
      <c r="A441" s="182">
        <v>436</v>
      </c>
      <c r="B441" s="182">
        <f>+'Izračun udjela za 2024. (kune)'!B50</f>
        <v>43</v>
      </c>
      <c r="C441" s="186" t="str">
        <f>+'Izračun udjela za 2024. (kune)'!D50</f>
        <v>GRAD</v>
      </c>
      <c r="D441" s="186" t="str">
        <f>+'Izračun udjela za 2024. (kune)'!E50</f>
        <v>BUZET</v>
      </c>
      <c r="E441" s="187">
        <f>+'Izračun udjela za 2024. (kune)'!BI50</f>
        <v>0</v>
      </c>
      <c r="F441" s="196">
        <v>0</v>
      </c>
    </row>
    <row r="442" spans="1:6" x14ac:dyDescent="0.25">
      <c r="A442" s="182">
        <v>437</v>
      </c>
      <c r="B442" s="182">
        <f>+'Izračun udjela za 2024. (kune)'!B58</f>
        <v>52</v>
      </c>
      <c r="C442" s="186" t="str">
        <f>+'Izračun udjela za 2024. (kune)'!D58</f>
        <v>GRAD</v>
      </c>
      <c r="D442" s="186" t="str">
        <f>+'Izračun udjela za 2024. (kune)'!E58</f>
        <v>CRES</v>
      </c>
      <c r="E442" s="187">
        <f>+'Izračun udjela za 2024. (kune)'!BI58</f>
        <v>0</v>
      </c>
      <c r="F442" s="196">
        <v>0</v>
      </c>
    </row>
    <row r="443" spans="1:6" x14ac:dyDescent="0.25">
      <c r="A443" s="182">
        <v>438</v>
      </c>
      <c r="B443" s="182">
        <f>+'Izračun udjela za 2024. (kune)'!B59</f>
        <v>53</v>
      </c>
      <c r="C443" s="186" t="str">
        <f>+'Izračun udjela za 2024. (kune)'!D59</f>
        <v>GRAD</v>
      </c>
      <c r="D443" s="186" t="str">
        <f>+'Izračun udjela za 2024. (kune)'!E59</f>
        <v>CRIKVENICA</v>
      </c>
      <c r="E443" s="187">
        <f>+'Izračun udjela za 2024. (kune)'!BI59</f>
        <v>0</v>
      </c>
      <c r="F443" s="196">
        <v>0</v>
      </c>
    </row>
    <row r="444" spans="1:6" x14ac:dyDescent="0.25">
      <c r="A444" s="182">
        <v>439</v>
      </c>
      <c r="B444" s="182">
        <f>+'Izračun udjela za 2024. (kune)'!B61</f>
        <v>55</v>
      </c>
      <c r="C444" s="186" t="str">
        <f>+'Izračun udjela za 2024. (kune)'!D61</f>
        <v>GRAD</v>
      </c>
      <c r="D444" s="186" t="str">
        <f>+'Izračun udjela za 2024. (kune)'!E61</f>
        <v>ČABAR</v>
      </c>
      <c r="E444" s="187">
        <f>+'Izračun udjela za 2024. (kune)'!BI61</f>
        <v>1.5800661131666401E-3</v>
      </c>
      <c r="F444" s="196">
        <v>419421.62</v>
      </c>
    </row>
    <row r="445" spans="1:6" x14ac:dyDescent="0.25">
      <c r="A445" s="182">
        <v>440</v>
      </c>
      <c r="B445" s="182">
        <f>+'Izračun udjela za 2024. (kune)'!B65</f>
        <v>60</v>
      </c>
      <c r="C445" s="186" t="str">
        <f>+'Izračun udjela za 2024. (kune)'!D65</f>
        <v>GRAD</v>
      </c>
      <c r="D445" s="186" t="str">
        <f>+'Izračun udjela za 2024. (kune)'!E65</f>
        <v>ČAKOVEC</v>
      </c>
      <c r="E445" s="187">
        <f>+'Izračun udjela za 2024. (kune)'!BI65</f>
        <v>0</v>
      </c>
      <c r="F445" s="196">
        <v>0</v>
      </c>
    </row>
    <row r="446" spans="1:6" x14ac:dyDescent="0.25">
      <c r="A446" s="182">
        <v>441</v>
      </c>
      <c r="B446" s="182">
        <f>+'Izračun udjela za 2024. (kune)'!B67</f>
        <v>63</v>
      </c>
      <c r="C446" s="186" t="str">
        <f>+'Izračun udjela za 2024. (kune)'!D67</f>
        <v>GRAD</v>
      </c>
      <c r="D446" s="186" t="str">
        <f>+'Izračun udjela za 2024. (kune)'!E67</f>
        <v>ČAZMA</v>
      </c>
      <c r="E446" s="187">
        <f>+'Izračun udjela za 2024. (kune)'!BI67</f>
        <v>4.1578058258990797E-3</v>
      </c>
      <c r="F446" s="196">
        <v>1103671.33</v>
      </c>
    </row>
    <row r="447" spans="1:6" x14ac:dyDescent="0.25">
      <c r="A447" s="182">
        <v>442</v>
      </c>
      <c r="B447" s="182">
        <f>+'Izračun udjela za 2024. (kune)'!B71</f>
        <v>67</v>
      </c>
      <c r="C447" s="186" t="str">
        <f>+'Izračun udjela za 2024. (kune)'!D71</f>
        <v>GRAD</v>
      </c>
      <c r="D447" s="186" t="str">
        <f>+'Izračun udjela za 2024. (kune)'!E71</f>
        <v>DARUVAR</v>
      </c>
      <c r="E447" s="187">
        <f>+'Izračun udjela za 2024. (kune)'!BI71</f>
        <v>4.12999469971674E-3</v>
      </c>
      <c r="F447" s="196">
        <v>1096288.99</v>
      </c>
    </row>
    <row r="448" spans="1:6" x14ac:dyDescent="0.25">
      <c r="A448" s="182">
        <v>443</v>
      </c>
      <c r="B448" s="182">
        <f>+'Izračun udjela za 2024. (kune)'!B73</f>
        <v>69</v>
      </c>
      <c r="C448" s="186" t="str">
        <f>+'Izračun udjela za 2024. (kune)'!D73</f>
        <v>GRAD</v>
      </c>
      <c r="D448" s="186" t="str">
        <f>+'Izračun udjela za 2024. (kune)'!E73</f>
        <v>DELNICE</v>
      </c>
      <c r="E448" s="187">
        <f>+'Izračun udjela za 2024. (kune)'!BI73</f>
        <v>9.5304261307483003E-4</v>
      </c>
      <c r="F448" s="196">
        <v>252980.98</v>
      </c>
    </row>
    <row r="449" spans="1:6" x14ac:dyDescent="0.25">
      <c r="A449" s="182">
        <v>444</v>
      </c>
      <c r="B449" s="182">
        <f>+'Izračun udjela za 2024. (kune)'!B81</f>
        <v>79</v>
      </c>
      <c r="C449" s="186" t="str">
        <f>+'Izračun udjela za 2024. (kune)'!D81</f>
        <v>GRAD</v>
      </c>
      <c r="D449" s="186" t="str">
        <f>+'Izračun udjela za 2024. (kune)'!E81</f>
        <v>DONJA STUBICA</v>
      </c>
      <c r="E449" s="187">
        <f>+'Izračun udjela za 2024. (kune)'!BI81</f>
        <v>2.00620475537812E-3</v>
      </c>
      <c r="F449" s="196">
        <v>532538.26</v>
      </c>
    </row>
    <row r="450" spans="1:6" x14ac:dyDescent="0.25">
      <c r="A450" s="182">
        <v>445</v>
      </c>
      <c r="B450" s="182">
        <f>+'Izračun udjela za 2024. (kune)'!B88</f>
        <v>86</v>
      </c>
      <c r="C450" s="186" t="str">
        <f>+'Izračun udjela za 2024. (kune)'!D88</f>
        <v>GRAD</v>
      </c>
      <c r="D450" s="186" t="str">
        <f>+'Izračun udjela za 2024. (kune)'!E88</f>
        <v>DONJI MIHOLJAC</v>
      </c>
      <c r="E450" s="187">
        <f>+'Izračun udjela za 2024. (kune)'!BI88</f>
        <v>5.1849996302472199E-3</v>
      </c>
      <c r="F450" s="196">
        <v>1376335.43</v>
      </c>
    </row>
    <row r="451" spans="1:6" x14ac:dyDescent="0.25">
      <c r="A451" s="182">
        <v>446</v>
      </c>
      <c r="B451" s="182">
        <f>+'Izračun udjela za 2024. (kune)'!B96</f>
        <v>95</v>
      </c>
      <c r="C451" s="186" t="str">
        <f>+'Izračun udjela za 2024. (kune)'!D96</f>
        <v>GRAD</v>
      </c>
      <c r="D451" s="186" t="str">
        <f>+'Izračun udjela za 2024. (kune)'!E96</f>
        <v>DRNIŠ</v>
      </c>
      <c r="E451" s="187">
        <f>+'Izračun udjela za 2024. (kune)'!BI96</f>
        <v>3.0687510153884E-3</v>
      </c>
      <c r="F451" s="196">
        <v>814586.51</v>
      </c>
    </row>
    <row r="452" spans="1:6" x14ac:dyDescent="0.25">
      <c r="A452" s="182">
        <v>447</v>
      </c>
      <c r="B452" s="182">
        <f>+'Izračun udjela za 2024. (kune)'!B99</f>
        <v>98</v>
      </c>
      <c r="C452" s="186" t="str">
        <f>+'Izračun udjela za 2024. (kune)'!D99</f>
        <v>GRAD</v>
      </c>
      <c r="D452" s="186" t="str">
        <f>+'Izračun udjela za 2024. (kune)'!E99</f>
        <v>DUBROVNIK</v>
      </c>
      <c r="E452" s="187">
        <f>+'Izračun udjela za 2024. (kune)'!BI99</f>
        <v>0</v>
      </c>
      <c r="F452" s="196">
        <v>0</v>
      </c>
    </row>
    <row r="453" spans="1:6" x14ac:dyDescent="0.25">
      <c r="A453" s="182">
        <v>448</v>
      </c>
      <c r="B453" s="182">
        <f>+'Izračun udjela za 2024. (kune)'!B100</f>
        <v>99</v>
      </c>
      <c r="C453" s="186" t="str">
        <f>+'Izračun udjela za 2024. (kune)'!D100</f>
        <v>GRAD</v>
      </c>
      <c r="D453" s="186" t="str">
        <f>+'Izračun udjela za 2024. (kune)'!E100</f>
        <v>DUGA RESA</v>
      </c>
      <c r="E453" s="187">
        <f>+'Izračun udjela za 2024. (kune)'!BI100</f>
        <v>2.2151008727871999E-3</v>
      </c>
      <c r="F453" s="196">
        <v>587988.81999999995</v>
      </c>
    </row>
    <row r="454" spans="1:6" x14ac:dyDescent="0.25">
      <c r="A454" s="182">
        <v>449</v>
      </c>
      <c r="B454" s="182">
        <f>+'Izračun udjela za 2024. (kune)'!B102</f>
        <v>101</v>
      </c>
      <c r="C454" s="186" t="str">
        <f>+'Izračun udjela za 2024. (kune)'!D102</f>
        <v>GRAD</v>
      </c>
      <c r="D454" s="186" t="str">
        <f>+'Izračun udjela za 2024. (kune)'!E102</f>
        <v>DUGO SELO</v>
      </c>
      <c r="E454" s="187">
        <f>+'Izračun udjela za 2024. (kune)'!BI102</f>
        <v>8.1806679088147695E-4</v>
      </c>
      <c r="F454" s="196">
        <v>217152.24</v>
      </c>
    </row>
    <row r="455" spans="1:6" x14ac:dyDescent="0.25">
      <c r="A455" s="182">
        <v>450</v>
      </c>
      <c r="B455" s="182">
        <f>+'Izračun udjela za 2024. (kune)'!B104</f>
        <v>103</v>
      </c>
      <c r="C455" s="186" t="str">
        <f>+'Izračun udjela za 2024. (kune)'!D104</f>
        <v>GRAD</v>
      </c>
      <c r="D455" s="186" t="str">
        <f>+'Izračun udjela za 2024. (kune)'!E104</f>
        <v>ĐAKOVO</v>
      </c>
      <c r="E455" s="187">
        <f>+'Izračun udjela za 2024. (kune)'!BI104</f>
        <v>1.4716015311170699E-2</v>
      </c>
      <c r="F455" s="196">
        <v>3906301.76</v>
      </c>
    </row>
    <row r="456" spans="1:6" x14ac:dyDescent="0.25">
      <c r="A456" s="182">
        <v>451</v>
      </c>
      <c r="B456" s="182">
        <f>+'Izračun udjela za 2024. (kune)'!B108</f>
        <v>107</v>
      </c>
      <c r="C456" s="186" t="str">
        <f>+'Izračun udjela za 2024. (kune)'!D108</f>
        <v>GRAD</v>
      </c>
      <c r="D456" s="186" t="str">
        <f>+'Izračun udjela za 2024. (kune)'!E108</f>
        <v>ĐURĐEVAC</v>
      </c>
      <c r="E456" s="187">
        <f>+'Izračun udjela za 2024. (kune)'!BI108</f>
        <v>4.1063802272310202E-3</v>
      </c>
      <c r="F456" s="196">
        <v>1090020.6299999999</v>
      </c>
    </row>
    <row r="457" spans="1:6" x14ac:dyDescent="0.25">
      <c r="A457" s="182">
        <v>452</v>
      </c>
      <c r="B457" s="182">
        <f>+'Izračun udjela za 2024. (kune)'!B118</f>
        <v>119</v>
      </c>
      <c r="C457" s="186" t="str">
        <f>+'Izračun udjela za 2024. (kune)'!D118</f>
        <v>GRAD</v>
      </c>
      <c r="D457" s="186" t="str">
        <f>+'Izračun udjela za 2024. (kune)'!E118</f>
        <v>GAREŠNICA</v>
      </c>
      <c r="E457" s="187">
        <f>+'Izračun udjela za 2024. (kune)'!BI118</f>
        <v>6.1045650751194299E-3</v>
      </c>
      <c r="F457" s="196">
        <v>1620430.04</v>
      </c>
    </row>
    <row r="458" spans="1:6" x14ac:dyDescent="0.25">
      <c r="A458" s="182">
        <v>453</v>
      </c>
      <c r="B458" s="182">
        <f>+'Izračun udjela za 2024. (kune)'!B120</f>
        <v>121</v>
      </c>
      <c r="C458" s="186" t="str">
        <f>+'Izračun udjela za 2024. (kune)'!D120</f>
        <v>GRAD</v>
      </c>
      <c r="D458" s="186" t="str">
        <f>+'Izračun udjela za 2024. (kune)'!E120</f>
        <v>GLINA</v>
      </c>
      <c r="E458" s="187">
        <f>+'Izračun udjela za 2024. (kune)'!BI120</f>
        <v>6.7422979535593499E-3</v>
      </c>
      <c r="F458" s="196">
        <v>1789713.44</v>
      </c>
    </row>
    <row r="459" spans="1:6" x14ac:dyDescent="0.25">
      <c r="A459" s="182">
        <v>454</v>
      </c>
      <c r="B459" s="182">
        <f>+'Izračun udjela za 2024. (kune)'!B127</f>
        <v>130</v>
      </c>
      <c r="C459" s="186" t="str">
        <f>+'Izračun udjela za 2024. (kune)'!D127</f>
        <v>GRAD</v>
      </c>
      <c r="D459" s="186" t="str">
        <f>+'Izračun udjela za 2024. (kune)'!E127</f>
        <v>GOSPIĆ</v>
      </c>
      <c r="E459" s="187">
        <f>+'Izračun udjela za 2024. (kune)'!BI127</f>
        <v>3.1679490604984602E-3</v>
      </c>
      <c r="F459" s="196">
        <v>840918.19</v>
      </c>
    </row>
    <row r="460" spans="1:6" x14ac:dyDescent="0.25">
      <c r="A460" s="182">
        <v>455</v>
      </c>
      <c r="B460" s="182">
        <f>+'Izračun udjela za 2024. (kune)'!B136</f>
        <v>139</v>
      </c>
      <c r="C460" s="186" t="str">
        <f>+'Izračun udjela za 2024. (kune)'!D136</f>
        <v>GRAD</v>
      </c>
      <c r="D460" s="186" t="str">
        <f>+'Izračun udjela za 2024. (kune)'!E136</f>
        <v>GRUBIŠNO POLJE</v>
      </c>
      <c r="E460" s="187">
        <f>+'Izračun udjela za 2024. (kune)'!BI136</f>
        <v>4.2154664994188996E-3</v>
      </c>
      <c r="F460" s="196">
        <v>1118977.1100000001</v>
      </c>
    </row>
    <row r="461" spans="1:6" x14ac:dyDescent="0.25">
      <c r="A461" s="182">
        <v>456</v>
      </c>
      <c r="B461" s="182">
        <f>+'Izračun udjela za 2024. (kune)'!B144</f>
        <v>150</v>
      </c>
      <c r="C461" s="186" t="str">
        <f>+'Izračun udjela za 2024. (kune)'!D144</f>
        <v>GRAD</v>
      </c>
      <c r="D461" s="186" t="str">
        <f>+'Izračun udjela za 2024. (kune)'!E144</f>
        <v>HRVATSKA KOSTAJNICA</v>
      </c>
      <c r="E461" s="187">
        <f>+'Izračun udjela za 2024. (kune)'!BI144</f>
        <v>1.49654825386648E-3</v>
      </c>
      <c r="F461" s="196">
        <v>397252.17</v>
      </c>
    </row>
    <row r="462" spans="1:6" x14ac:dyDescent="0.25">
      <c r="A462" s="182">
        <v>457</v>
      </c>
      <c r="B462" s="182">
        <f>+'Izračun udjela za 2024. (kune)'!B147</f>
        <v>153</v>
      </c>
      <c r="C462" s="186" t="str">
        <f>+'Izračun udjela za 2024. (kune)'!D147</f>
        <v>GRAD</v>
      </c>
      <c r="D462" s="186" t="str">
        <f>+'Izračun udjela za 2024. (kune)'!E147</f>
        <v>HVAR</v>
      </c>
      <c r="E462" s="187">
        <f>+'Izračun udjela za 2024. (kune)'!BI147</f>
        <v>0</v>
      </c>
      <c r="F462" s="196">
        <v>0</v>
      </c>
    </row>
    <row r="463" spans="1:6" x14ac:dyDescent="0.25">
      <c r="A463" s="182">
        <v>458</v>
      </c>
      <c r="B463" s="182">
        <f>+'Izračun udjela za 2024. (kune)'!B148</f>
        <v>154</v>
      </c>
      <c r="C463" s="186" t="str">
        <f>+'Izračun udjela za 2024. (kune)'!D148</f>
        <v>GRAD</v>
      </c>
      <c r="D463" s="186" t="str">
        <f>+'Izračun udjela za 2024. (kune)'!E148</f>
        <v>ILOK</v>
      </c>
      <c r="E463" s="187">
        <f>+'Izračun udjela za 2024. (kune)'!BI148</f>
        <v>3.4896926943331699E-3</v>
      </c>
      <c r="F463" s="196">
        <v>926323.63</v>
      </c>
    </row>
    <row r="464" spans="1:6" x14ac:dyDescent="0.25">
      <c r="A464" s="182">
        <v>459</v>
      </c>
      <c r="B464" s="182">
        <f>+'Izračun udjela za 2024. (kune)'!B149</f>
        <v>155</v>
      </c>
      <c r="C464" s="186" t="str">
        <f>+'Izračun udjela za 2024. (kune)'!D149</f>
        <v>GRAD</v>
      </c>
      <c r="D464" s="186" t="str">
        <f>+'Izračun udjela za 2024. (kune)'!E149</f>
        <v>IMOTSKI</v>
      </c>
      <c r="E464" s="187">
        <f>+'Izračun udjela za 2024. (kune)'!BI149</f>
        <v>6.3245910320386999E-3</v>
      </c>
      <c r="F464" s="196">
        <v>1678834.97</v>
      </c>
    </row>
    <row r="465" spans="1:6" x14ac:dyDescent="0.25">
      <c r="A465" s="182">
        <v>460</v>
      </c>
      <c r="B465" s="182">
        <f>+'Izračun udjela za 2024. (kune)'!B150</f>
        <v>156</v>
      </c>
      <c r="C465" s="186" t="str">
        <f>+'Izračun udjela za 2024. (kune)'!D150</f>
        <v>GRAD</v>
      </c>
      <c r="D465" s="186" t="str">
        <f>+'Izračun udjela za 2024. (kune)'!E150</f>
        <v>IVANEC</v>
      </c>
      <c r="E465" s="187">
        <f>+'Izračun udjela za 2024. (kune)'!BI150</f>
        <v>4.6238959964196996E-3</v>
      </c>
      <c r="F465" s="196">
        <v>1227392.93</v>
      </c>
    </row>
    <row r="466" spans="1:6" x14ac:dyDescent="0.25">
      <c r="A466" s="182">
        <v>461</v>
      </c>
      <c r="B466" s="182">
        <f>+'Izračun udjela za 2024. (kune)'!B151</f>
        <v>158</v>
      </c>
      <c r="C466" s="186" t="str">
        <f>+'Izračun udjela za 2024. (kune)'!D151</f>
        <v>GRAD</v>
      </c>
      <c r="D466" s="186" t="str">
        <f>+'Izračun udjela za 2024. (kune)'!E151</f>
        <v>IVANIĆ-GRAD</v>
      </c>
      <c r="E466" s="187">
        <f>+'Izračun udjela za 2024. (kune)'!BI151</f>
        <v>1.4986732821380699E-3</v>
      </c>
      <c r="F466" s="196">
        <v>397816.25</v>
      </c>
    </row>
    <row r="467" spans="1:6" x14ac:dyDescent="0.25">
      <c r="A467" s="182">
        <v>462</v>
      </c>
      <c r="B467" s="182">
        <f>+'Izračun udjela za 2024. (kune)'!B160</f>
        <v>169</v>
      </c>
      <c r="C467" s="186" t="str">
        <f>+'Izračun udjela za 2024. (kune)'!D160</f>
        <v>GRAD</v>
      </c>
      <c r="D467" s="186" t="str">
        <f>+'Izračun udjela za 2024. (kune)'!E160</f>
        <v>JASTREBARSKO</v>
      </c>
      <c r="E467" s="187">
        <f>+'Izračun udjela za 2024. (kune)'!BI160</f>
        <v>4.2230230772114798E-4</v>
      </c>
      <c r="F467" s="196">
        <v>112098.3</v>
      </c>
    </row>
    <row r="468" spans="1:6" x14ac:dyDescent="0.25">
      <c r="A468" s="182">
        <v>463</v>
      </c>
      <c r="B468" s="182">
        <f>+'Izračun udjela za 2024. (kune)'!B169</f>
        <v>179</v>
      </c>
      <c r="C468" s="186" t="str">
        <f>+'Izračun udjela za 2024. (kune)'!D169</f>
        <v>GRAD</v>
      </c>
      <c r="D468" s="186" t="str">
        <f>+'Izračun udjela za 2024. (kune)'!E169</f>
        <v>KARLOVAC</v>
      </c>
      <c r="E468" s="187">
        <f>+'Izračun udjela za 2024. (kune)'!BI169</f>
        <v>0</v>
      </c>
      <c r="F468" s="196">
        <v>0</v>
      </c>
    </row>
    <row r="469" spans="1:6" x14ac:dyDescent="0.25">
      <c r="A469" s="182">
        <v>464</v>
      </c>
      <c r="B469" s="182">
        <f>+'Izračun udjela za 2024. (kune)'!B170</f>
        <v>180</v>
      </c>
      <c r="C469" s="186" t="str">
        <f>+'Izračun udjela za 2024. (kune)'!D170</f>
        <v>GRAD</v>
      </c>
      <c r="D469" s="186" t="str">
        <f>+'Izračun udjela za 2024. (kune)'!E170</f>
        <v>KASTAV</v>
      </c>
      <c r="E469" s="187">
        <f>+'Izračun udjela za 2024. (kune)'!BI170</f>
        <v>0</v>
      </c>
      <c r="F469" s="196">
        <v>0</v>
      </c>
    </row>
    <row r="470" spans="1:6" x14ac:dyDescent="0.25">
      <c r="A470" s="182">
        <v>465</v>
      </c>
      <c r="B470" s="182">
        <f>+'Izračun udjela za 2024. (kune)'!B171</f>
        <v>181</v>
      </c>
      <c r="C470" s="186" t="str">
        <f>+'Izračun udjela za 2024. (kune)'!D171</f>
        <v>GRAD</v>
      </c>
      <c r="D470" s="186" t="str">
        <f>+'Izračun udjela za 2024. (kune)'!E171</f>
        <v>KAŠTELA</v>
      </c>
      <c r="E470" s="187">
        <f>+'Izračun udjela za 2024. (kune)'!BI171</f>
        <v>1.0417384806313299E-2</v>
      </c>
      <c r="F470" s="196">
        <v>2765249.14</v>
      </c>
    </row>
    <row r="471" spans="1:6" x14ac:dyDescent="0.25">
      <c r="A471" s="182">
        <v>466</v>
      </c>
      <c r="B471" s="182">
        <f>+'Izračun udjela za 2024. (kune)'!B176</f>
        <v>187</v>
      </c>
      <c r="C471" s="186" t="str">
        <f>+'Izračun udjela za 2024. (kune)'!D176</f>
        <v>GRAD</v>
      </c>
      <c r="D471" s="186" t="str">
        <f>+'Izračun udjela za 2024. (kune)'!E176</f>
        <v>KLANJEC</v>
      </c>
      <c r="E471" s="187">
        <f>+'Izračun udjela za 2024. (kune)'!BI176</f>
        <v>6.8687867808655699E-4</v>
      </c>
      <c r="F471" s="196">
        <v>182328.93</v>
      </c>
    </row>
    <row r="472" spans="1:6" x14ac:dyDescent="0.25">
      <c r="A472" s="182">
        <v>467</v>
      </c>
      <c r="B472" s="182">
        <f>+'Izračun udjela za 2024. (kune)'!B183</f>
        <v>196</v>
      </c>
      <c r="C472" s="186" t="str">
        <f>+'Izračun udjela za 2024. (kune)'!D183</f>
        <v>GRAD</v>
      </c>
      <c r="D472" s="186" t="str">
        <f>+'Izračun udjela za 2024. (kune)'!E183</f>
        <v>KNIN</v>
      </c>
      <c r="E472" s="187">
        <f>+'Izračun udjela za 2024. (kune)'!BI183</f>
        <v>8.2254347650480598E-3</v>
      </c>
      <c r="F472" s="196">
        <v>2183405.61</v>
      </c>
    </row>
    <row r="473" spans="1:6" x14ac:dyDescent="0.25">
      <c r="A473" s="182">
        <v>468</v>
      </c>
      <c r="B473" s="182">
        <f>+'Izračun udjela za 2024. (kune)'!B184</f>
        <v>197</v>
      </c>
      <c r="C473" s="186" t="str">
        <f>+'Izračun udjela za 2024. (kune)'!D184</f>
        <v>GRAD</v>
      </c>
      <c r="D473" s="186" t="str">
        <f>+'Izračun udjela za 2024. (kune)'!E184</f>
        <v>KOMIŽA</v>
      </c>
      <c r="E473" s="187">
        <f>+'Izračun udjela za 2024. (kune)'!BI184</f>
        <v>0</v>
      </c>
      <c r="F473" s="196">
        <v>0</v>
      </c>
    </row>
    <row r="474" spans="1:6" x14ac:dyDescent="0.25">
      <c r="A474" s="182">
        <v>469</v>
      </c>
      <c r="B474" s="182">
        <f>+'Izračun udjela za 2024. (kune)'!B188</f>
        <v>201</v>
      </c>
      <c r="C474" s="186" t="str">
        <f>+'Izračun udjela za 2024. (kune)'!D188</f>
        <v>GRAD</v>
      </c>
      <c r="D474" s="186" t="str">
        <f>+'Izračun udjela za 2024. (kune)'!E188</f>
        <v>KOPRIVNICA</v>
      </c>
      <c r="E474" s="187">
        <f>+'Izračun udjela za 2024. (kune)'!BI188</f>
        <v>0</v>
      </c>
      <c r="F474" s="196">
        <v>0</v>
      </c>
    </row>
    <row r="475" spans="1:6" x14ac:dyDescent="0.25">
      <c r="A475" s="182">
        <v>470</v>
      </c>
      <c r="B475" s="182">
        <f>+'Izračun udjela za 2024. (kune)'!B191</f>
        <v>204</v>
      </c>
      <c r="C475" s="186" t="str">
        <f>+'Izračun udjela za 2024. (kune)'!D191</f>
        <v>GRAD</v>
      </c>
      <c r="D475" s="186" t="str">
        <f>+'Izračun udjela za 2024. (kune)'!E191</f>
        <v>KORČULA</v>
      </c>
      <c r="E475" s="187">
        <f>+'Izračun udjela za 2024. (kune)'!BI191</f>
        <v>1.2385238989969E-3</v>
      </c>
      <c r="F475" s="196">
        <v>328760.74</v>
      </c>
    </row>
    <row r="476" spans="1:6" x14ac:dyDescent="0.25">
      <c r="A476" s="182">
        <v>471</v>
      </c>
      <c r="B476" s="182">
        <f>+'Izračun udjela za 2024. (kune)'!B195</f>
        <v>209</v>
      </c>
      <c r="C476" s="186" t="str">
        <f>+'Izračun udjela za 2024. (kune)'!D195</f>
        <v>GRAD</v>
      </c>
      <c r="D476" s="186" t="str">
        <f>+'Izračun udjela za 2024. (kune)'!E195</f>
        <v>KRALJEVICA</v>
      </c>
      <c r="E476" s="187">
        <f>+'Izračun udjela za 2024. (kune)'!BI195</f>
        <v>0</v>
      </c>
      <c r="F476" s="196">
        <v>0</v>
      </c>
    </row>
    <row r="477" spans="1:6" x14ac:dyDescent="0.25">
      <c r="A477" s="182">
        <v>472</v>
      </c>
      <c r="B477" s="182">
        <f>+'Izračun udjela za 2024. (kune)'!B196</f>
        <v>211</v>
      </c>
      <c r="C477" s="186" t="str">
        <f>+'Izračun udjela za 2024. (kune)'!D196</f>
        <v>GRAD</v>
      </c>
      <c r="D477" s="186" t="str">
        <f>+'Izračun udjela za 2024. (kune)'!E196</f>
        <v>KRAPINA</v>
      </c>
      <c r="E477" s="187">
        <f>+'Izračun udjela za 2024. (kune)'!BI196</f>
        <v>0</v>
      </c>
      <c r="F477" s="196">
        <v>0</v>
      </c>
    </row>
    <row r="478" spans="1:6" x14ac:dyDescent="0.25">
      <c r="A478" s="182">
        <v>473</v>
      </c>
      <c r="B478" s="182">
        <f>+'Izračun udjela za 2024. (kune)'!B199</f>
        <v>214</v>
      </c>
      <c r="C478" s="186" t="str">
        <f>+'Izračun udjela za 2024. (kune)'!D199</f>
        <v>GRAD</v>
      </c>
      <c r="D478" s="186" t="str">
        <f>+'Izračun udjela za 2024. (kune)'!E199</f>
        <v>KRIŽEVCI</v>
      </c>
      <c r="E478" s="187">
        <f>+'Izračun udjela za 2024. (kune)'!BI199</f>
        <v>5.8537054959079803E-3</v>
      </c>
      <c r="F478" s="196">
        <v>1553840.47</v>
      </c>
    </row>
    <row r="479" spans="1:6" x14ac:dyDescent="0.25">
      <c r="A479" s="182">
        <v>474</v>
      </c>
      <c r="B479" s="182">
        <f>+'Izračun udjela za 2024. (kune)'!B200</f>
        <v>215</v>
      </c>
      <c r="C479" s="186" t="str">
        <f>+'Izračun udjela za 2024. (kune)'!D200</f>
        <v>GRAD</v>
      </c>
      <c r="D479" s="186" t="str">
        <f>+'Izračun udjela za 2024. (kune)'!E200</f>
        <v>KRK</v>
      </c>
      <c r="E479" s="187">
        <f>+'Izračun udjela za 2024. (kune)'!BI200</f>
        <v>0</v>
      </c>
      <c r="F479" s="196">
        <v>0</v>
      </c>
    </row>
    <row r="480" spans="1:6" x14ac:dyDescent="0.25">
      <c r="A480" s="182">
        <v>475</v>
      </c>
      <c r="B480" s="182">
        <f>+'Izračun udjela za 2024. (kune)'!B204</f>
        <v>220</v>
      </c>
      <c r="C480" s="186" t="str">
        <f>+'Izračun udjela za 2024. (kune)'!D204</f>
        <v>GRAD</v>
      </c>
      <c r="D480" s="186" t="str">
        <f>+'Izračun udjela za 2024. (kune)'!E204</f>
        <v>KUTINA</v>
      </c>
      <c r="E480" s="187">
        <f>+'Izračun udjela za 2024. (kune)'!BI204</f>
        <v>8.0602628357943594E-3</v>
      </c>
      <c r="F480" s="196">
        <v>2139561.44</v>
      </c>
    </row>
    <row r="481" spans="1:6" x14ac:dyDescent="0.25">
      <c r="A481" s="182">
        <v>476</v>
      </c>
      <c r="B481" s="182">
        <f>+'Izračun udjela za 2024. (kune)'!B205</f>
        <v>221</v>
      </c>
      <c r="C481" s="186" t="str">
        <f>+'Izračun udjela za 2024. (kune)'!D205</f>
        <v>GRAD</v>
      </c>
      <c r="D481" s="186" t="str">
        <f>+'Izračun udjela za 2024. (kune)'!E205</f>
        <v>KUTJEVO</v>
      </c>
      <c r="E481" s="187">
        <f>+'Izračun udjela za 2024. (kune)'!BI205</f>
        <v>4.0777222571588704E-3</v>
      </c>
      <c r="F481" s="196">
        <v>1082413.5</v>
      </c>
    </row>
    <row r="482" spans="1:6" x14ac:dyDescent="0.25">
      <c r="A482" s="182">
        <v>477</v>
      </c>
      <c r="B482" s="182">
        <f>+'Izračun udjela za 2024. (kune)'!B206</f>
        <v>222</v>
      </c>
      <c r="C482" s="186" t="str">
        <f>+'Izračun udjela za 2024. (kune)'!D206</f>
        <v>GRAD</v>
      </c>
      <c r="D482" s="186" t="str">
        <f>+'Izračun udjela za 2024. (kune)'!E206</f>
        <v>LABIN</v>
      </c>
      <c r="E482" s="187">
        <f>+'Izračun udjela za 2024. (kune)'!BI206</f>
        <v>0</v>
      </c>
      <c r="F482" s="196">
        <v>0</v>
      </c>
    </row>
    <row r="483" spans="1:6" x14ac:dyDescent="0.25">
      <c r="A483" s="182">
        <v>478</v>
      </c>
      <c r="B483" s="182">
        <f>+'Izračun udjela za 2024. (kune)'!B212</f>
        <v>229</v>
      </c>
      <c r="C483" s="186" t="str">
        <f>+'Izračun udjela za 2024. (kune)'!D212</f>
        <v>GRAD</v>
      </c>
      <c r="D483" s="186" t="str">
        <f>+'Izračun udjela za 2024. (kune)'!E212</f>
        <v>LEPOGLAVA</v>
      </c>
      <c r="E483" s="187">
        <f>+'Izračun udjela za 2024. (kune)'!BI212</f>
        <v>3.1851380979855499E-3</v>
      </c>
      <c r="F483" s="196">
        <v>845480.95</v>
      </c>
    </row>
    <row r="484" spans="1:6" x14ac:dyDescent="0.25">
      <c r="A484" s="182">
        <v>479</v>
      </c>
      <c r="B484" s="182">
        <f>+'Izračun udjela za 2024. (kune)'!B214</f>
        <v>231</v>
      </c>
      <c r="C484" s="186" t="str">
        <f>+'Izračun udjela za 2024. (kune)'!D214</f>
        <v>GRAD</v>
      </c>
      <c r="D484" s="186" t="str">
        <f>+'Izračun udjela za 2024. (kune)'!E214</f>
        <v>LIPIK</v>
      </c>
      <c r="E484" s="187">
        <f>+'Izračun udjela za 2024. (kune)'!BI214</f>
        <v>3.68459959481703E-3</v>
      </c>
      <c r="F484" s="196">
        <v>978060.81</v>
      </c>
    </row>
    <row r="485" spans="1:6" x14ac:dyDescent="0.25">
      <c r="A485" s="182">
        <v>480</v>
      </c>
      <c r="B485" s="182">
        <f>+'Izračun udjela za 2024. (kune)'!B224</f>
        <v>244</v>
      </c>
      <c r="C485" s="186" t="str">
        <f>+'Izračun udjela za 2024. (kune)'!D224</f>
        <v>GRAD</v>
      </c>
      <c r="D485" s="186" t="str">
        <f>+'Izračun udjela za 2024. (kune)'!E224</f>
        <v>LUDBREG</v>
      </c>
      <c r="E485" s="187">
        <f>+'Izračun udjela za 2024. (kune)'!BI224</f>
        <v>1.6770413210415501E-3</v>
      </c>
      <c r="F485" s="196">
        <v>445163.27</v>
      </c>
    </row>
    <row r="486" spans="1:6" x14ac:dyDescent="0.25">
      <c r="A486" s="182">
        <v>481</v>
      </c>
      <c r="B486" s="182">
        <f>+'Izračun udjela za 2024. (kune)'!B229</f>
        <v>249</v>
      </c>
      <c r="C486" s="186" t="str">
        <f>+'Izračun udjela za 2024. (kune)'!D229</f>
        <v>GRAD</v>
      </c>
      <c r="D486" s="186" t="str">
        <f>+'Izračun udjela za 2024. (kune)'!E229</f>
        <v>MAKARSKA</v>
      </c>
      <c r="E486" s="187">
        <f>+'Izračun udjela za 2024. (kune)'!BI229</f>
        <v>0</v>
      </c>
      <c r="F486" s="196">
        <v>0</v>
      </c>
    </row>
    <row r="487" spans="1:6" x14ac:dyDescent="0.25">
      <c r="A487" s="182">
        <v>482</v>
      </c>
      <c r="B487" s="182">
        <f>+'Izračun udjela za 2024. (kune)'!B232</f>
        <v>252</v>
      </c>
      <c r="C487" s="186" t="str">
        <f>+'Izračun udjela za 2024. (kune)'!D232</f>
        <v>GRAD</v>
      </c>
      <c r="D487" s="186" t="str">
        <f>+'Izračun udjela za 2024. (kune)'!E232</f>
        <v>MALI LOŠINJ</v>
      </c>
      <c r="E487" s="187">
        <f>+'Izračun udjela za 2024. (kune)'!BI232</f>
        <v>0</v>
      </c>
      <c r="F487" s="196">
        <v>0</v>
      </c>
    </row>
    <row r="488" spans="1:6" x14ac:dyDescent="0.25">
      <c r="A488" s="182">
        <v>483</v>
      </c>
      <c r="B488" s="182">
        <f>+'Izračun udjela za 2024. (kune)'!B242</f>
        <v>264</v>
      </c>
      <c r="C488" s="186" t="str">
        <f>+'Izračun udjela za 2024. (kune)'!D242</f>
        <v>GRAD</v>
      </c>
      <c r="D488" s="186" t="str">
        <f>+'Izračun udjela za 2024. (kune)'!E242</f>
        <v>METKOVIĆ</v>
      </c>
      <c r="E488" s="187">
        <f>+'Izračun udjela za 2024. (kune)'!BI242</f>
        <v>1.0653089328956099E-2</v>
      </c>
      <c r="F488" s="196">
        <v>2827815.87</v>
      </c>
    </row>
    <row r="489" spans="1:6" x14ac:dyDescent="0.25">
      <c r="A489" s="182">
        <v>484</v>
      </c>
      <c r="B489" s="182">
        <f>+'Izračun udjela za 2024. (kune)'!B252</f>
        <v>276</v>
      </c>
      <c r="C489" s="186" t="str">
        <f>+'Izračun udjela za 2024. (kune)'!D252</f>
        <v>GRAD</v>
      </c>
      <c r="D489" s="186" t="str">
        <f>+'Izračun udjela za 2024. (kune)'!E252</f>
        <v>MURSKO SREDIŠĆE</v>
      </c>
      <c r="E489" s="187">
        <f>+'Izračun udjela za 2024. (kune)'!BI252</f>
        <v>2.9397911888690898E-3</v>
      </c>
      <c r="F489" s="196">
        <v>780354.69</v>
      </c>
    </row>
    <row r="490" spans="1:6" x14ac:dyDescent="0.25">
      <c r="A490" s="182">
        <v>485</v>
      </c>
      <c r="B490" s="182">
        <f>+'Izračun udjela za 2024. (kune)'!B253</f>
        <v>278</v>
      </c>
      <c r="C490" s="186" t="str">
        <f>+'Izračun udjela za 2024. (kune)'!D253</f>
        <v>GRAD</v>
      </c>
      <c r="D490" s="186" t="str">
        <f>+'Izračun udjela za 2024. (kune)'!E253</f>
        <v>NAŠICE</v>
      </c>
      <c r="E490" s="187">
        <f>+'Izračun udjela za 2024. (kune)'!BI253</f>
        <v>5.0827578966476904E-3</v>
      </c>
      <c r="F490" s="196">
        <v>1349195.81</v>
      </c>
    </row>
    <row r="491" spans="1:6" x14ac:dyDescent="0.25">
      <c r="A491" s="182">
        <v>486</v>
      </c>
      <c r="B491" s="182">
        <f>+'Izračun udjela za 2024. (kune)'!B257</f>
        <v>282</v>
      </c>
      <c r="C491" s="186" t="str">
        <f>+'Izračun udjela za 2024. (kune)'!D257</f>
        <v>GRAD</v>
      </c>
      <c r="D491" s="186" t="str">
        <f>+'Izračun udjela za 2024. (kune)'!E257</f>
        <v>NIN</v>
      </c>
      <c r="E491" s="187">
        <f>+'Izračun udjela za 2024. (kune)'!BI257</f>
        <v>0</v>
      </c>
      <c r="F491" s="196">
        <v>0</v>
      </c>
    </row>
    <row r="492" spans="1:6" x14ac:dyDescent="0.25">
      <c r="A492" s="182">
        <v>487</v>
      </c>
      <c r="B492" s="182">
        <f>+'Izračun udjela za 2024. (kune)'!B259</f>
        <v>284</v>
      </c>
      <c r="C492" s="186" t="str">
        <f>+'Izračun udjela za 2024. (kune)'!D259</f>
        <v>GRAD</v>
      </c>
      <c r="D492" s="186" t="str">
        <f>+'Izračun udjela za 2024. (kune)'!E259</f>
        <v>NOVA GRADIŠKA</v>
      </c>
      <c r="E492" s="187">
        <f>+'Izračun udjela za 2024. (kune)'!BI259</f>
        <v>5.7598092809043903E-3</v>
      </c>
      <c r="F492" s="196">
        <v>1528916.13</v>
      </c>
    </row>
    <row r="493" spans="1:6" x14ac:dyDescent="0.25">
      <c r="A493" s="182">
        <v>488</v>
      </c>
      <c r="B493" s="182">
        <f>+'Izračun udjela za 2024. (kune)'!B262</f>
        <v>288</v>
      </c>
      <c r="C493" s="186" t="str">
        <f>+'Izračun udjela za 2024. (kune)'!D262</f>
        <v>GRAD</v>
      </c>
      <c r="D493" s="186" t="str">
        <f>+'Izračun udjela za 2024. (kune)'!E262</f>
        <v>NOVALJA</v>
      </c>
      <c r="E493" s="187">
        <f>+'Izračun udjela za 2024. (kune)'!BI262</f>
        <v>0</v>
      </c>
      <c r="F493" s="196">
        <v>0</v>
      </c>
    </row>
    <row r="494" spans="1:6" x14ac:dyDescent="0.25">
      <c r="A494" s="182">
        <v>489</v>
      </c>
      <c r="B494" s="182">
        <f>+'Izračun udjela za 2024. (kune)'!B263</f>
        <v>289</v>
      </c>
      <c r="C494" s="186" t="str">
        <f>+'Izračun udjela za 2024. (kune)'!D263</f>
        <v>GRAD</v>
      </c>
      <c r="D494" s="186" t="str">
        <f>+'Izračun udjela za 2024. (kune)'!E263</f>
        <v>NOVI MAROF</v>
      </c>
      <c r="E494" s="187">
        <f>+'Izračun udjela za 2024. (kune)'!BI263</f>
        <v>5.0203817855281998E-3</v>
      </c>
      <c r="F494" s="196">
        <v>1332638.3400000001</v>
      </c>
    </row>
    <row r="495" spans="1:6" x14ac:dyDescent="0.25">
      <c r="A495" s="182">
        <v>490</v>
      </c>
      <c r="B495" s="182">
        <f>+'Izračun udjela za 2024. (kune)'!B264</f>
        <v>290</v>
      </c>
      <c r="C495" s="186" t="str">
        <f>+'Izračun udjela za 2024. (kune)'!D264</f>
        <v>GRAD</v>
      </c>
      <c r="D495" s="186" t="str">
        <f>+'Izračun udjela za 2024. (kune)'!E264</f>
        <v>NOVI VINODOLSKI</v>
      </c>
      <c r="E495" s="187">
        <f>+'Izračun udjela za 2024. (kune)'!BI264</f>
        <v>0</v>
      </c>
      <c r="F495" s="196">
        <v>0</v>
      </c>
    </row>
    <row r="496" spans="1:6" x14ac:dyDescent="0.25">
      <c r="A496" s="182">
        <v>491</v>
      </c>
      <c r="B496" s="182">
        <f>+'Izračun udjela za 2024. (kune)'!B265</f>
        <v>291</v>
      </c>
      <c r="C496" s="186" t="str">
        <f>+'Izračun udjela za 2024. (kune)'!D265</f>
        <v>GRAD</v>
      </c>
      <c r="D496" s="186" t="str">
        <f>+'Izračun udjela za 2024. (kune)'!E265</f>
        <v>NOVIGRAD</v>
      </c>
      <c r="E496" s="187">
        <f>+'Izračun udjela za 2024. (kune)'!BI265</f>
        <v>0</v>
      </c>
      <c r="F496" s="196">
        <v>0</v>
      </c>
    </row>
    <row r="497" spans="1:6" x14ac:dyDescent="0.25">
      <c r="A497" s="182">
        <v>492</v>
      </c>
      <c r="B497" s="182">
        <f>+'Izračun udjela za 2024. (kune)'!B267</f>
        <v>293</v>
      </c>
      <c r="C497" s="186" t="str">
        <f>+'Izračun udjela za 2024. (kune)'!D267</f>
        <v>GRAD</v>
      </c>
      <c r="D497" s="186" t="str">
        <f>+'Izračun udjela za 2024. (kune)'!E267</f>
        <v>NOVSKA</v>
      </c>
      <c r="E497" s="187">
        <f>+'Izračun udjela za 2024. (kune)'!BI267</f>
        <v>7.24472624478157E-3</v>
      </c>
      <c r="F497" s="196">
        <v>1923080.83</v>
      </c>
    </row>
    <row r="498" spans="1:6" x14ac:dyDescent="0.25">
      <c r="A498" s="182">
        <v>493</v>
      </c>
      <c r="B498" s="182">
        <f>+'Izračun udjela za 2024. (kune)'!B270</f>
        <v>296</v>
      </c>
      <c r="C498" s="186" t="str">
        <f>+'Izračun udjela za 2024. (kune)'!D270</f>
        <v>GRAD</v>
      </c>
      <c r="D498" s="186" t="str">
        <f>+'Izračun udjela za 2024. (kune)'!E270</f>
        <v>OBROVAC</v>
      </c>
      <c r="E498" s="187">
        <f>+'Izračun udjela za 2024. (kune)'!BI270</f>
        <v>1.7215374353433399E-3</v>
      </c>
      <c r="F498" s="196">
        <v>456974.57</v>
      </c>
    </row>
    <row r="499" spans="1:6" x14ac:dyDescent="0.25">
      <c r="A499" s="182">
        <v>494</v>
      </c>
      <c r="B499" s="182">
        <f>+'Izračun udjela za 2024. (kune)'!B271</f>
        <v>297</v>
      </c>
      <c r="C499" s="186" t="str">
        <f>+'Izračun udjela za 2024. (kune)'!D271</f>
        <v>GRAD</v>
      </c>
      <c r="D499" s="186" t="str">
        <f>+'Izračun udjela za 2024. (kune)'!E271</f>
        <v>OGULIN</v>
      </c>
      <c r="E499" s="187">
        <f>+'Izračun udjela za 2024. (kune)'!BI271</f>
        <v>4.5748136914075498E-3</v>
      </c>
      <c r="F499" s="196">
        <v>1214364.24</v>
      </c>
    </row>
    <row r="500" spans="1:6" x14ac:dyDescent="0.25">
      <c r="A500" s="182">
        <v>495</v>
      </c>
      <c r="B500" s="182">
        <f>+'Izračun udjela za 2024. (kune)'!B274</f>
        <v>300</v>
      </c>
      <c r="C500" s="186" t="str">
        <f>+'Izračun udjela za 2024. (kune)'!D274</f>
        <v>GRAD</v>
      </c>
      <c r="D500" s="186" t="str">
        <f>+'Izračun udjela za 2024. (kune)'!E274</f>
        <v>OMIŠ</v>
      </c>
      <c r="E500" s="187">
        <f>+'Izračun udjela za 2024. (kune)'!BI274</f>
        <v>1.5598622787301199E-3</v>
      </c>
      <c r="F500" s="196">
        <v>414058.61</v>
      </c>
    </row>
    <row r="501" spans="1:6" x14ac:dyDescent="0.25">
      <c r="A501" s="182">
        <v>496</v>
      </c>
      <c r="B501" s="182">
        <f>+'Izračun udjela za 2024. (kune)'!B276</f>
        <v>302</v>
      </c>
      <c r="C501" s="186" t="str">
        <f>+'Izračun udjela za 2024. (kune)'!D276</f>
        <v>GRAD</v>
      </c>
      <c r="D501" s="186" t="str">
        <f>+'Izračun udjela za 2024. (kune)'!E276</f>
        <v>OPATIJA</v>
      </c>
      <c r="E501" s="187">
        <f>+'Izračun udjela za 2024. (kune)'!BI276</f>
        <v>0</v>
      </c>
      <c r="F501" s="196">
        <v>0</v>
      </c>
    </row>
    <row r="502" spans="1:6" x14ac:dyDescent="0.25">
      <c r="A502" s="182">
        <v>497</v>
      </c>
      <c r="B502" s="182">
        <f>+'Izračun udjela za 2024. (kune)'!B279</f>
        <v>306</v>
      </c>
      <c r="C502" s="186" t="str">
        <f>+'Izračun udjela za 2024. (kune)'!D279</f>
        <v>GRAD</v>
      </c>
      <c r="D502" s="186" t="str">
        <f>+'Izračun udjela za 2024. (kune)'!E279</f>
        <v>OPUZEN</v>
      </c>
      <c r="E502" s="187">
        <f>+'Izračun udjela za 2024. (kune)'!BI279</f>
        <v>2.0181064947833302E-3</v>
      </c>
      <c r="F502" s="196">
        <v>535697.52</v>
      </c>
    </row>
    <row r="503" spans="1:6" x14ac:dyDescent="0.25">
      <c r="A503" s="182">
        <v>498</v>
      </c>
      <c r="B503" s="182">
        <f>+'Izračun udjela za 2024. (kune)'!B280</f>
        <v>307</v>
      </c>
      <c r="C503" s="186" t="str">
        <f>+'Izračun udjela za 2024. (kune)'!D280</f>
        <v>GRAD</v>
      </c>
      <c r="D503" s="186" t="str">
        <f>+'Izračun udjela za 2024. (kune)'!E280</f>
        <v>ORAHOVICA</v>
      </c>
      <c r="E503" s="187">
        <f>+'Izračun udjela za 2024. (kune)'!BI280</f>
        <v>2.4357502291858899E-3</v>
      </c>
      <c r="F503" s="196">
        <v>646559.22</v>
      </c>
    </row>
    <row r="504" spans="1:6" x14ac:dyDescent="0.25">
      <c r="A504" s="182">
        <v>499</v>
      </c>
      <c r="B504" s="182">
        <f>+'Izračun udjela za 2024. (kune)'!B284</f>
        <v>311</v>
      </c>
      <c r="C504" s="186" t="str">
        <f>+'Izračun udjela za 2024. (kune)'!D284</f>
        <v>GRAD</v>
      </c>
      <c r="D504" s="186" t="str">
        <f>+'Izračun udjela za 2024. (kune)'!E284</f>
        <v>OROSLAVJE</v>
      </c>
      <c r="E504" s="187">
        <f>+'Izračun udjela za 2024. (kune)'!BI284</f>
        <v>0</v>
      </c>
      <c r="F504" s="196">
        <v>0</v>
      </c>
    </row>
    <row r="505" spans="1:6" x14ac:dyDescent="0.25">
      <c r="A505" s="182">
        <v>500</v>
      </c>
      <c r="B505" s="182">
        <f>+'Izračun udjela za 2024. (kune)'!B285</f>
        <v>312</v>
      </c>
      <c r="C505" s="186" t="str">
        <f>+'Izračun udjela za 2024. (kune)'!D285</f>
        <v>GRAD</v>
      </c>
      <c r="D505" s="186" t="str">
        <f>+'Izračun udjela za 2024. (kune)'!E285</f>
        <v>OSIJEK</v>
      </c>
      <c r="E505" s="187">
        <f>+'Izračun udjela za 2024. (kune)'!BI285</f>
        <v>0</v>
      </c>
      <c r="F505" s="196">
        <v>0</v>
      </c>
    </row>
    <row r="506" spans="1:6" x14ac:dyDescent="0.25">
      <c r="A506" s="182">
        <v>501</v>
      </c>
      <c r="B506" s="182">
        <f>+'Izračun udjela za 2024. (kune)'!B286</f>
        <v>313</v>
      </c>
      <c r="C506" s="186" t="str">
        <f>+'Izračun udjela za 2024. (kune)'!D286</f>
        <v>GRAD</v>
      </c>
      <c r="D506" s="186" t="str">
        <f>+'Izračun udjela za 2024. (kune)'!E286</f>
        <v>OTOČAC</v>
      </c>
      <c r="E506" s="187">
        <f>+'Izračun udjela za 2024. (kune)'!BI286</f>
        <v>4.6373488822565503E-3</v>
      </c>
      <c r="F506" s="196">
        <v>1230963.94</v>
      </c>
    </row>
    <row r="507" spans="1:6" x14ac:dyDescent="0.25">
      <c r="A507" s="182">
        <v>502</v>
      </c>
      <c r="B507" s="182">
        <f>+'Izračun udjela za 2024. (kune)'!B480</f>
        <v>535</v>
      </c>
      <c r="C507" s="186" t="str">
        <f>+'Izračun udjela za 2024. (kune)'!D480</f>
        <v>GRAD</v>
      </c>
      <c r="D507" s="186" t="str">
        <f>+'Izračun udjela za 2024. (kune)'!E480</f>
        <v>OTOK.</v>
      </c>
      <c r="E507" s="187">
        <f>+'Izračun udjela za 2024. (kune)'!BI480</f>
        <v>3.84929436738657E-3</v>
      </c>
      <c r="F507" s="196">
        <v>1021778.32</v>
      </c>
    </row>
    <row r="508" spans="1:6" x14ac:dyDescent="0.25">
      <c r="A508" s="182">
        <v>503</v>
      </c>
      <c r="B508" s="182">
        <f>+'Izračun udjela za 2024. (kune)'!B288</f>
        <v>315</v>
      </c>
      <c r="C508" s="186" t="str">
        <f>+'Izračun udjela za 2024. (kune)'!D288</f>
        <v>GRAD</v>
      </c>
      <c r="D508" s="186" t="str">
        <f>+'Izračun udjela za 2024. (kune)'!E288</f>
        <v>OZALJ</v>
      </c>
      <c r="E508" s="187">
        <f>+'Izračun udjela za 2024. (kune)'!BI288</f>
        <v>0</v>
      </c>
      <c r="F508" s="196">
        <v>0</v>
      </c>
    </row>
    <row r="509" spans="1:6" x14ac:dyDescent="0.25">
      <c r="A509" s="182">
        <v>504</v>
      </c>
      <c r="B509" s="182">
        <f>+'Izračun udjela za 2024. (kune)'!B289</f>
        <v>316</v>
      </c>
      <c r="C509" s="186" t="str">
        <f>+'Izračun udjela za 2024. (kune)'!D289</f>
        <v>GRAD</v>
      </c>
      <c r="D509" s="186" t="str">
        <f>+'Izračun udjela za 2024. (kune)'!E289</f>
        <v>PAG</v>
      </c>
      <c r="E509" s="187">
        <f>+'Izračun udjela za 2024. (kune)'!BI289</f>
        <v>0</v>
      </c>
      <c r="F509" s="196">
        <v>0</v>
      </c>
    </row>
    <row r="510" spans="1:6" x14ac:dyDescent="0.25">
      <c r="A510" s="182">
        <v>505</v>
      </c>
      <c r="B510" s="182">
        <f>+'Izračun udjela za 2024. (kune)'!B291</f>
        <v>318</v>
      </c>
      <c r="C510" s="186" t="str">
        <f>+'Izračun udjela za 2024. (kune)'!D291</f>
        <v>GRAD</v>
      </c>
      <c r="D510" s="186" t="str">
        <f>+'Izračun udjela za 2024. (kune)'!E291</f>
        <v>PAKRAC</v>
      </c>
      <c r="E510" s="187">
        <f>+'Izračun udjela za 2024. (kune)'!BI291</f>
        <v>4.4756055882613603E-3</v>
      </c>
      <c r="F510" s="196">
        <v>1188029.8899999999</v>
      </c>
    </row>
    <row r="511" spans="1:6" x14ac:dyDescent="0.25">
      <c r="A511" s="182">
        <v>506</v>
      </c>
      <c r="B511" s="182">
        <f>+'Izračun udjela za 2024. (kune)'!B293</f>
        <v>321</v>
      </c>
      <c r="C511" s="186" t="str">
        <f>+'Izračun udjela za 2024. (kune)'!D293</f>
        <v>GRAD</v>
      </c>
      <c r="D511" s="186" t="str">
        <f>+'Izračun udjela za 2024. (kune)'!E293</f>
        <v>PAZIN</v>
      </c>
      <c r="E511" s="187">
        <f>+'Izračun udjela za 2024. (kune)'!BI293</f>
        <v>0</v>
      </c>
      <c r="F511" s="196">
        <v>0</v>
      </c>
    </row>
    <row r="512" spans="1:6" x14ac:dyDescent="0.25">
      <c r="A512" s="182">
        <v>507</v>
      </c>
      <c r="B512" s="182">
        <f>+'Izračun udjela za 2024. (kune)'!B299</f>
        <v>328</v>
      </c>
      <c r="C512" s="186" t="str">
        <f>+'Izračun udjela za 2024. (kune)'!D299</f>
        <v>GRAD</v>
      </c>
      <c r="D512" s="186" t="str">
        <f>+'Izračun udjela za 2024. (kune)'!E299</f>
        <v>PETRINJA</v>
      </c>
      <c r="E512" s="187">
        <f>+'Izračun udjela za 2024. (kune)'!BI299</f>
        <v>9.3514624663458609E-3</v>
      </c>
      <c r="F512" s="196">
        <v>2482304.7200000002</v>
      </c>
    </row>
    <row r="513" spans="1:6" x14ac:dyDescent="0.25">
      <c r="A513" s="182">
        <v>508</v>
      </c>
      <c r="B513" s="182">
        <f>+'Izračun udjela za 2024. (kune)'!B305</f>
        <v>334</v>
      </c>
      <c r="C513" s="186" t="str">
        <f>+'Izračun udjela za 2024. (kune)'!D305</f>
        <v>GRAD</v>
      </c>
      <c r="D513" s="186" t="str">
        <f>+'Izračun udjela za 2024. (kune)'!E305</f>
        <v>PLETERNICA</v>
      </c>
      <c r="E513" s="187">
        <f>+'Izračun udjela za 2024. (kune)'!BI305</f>
        <v>7.6884947867296698E-3</v>
      </c>
      <c r="F513" s="196">
        <v>2040877.24</v>
      </c>
    </row>
    <row r="514" spans="1:6" x14ac:dyDescent="0.25">
      <c r="A514" s="182">
        <v>509</v>
      </c>
      <c r="B514" s="182">
        <f>+'Izračun udjela za 2024. (kune)'!B306</f>
        <v>335</v>
      </c>
      <c r="C514" s="186" t="str">
        <f>+'Izračun udjela za 2024. (kune)'!D306</f>
        <v>GRAD</v>
      </c>
      <c r="D514" s="186" t="str">
        <f>+'Izračun udjela za 2024. (kune)'!E306</f>
        <v>PLOČE</v>
      </c>
      <c r="E514" s="187">
        <f>+'Izračun udjela za 2024. (kune)'!BI306</f>
        <v>3.43331738307775E-3</v>
      </c>
      <c r="F514" s="196">
        <v>911359.05</v>
      </c>
    </row>
    <row r="515" spans="1:6" x14ac:dyDescent="0.25">
      <c r="A515" s="182">
        <v>510</v>
      </c>
      <c r="B515" s="182">
        <f>+'Izračun udjela za 2024. (kune)'!B317</f>
        <v>347</v>
      </c>
      <c r="C515" s="186" t="str">
        <f>+'Izračun udjela za 2024. (kune)'!D317</f>
        <v>GRAD</v>
      </c>
      <c r="D515" s="186" t="str">
        <f>+'Izračun udjela za 2024. (kune)'!E317</f>
        <v>POPOVAČA</v>
      </c>
      <c r="E515" s="187">
        <f>+'Izračun udjela za 2024. (kune)'!BI317</f>
        <v>5.5453407302147196E-3</v>
      </c>
      <c r="F515" s="196">
        <v>1471986.39</v>
      </c>
    </row>
    <row r="516" spans="1:6" x14ac:dyDescent="0.25">
      <c r="A516" s="182">
        <v>511</v>
      </c>
      <c r="B516" s="182">
        <f>+'Izračun udjela za 2024. (kune)'!B318</f>
        <v>348</v>
      </c>
      <c r="C516" s="186" t="str">
        <f>+'Izračun udjela za 2024. (kune)'!D318</f>
        <v>GRAD</v>
      </c>
      <c r="D516" s="186" t="str">
        <f>+'Izračun udjela za 2024. (kune)'!E318</f>
        <v>POREČ</v>
      </c>
      <c r="E516" s="187">
        <f>+'Izračun udjela za 2024. (kune)'!BI318</f>
        <v>0</v>
      </c>
      <c r="F516" s="196">
        <v>0</v>
      </c>
    </row>
    <row r="517" spans="1:6" x14ac:dyDescent="0.25">
      <c r="A517" s="182">
        <v>512</v>
      </c>
      <c r="B517" s="182">
        <f>+'Izračun udjela za 2024. (kune)'!B321</f>
        <v>351</v>
      </c>
      <c r="C517" s="186" t="str">
        <f>+'Izračun udjela za 2024. (kune)'!D321</f>
        <v>GRAD</v>
      </c>
      <c r="D517" s="186" t="str">
        <f>+'Izračun udjela za 2024. (kune)'!E321</f>
        <v>POŽEGA</v>
      </c>
      <c r="E517" s="187">
        <f>+'Izračun udjela za 2024. (kune)'!BI321</f>
        <v>6.6032774282688798E-3</v>
      </c>
      <c r="F517" s="196">
        <v>1752811.05</v>
      </c>
    </row>
    <row r="518" spans="1:6" x14ac:dyDescent="0.25">
      <c r="A518" s="182">
        <v>513</v>
      </c>
      <c r="B518" s="182">
        <f>+'Izračun udjela za 2024. (kune)'!B322</f>
        <v>352</v>
      </c>
      <c r="C518" s="186" t="str">
        <f>+'Izračun udjela za 2024. (kune)'!D322</f>
        <v>GRAD</v>
      </c>
      <c r="D518" s="186" t="str">
        <f>+'Izračun udjela za 2024. (kune)'!E322</f>
        <v>PREGRADA</v>
      </c>
      <c r="E518" s="187">
        <f>+'Izračun udjela za 2024. (kune)'!BI322</f>
        <v>1.19905897037526E-3</v>
      </c>
      <c r="F518" s="196">
        <v>318284.95</v>
      </c>
    </row>
    <row r="519" spans="1:6" x14ac:dyDescent="0.25">
      <c r="A519" s="182">
        <v>514</v>
      </c>
      <c r="B519" s="182">
        <f>+'Izračun udjela za 2024. (kune)'!B324</f>
        <v>355</v>
      </c>
      <c r="C519" s="186" t="str">
        <f>+'Izračun udjela za 2024. (kune)'!D324</f>
        <v>GRAD</v>
      </c>
      <c r="D519" s="186" t="str">
        <f>+'Izračun udjela za 2024. (kune)'!E324</f>
        <v>PRELOG</v>
      </c>
      <c r="E519" s="187">
        <f>+'Izračun udjela za 2024. (kune)'!BI324</f>
        <v>1.5793145956080701E-3</v>
      </c>
      <c r="F519" s="196">
        <v>419222.14</v>
      </c>
    </row>
    <row r="520" spans="1:6" x14ac:dyDescent="0.25">
      <c r="A520" s="182">
        <v>515</v>
      </c>
      <c r="B520" s="182">
        <f>+'Izračun udjela za 2024. (kune)'!B328</f>
        <v>359</v>
      </c>
      <c r="C520" s="186" t="str">
        <f>+'Izračun udjela za 2024. (kune)'!D328</f>
        <v>GRAD</v>
      </c>
      <c r="D520" s="186" t="str">
        <f>+'Izračun udjela za 2024. (kune)'!E328</f>
        <v>PULA</v>
      </c>
      <c r="E520" s="187">
        <f>+'Izračun udjela za 2024. (kune)'!BI328</f>
        <v>0</v>
      </c>
      <c r="F520" s="196">
        <v>0</v>
      </c>
    </row>
    <row r="521" spans="1:6" x14ac:dyDescent="0.25">
      <c r="A521" s="182">
        <v>516</v>
      </c>
      <c r="B521" s="182">
        <f>+'Izračun udjela za 2024. (kune)'!B332</f>
        <v>363</v>
      </c>
      <c r="C521" s="186" t="str">
        <f>+'Izračun udjela za 2024. (kune)'!D332</f>
        <v>GRAD</v>
      </c>
      <c r="D521" s="186" t="str">
        <f>+'Izračun udjela za 2024. (kune)'!E332</f>
        <v>RAB</v>
      </c>
      <c r="E521" s="187">
        <f>+'Izračun udjela za 2024. (kune)'!BI332</f>
        <v>0</v>
      </c>
      <c r="F521" s="196">
        <v>0</v>
      </c>
    </row>
    <row r="522" spans="1:6" x14ac:dyDescent="0.25">
      <c r="A522" s="182">
        <v>517</v>
      </c>
      <c r="B522" s="182">
        <f>+'Izračun udjela za 2024. (kune)'!B340</f>
        <v>373</v>
      </c>
      <c r="C522" s="186" t="str">
        <f>+'Izračun udjela za 2024. (kune)'!D340</f>
        <v>GRAD</v>
      </c>
      <c r="D522" s="186" t="str">
        <f>+'Izračun udjela za 2024. (kune)'!E340</f>
        <v>RIJEKA</v>
      </c>
      <c r="E522" s="187">
        <f>+'Izračun udjela za 2024. (kune)'!BI340</f>
        <v>0</v>
      </c>
      <c r="F522" s="196">
        <v>0</v>
      </c>
    </row>
    <row r="523" spans="1:6" x14ac:dyDescent="0.25">
      <c r="A523" s="182">
        <v>518</v>
      </c>
      <c r="B523" s="182">
        <f>+'Izračun udjela za 2024. (kune)'!B341</f>
        <v>374</v>
      </c>
      <c r="C523" s="186" t="str">
        <f>+'Izračun udjela za 2024. (kune)'!D341</f>
        <v>GRAD</v>
      </c>
      <c r="D523" s="186" t="str">
        <f>+'Izračun udjela za 2024. (kune)'!E341</f>
        <v>ROVINJ</v>
      </c>
      <c r="E523" s="187">
        <f>+'Izračun udjela za 2024. (kune)'!BI341</f>
        <v>0</v>
      </c>
      <c r="F523" s="196">
        <v>0</v>
      </c>
    </row>
    <row r="524" spans="1:6" x14ac:dyDescent="0.25">
      <c r="A524" s="182">
        <v>519</v>
      </c>
      <c r="B524" s="182">
        <f>+'Izračun udjela za 2024. (kune)'!B347</f>
        <v>380</v>
      </c>
      <c r="C524" s="186" t="str">
        <f>+'Izračun udjela za 2024. (kune)'!D347</f>
        <v>GRAD</v>
      </c>
      <c r="D524" s="186" t="str">
        <f>+'Izračun udjela za 2024. (kune)'!E347</f>
        <v>SAMOBOR</v>
      </c>
      <c r="E524" s="187">
        <f>+'Izračun udjela za 2024. (kune)'!BI347</f>
        <v>0</v>
      </c>
      <c r="F524" s="196">
        <v>0</v>
      </c>
    </row>
    <row r="525" spans="1:6" x14ac:dyDescent="0.25">
      <c r="A525" s="182">
        <v>520</v>
      </c>
      <c r="B525" s="182">
        <f>+'Izračun udjela za 2024. (kune)'!B353</f>
        <v>387</v>
      </c>
      <c r="C525" s="186" t="str">
        <f>+'Izračun udjela za 2024. (kune)'!D353</f>
        <v>GRAD</v>
      </c>
      <c r="D525" s="186" t="str">
        <f>+'Izračun udjela za 2024. (kune)'!E353</f>
        <v>SENJ</v>
      </c>
      <c r="E525" s="187">
        <f>+'Izračun udjela za 2024. (kune)'!BI353</f>
        <v>3.4979752545732202E-4</v>
      </c>
      <c r="F525" s="196">
        <v>92852.22</v>
      </c>
    </row>
    <row r="526" spans="1:6" x14ac:dyDescent="0.25">
      <c r="A526" s="182">
        <v>521</v>
      </c>
      <c r="B526" s="182">
        <f>+'Izračun udjela za 2024. (kune)'!B355</f>
        <v>389</v>
      </c>
      <c r="C526" s="186" t="str">
        <f>+'Izračun udjela za 2024. (kune)'!D355</f>
        <v>GRAD</v>
      </c>
      <c r="D526" s="186" t="str">
        <f>+'Izračun udjela za 2024. (kune)'!E355</f>
        <v>SINJ</v>
      </c>
      <c r="E526" s="187">
        <f>+'Izračun udjela za 2024. (kune)'!BI355</f>
        <v>1.3080229402939901E-2</v>
      </c>
      <c r="F526" s="196">
        <v>3472089.56</v>
      </c>
    </row>
    <row r="527" spans="1:6" x14ac:dyDescent="0.25">
      <c r="A527" s="182">
        <v>522</v>
      </c>
      <c r="B527" s="182">
        <f>+'Izračun udjela za 2024. (kune)'!B357</f>
        <v>391</v>
      </c>
      <c r="C527" s="186" t="str">
        <f>+'Izračun udjela za 2024. (kune)'!D357</f>
        <v>GRAD</v>
      </c>
      <c r="D527" s="186" t="str">
        <f>+'Izračun udjela za 2024. (kune)'!E357</f>
        <v>SISAK</v>
      </c>
      <c r="E527" s="187">
        <f>+'Izračun udjela za 2024. (kune)'!BI357</f>
        <v>5.5732544281145097E-3</v>
      </c>
      <c r="F527" s="196">
        <v>1479395.96</v>
      </c>
    </row>
    <row r="528" spans="1:6" x14ac:dyDescent="0.25">
      <c r="A528" s="182">
        <v>523</v>
      </c>
      <c r="B528" s="182">
        <f>+'Izračun udjela za 2024. (kune)'!B359</f>
        <v>394</v>
      </c>
      <c r="C528" s="186" t="str">
        <f>+'Izračun udjela za 2024. (kune)'!D359</f>
        <v>GRAD</v>
      </c>
      <c r="D528" s="186" t="str">
        <f>+'Izračun udjela za 2024. (kune)'!E359</f>
        <v>SKRADIN</v>
      </c>
      <c r="E528" s="187">
        <f>+'Izračun udjela za 2024. (kune)'!BI359</f>
        <v>2.4100772382237802E-3</v>
      </c>
      <c r="F528" s="196">
        <v>639744.43999999994</v>
      </c>
    </row>
    <row r="529" spans="1:6" x14ac:dyDescent="0.25">
      <c r="A529" s="182">
        <v>524</v>
      </c>
      <c r="B529" s="182">
        <f>+'Izračun udjela za 2024. (kune)'!B360</f>
        <v>395</v>
      </c>
      <c r="C529" s="186" t="str">
        <f>+'Izračun udjela za 2024. (kune)'!D360</f>
        <v>GRAD</v>
      </c>
      <c r="D529" s="186" t="str">
        <f>+'Izračun udjela za 2024. (kune)'!E360</f>
        <v>SLATINA</v>
      </c>
      <c r="E529" s="187">
        <f>+'Izračun udjela za 2024. (kune)'!BI360</f>
        <v>7.6524767005870398E-3</v>
      </c>
      <c r="F529" s="196">
        <v>2031316.4</v>
      </c>
    </row>
    <row r="530" spans="1:6" x14ac:dyDescent="0.25">
      <c r="A530" s="182">
        <v>525</v>
      </c>
      <c r="B530" s="182">
        <f>+'Izračun udjela za 2024. (kune)'!B361</f>
        <v>396</v>
      </c>
      <c r="C530" s="186" t="str">
        <f>+'Izračun udjela za 2024. (kune)'!D361</f>
        <v>GRAD</v>
      </c>
      <c r="D530" s="186" t="str">
        <f>+'Izračun udjela za 2024. (kune)'!E361</f>
        <v>SLAVONSKI BROD</v>
      </c>
      <c r="E530" s="187">
        <f>+'Izračun udjela za 2024. (kune)'!BI361</f>
        <v>1.6621137159718798E-2</v>
      </c>
      <c r="F530" s="196">
        <v>4412008.01</v>
      </c>
    </row>
    <row r="531" spans="1:6" x14ac:dyDescent="0.25">
      <c r="A531" s="182">
        <v>526</v>
      </c>
      <c r="B531" s="182">
        <f>+'Izračun udjela za 2024. (kune)'!B364</f>
        <v>400</v>
      </c>
      <c r="C531" s="186" t="str">
        <f>+'Izračun udjela za 2024. (kune)'!D364</f>
        <v>GRAD</v>
      </c>
      <c r="D531" s="186" t="str">
        <f>+'Izračun udjela za 2024. (kune)'!E364</f>
        <v>SLUNJ</v>
      </c>
      <c r="E531" s="187">
        <f>+'Izračun udjela za 2024. (kune)'!BI364</f>
        <v>2.49154304814239E-3</v>
      </c>
      <c r="F531" s="196">
        <v>661369.18000000005</v>
      </c>
    </row>
    <row r="532" spans="1:6" x14ac:dyDescent="0.25">
      <c r="A532" s="182">
        <v>527</v>
      </c>
      <c r="B532" s="182">
        <f>+'Izračun udjela za 2024. (kune)'!B367</f>
        <v>406</v>
      </c>
      <c r="C532" s="186" t="str">
        <f>+'Izračun udjela za 2024. (kune)'!D367</f>
        <v>GRAD</v>
      </c>
      <c r="D532" s="186" t="str">
        <f>+'Izračun udjela za 2024. (kune)'!E367</f>
        <v>SOLIN</v>
      </c>
      <c r="E532" s="187">
        <f>+'Izračun udjela za 2024. (kune)'!BI367</f>
        <v>7.8863981531858592E-3</v>
      </c>
      <c r="F532" s="196">
        <v>2093409.82</v>
      </c>
    </row>
    <row r="533" spans="1:6" x14ac:dyDescent="0.25">
      <c r="A533" s="182">
        <v>528</v>
      </c>
      <c r="B533" s="182">
        <f>+'Izračun udjela za 2024. (kune)'!B369</f>
        <v>409</v>
      </c>
      <c r="C533" s="186" t="str">
        <f>+'Izračun udjela za 2024. (kune)'!D369</f>
        <v>GRAD</v>
      </c>
      <c r="D533" s="186" t="str">
        <f>+'Izračun udjela za 2024. (kune)'!E369</f>
        <v>SPLIT</v>
      </c>
      <c r="E533" s="187">
        <f>+'Izračun udjela za 2024. (kune)'!BI369</f>
        <v>0</v>
      </c>
      <c r="F533" s="196">
        <v>0</v>
      </c>
    </row>
    <row r="534" spans="1:6" x14ac:dyDescent="0.25">
      <c r="A534" s="182">
        <v>529</v>
      </c>
      <c r="B534" s="182">
        <f>+'Izračun udjela za 2024. (kune)'!B373</f>
        <v>413</v>
      </c>
      <c r="C534" s="186" t="str">
        <f>+'Izračun udjela za 2024. (kune)'!D373</f>
        <v>GRAD</v>
      </c>
      <c r="D534" s="186" t="str">
        <f>+'Izračun udjela za 2024. (kune)'!E373</f>
        <v>STARI GRAD</v>
      </c>
      <c r="E534" s="187">
        <f>+'Izračun udjela za 2024. (kune)'!BI373</f>
        <v>4.3411834005787E-5</v>
      </c>
      <c r="F534" s="196">
        <v>11523.48</v>
      </c>
    </row>
    <row r="535" spans="1:6" x14ac:dyDescent="0.25">
      <c r="A535" s="182">
        <v>530</v>
      </c>
      <c r="B535" s="182">
        <f>+'Izračun udjela za 2024. (kune)'!B385</f>
        <v>427</v>
      </c>
      <c r="C535" s="186" t="str">
        <f>+'Izračun udjela za 2024. (kune)'!D385</f>
        <v>GRAD</v>
      </c>
      <c r="D535" s="186" t="str">
        <f>+'Izračun udjela za 2024. (kune)'!E385</f>
        <v>SUPETAR</v>
      </c>
      <c r="E535" s="187">
        <f>+'Izračun udjela za 2024. (kune)'!BI385</f>
        <v>0</v>
      </c>
      <c r="F535" s="196">
        <v>0</v>
      </c>
    </row>
    <row r="536" spans="1:6" x14ac:dyDescent="0.25">
      <c r="A536" s="182">
        <v>531</v>
      </c>
      <c r="B536" s="182">
        <f>+'Izračun udjela za 2024. (kune)'!B393</f>
        <v>436</v>
      </c>
      <c r="C536" s="186" t="str">
        <f>+'Izračun udjela za 2024. (kune)'!D393</f>
        <v>GRAD</v>
      </c>
      <c r="D536" s="186" t="str">
        <f>+'Izračun udjela za 2024. (kune)'!E393</f>
        <v>SVETA NEDJELJA</v>
      </c>
      <c r="E536" s="187">
        <f>+'Izračun udjela za 2024. (kune)'!BI393</f>
        <v>0</v>
      </c>
      <c r="F536" s="196">
        <v>0</v>
      </c>
    </row>
    <row r="537" spans="1:6" x14ac:dyDescent="0.25">
      <c r="A537" s="182">
        <v>532</v>
      </c>
      <c r="B537" s="182">
        <f>+'Izračun udjela za 2024. (kune)'!B387</f>
        <v>429</v>
      </c>
      <c r="C537" s="186" t="str">
        <f>+'Izračun udjela za 2024. (kune)'!D387</f>
        <v>GRAD</v>
      </c>
      <c r="D537" s="186" t="str">
        <f>+'Izračun udjela za 2024. (kune)'!E387</f>
        <v>SVETI IVAN ZELINA</v>
      </c>
      <c r="E537" s="187">
        <f>+'Izračun udjela za 2024. (kune)'!BI387</f>
        <v>4.17055350539592E-3</v>
      </c>
      <c r="F537" s="196">
        <v>1107055.1499999999</v>
      </c>
    </row>
    <row r="538" spans="1:6" x14ac:dyDescent="0.25">
      <c r="A538" s="182">
        <v>533</v>
      </c>
      <c r="B538" s="182">
        <f>+'Izračun udjela za 2024. (kune)'!B401</f>
        <v>444</v>
      </c>
      <c r="C538" s="186" t="str">
        <f>+'Izračun udjela za 2024. (kune)'!D401</f>
        <v>GRAD</v>
      </c>
      <c r="D538" s="186" t="str">
        <f>+'Izračun udjela za 2024. (kune)'!E401</f>
        <v>ŠIBENIK</v>
      </c>
      <c r="E538" s="187">
        <f>+'Izračun udjela za 2024. (kune)'!BI401</f>
        <v>2.7420307950338598E-3</v>
      </c>
      <c r="F538" s="196">
        <v>727860.06</v>
      </c>
    </row>
    <row r="539" spans="1:6" x14ac:dyDescent="0.25">
      <c r="A539" s="182">
        <v>534</v>
      </c>
      <c r="B539" s="182">
        <f>+'Izračun udjela za 2024. (kune)'!B414</f>
        <v>460</v>
      </c>
      <c r="C539" s="186" t="str">
        <f>+'Izračun udjela za 2024. (kune)'!D414</f>
        <v>GRAD</v>
      </c>
      <c r="D539" s="186" t="str">
        <f>+'Izračun udjela za 2024. (kune)'!E414</f>
        <v>TRILJ</v>
      </c>
      <c r="E539" s="187">
        <f>+'Izračun udjela za 2024. (kune)'!BI414</f>
        <v>6.5785252463891903E-3</v>
      </c>
      <c r="F539" s="196">
        <v>1746240.69</v>
      </c>
    </row>
    <row r="540" spans="1:6" x14ac:dyDescent="0.25">
      <c r="A540" s="182">
        <v>535</v>
      </c>
      <c r="B540" s="182">
        <f>+'Izračun udjela za 2024. (kune)'!B417</f>
        <v>463</v>
      </c>
      <c r="C540" s="186" t="str">
        <f>+'Izračun udjela za 2024. (kune)'!D417</f>
        <v>GRAD</v>
      </c>
      <c r="D540" s="186" t="str">
        <f>+'Izračun udjela za 2024. (kune)'!E417</f>
        <v>TROGIR</v>
      </c>
      <c r="E540" s="187">
        <f>+'Izračun udjela za 2024. (kune)'!BI417</f>
        <v>1.4173855054592801E-3</v>
      </c>
      <c r="F540" s="196">
        <v>376238.77</v>
      </c>
    </row>
    <row r="541" spans="1:6" x14ac:dyDescent="0.25">
      <c r="A541" s="182">
        <v>536</v>
      </c>
      <c r="B541" s="182">
        <f>+'Izračun udjela za 2024. (kune)'!B421</f>
        <v>468</v>
      </c>
      <c r="C541" s="186" t="str">
        <f>+'Izračun udjela za 2024. (kune)'!D421</f>
        <v>GRAD</v>
      </c>
      <c r="D541" s="186" t="str">
        <f>+'Izračun udjela za 2024. (kune)'!E421</f>
        <v>UMAG</v>
      </c>
      <c r="E541" s="187">
        <f>+'Izračun udjela za 2024. (kune)'!BI421</f>
        <v>0</v>
      </c>
      <c r="F541" s="196">
        <v>0</v>
      </c>
    </row>
    <row r="542" spans="1:6" x14ac:dyDescent="0.25">
      <c r="A542" s="182">
        <v>537</v>
      </c>
      <c r="B542" s="182">
        <f>+'Izračun udjela za 2024. (kune)'!B423</f>
        <v>471</v>
      </c>
      <c r="C542" s="186" t="str">
        <f>+'Izračun udjela za 2024. (kune)'!D423</f>
        <v>GRAD</v>
      </c>
      <c r="D542" s="186" t="str">
        <f>+'Izračun udjela za 2024. (kune)'!E423</f>
        <v>VALPOVO</v>
      </c>
      <c r="E542" s="187">
        <f>+'Izračun udjela za 2024. (kune)'!BI423</f>
        <v>5.5364492125150704E-3</v>
      </c>
      <c r="F542" s="196">
        <v>1469626.18</v>
      </c>
    </row>
    <row r="543" spans="1:6" x14ac:dyDescent="0.25">
      <c r="A543" s="182">
        <v>538</v>
      </c>
      <c r="B543" s="182">
        <f>+'Izračun udjela za 2024. (kune)'!B424</f>
        <v>472</v>
      </c>
      <c r="C543" s="186" t="str">
        <f>+'Izračun udjela za 2024. (kune)'!D424</f>
        <v>GRAD</v>
      </c>
      <c r="D543" s="186" t="str">
        <f>+'Izračun udjela za 2024. (kune)'!E424</f>
        <v>VARAŽDIN</v>
      </c>
      <c r="E543" s="187">
        <f>+'Izračun udjela za 2024. (kune)'!BI424</f>
        <v>0</v>
      </c>
      <c r="F543" s="196">
        <v>0</v>
      </c>
    </row>
    <row r="544" spans="1:6" x14ac:dyDescent="0.25">
      <c r="A544" s="182">
        <v>539</v>
      </c>
      <c r="B544" s="182">
        <f>+'Izračun udjela za 2024. (kune)'!B425</f>
        <v>473</v>
      </c>
      <c r="C544" s="186" t="str">
        <f>+'Izračun udjela za 2024. (kune)'!D425</f>
        <v>GRAD</v>
      </c>
      <c r="D544" s="186" t="str">
        <f>+'Izračun udjela za 2024. (kune)'!E425</f>
        <v>VARAŽDINSKE TOPLICE</v>
      </c>
      <c r="E544" s="187">
        <f>+'Izračun udjela za 2024. (kune)'!BI425</f>
        <v>1.72356617723253E-3</v>
      </c>
      <c r="F544" s="196">
        <v>457513.09</v>
      </c>
    </row>
    <row r="545" spans="1:6" x14ac:dyDescent="0.25">
      <c r="A545" s="182">
        <v>540</v>
      </c>
      <c r="B545" s="182">
        <f>+'Izračun udjela za 2024. (kune)'!B486</f>
        <v>541</v>
      </c>
      <c r="C545" s="186" t="str">
        <f>+'Izračun udjela za 2024. (kune)'!D486</f>
        <v>GRAD</v>
      </c>
      <c r="D545" s="186" t="str">
        <f>+'Izračun udjela za 2024. (kune)'!E486</f>
        <v>VELIKA GORICA</v>
      </c>
      <c r="E545" s="187">
        <f>+'Izračun udjela za 2024. (kune)'!BI486</f>
        <v>0</v>
      </c>
      <c r="F545" s="196">
        <v>0</v>
      </c>
    </row>
    <row r="546" spans="1:6" x14ac:dyDescent="0.25">
      <c r="A546" s="182">
        <v>541</v>
      </c>
      <c r="B546" s="182">
        <f>+'Izračun udjela za 2024. (kune)'!B437</f>
        <v>487</v>
      </c>
      <c r="C546" s="186" t="str">
        <f>+'Izračun udjela za 2024. (kune)'!D437</f>
        <v>GRAD</v>
      </c>
      <c r="D546" s="186" t="str">
        <f>+'Izračun udjela za 2024. (kune)'!E437</f>
        <v>VINKOVCI</v>
      </c>
      <c r="E546" s="187">
        <f>+'Izračun udjela za 2024. (kune)'!BI437</f>
        <v>8.9138516926288106E-3</v>
      </c>
      <c r="F546" s="196">
        <v>2366142.86</v>
      </c>
    </row>
    <row r="547" spans="1:6" x14ac:dyDescent="0.25">
      <c r="A547" s="182">
        <v>542</v>
      </c>
      <c r="B547" s="182">
        <f>+'Izračun udjela za 2024. (kune)'!B441</f>
        <v>491</v>
      </c>
      <c r="C547" s="186" t="str">
        <f>+'Izračun udjela za 2024. (kune)'!D441</f>
        <v>GRAD</v>
      </c>
      <c r="D547" s="186" t="str">
        <f>+'Izračun udjela za 2024. (kune)'!E441</f>
        <v>VIROVITICA</v>
      </c>
      <c r="E547" s="187">
        <f>+'Izračun udjela za 2024. (kune)'!BI441</f>
        <v>7.56046559481651E-3</v>
      </c>
      <c r="F547" s="196">
        <v>2006892.45</v>
      </c>
    </row>
    <row r="548" spans="1:6" x14ac:dyDescent="0.25">
      <c r="A548" s="182">
        <v>543</v>
      </c>
      <c r="B548" s="182">
        <f>+'Izračun udjela za 2024. (kune)'!B442</f>
        <v>492</v>
      </c>
      <c r="C548" s="186" t="str">
        <f>+'Izračun udjela za 2024. (kune)'!D442</f>
        <v>GRAD</v>
      </c>
      <c r="D548" s="186" t="str">
        <f>+'Izračun udjela za 2024. (kune)'!E442</f>
        <v>VIS</v>
      </c>
      <c r="E548" s="187">
        <f>+'Izračun udjela za 2024. (kune)'!BI442</f>
        <v>0</v>
      </c>
      <c r="F548" s="196">
        <v>0</v>
      </c>
    </row>
    <row r="549" spans="1:6" x14ac:dyDescent="0.25">
      <c r="A549" s="182">
        <v>544</v>
      </c>
      <c r="B549" s="182">
        <f>+'Izračun udjela za 2024. (kune)'!B449</f>
        <v>500</v>
      </c>
      <c r="C549" s="186" t="str">
        <f>+'Izračun udjela za 2024. (kune)'!D449</f>
        <v>GRAD</v>
      </c>
      <c r="D549" s="186" t="str">
        <f>+'Izračun udjela za 2024. (kune)'!E449</f>
        <v>VODICE</v>
      </c>
      <c r="E549" s="187">
        <f>+'Izračun udjela za 2024. (kune)'!BI449</f>
        <v>0</v>
      </c>
      <c r="F549" s="196">
        <v>0</v>
      </c>
    </row>
    <row r="550" spans="1:6" x14ac:dyDescent="0.25">
      <c r="A550" s="182">
        <v>545</v>
      </c>
      <c r="B550" s="182">
        <f>+'Izračun udjela za 2024. (kune)'!B450</f>
        <v>502</v>
      </c>
      <c r="C550" s="186" t="str">
        <f>+'Izračun udjela za 2024. (kune)'!D450</f>
        <v>GRAD</v>
      </c>
      <c r="D550" s="186" t="str">
        <f>+'Izračun udjela za 2024. (kune)'!E450</f>
        <v>VODNJAN</v>
      </c>
      <c r="E550" s="187">
        <f>+'Izračun udjela za 2024. (kune)'!BI450</f>
        <v>8.2692380299185007E-5</v>
      </c>
      <c r="F550" s="196">
        <v>21950.33</v>
      </c>
    </row>
    <row r="551" spans="1:6" x14ac:dyDescent="0.25">
      <c r="A551" s="182">
        <v>546</v>
      </c>
      <c r="B551" s="182">
        <f>+'Izračun udjela za 2024. (kune)'!B456</f>
        <v>508</v>
      </c>
      <c r="C551" s="186" t="str">
        <f>+'Izračun udjela za 2024. (kune)'!D456</f>
        <v>GRAD</v>
      </c>
      <c r="D551" s="186" t="str">
        <f>+'Izračun udjela za 2024. (kune)'!E456</f>
        <v>VRBOVEC</v>
      </c>
      <c r="E551" s="187">
        <f>+'Izračun udjela za 2024. (kune)'!BI456</f>
        <v>5.3032970309211504E-3</v>
      </c>
      <c r="F551" s="196">
        <v>1407736.95</v>
      </c>
    </row>
    <row r="552" spans="1:6" x14ac:dyDescent="0.25">
      <c r="A552" s="182">
        <v>547</v>
      </c>
      <c r="B552" s="182">
        <f>+'Izračun udjela za 2024. (kune)'!B457</f>
        <v>509</v>
      </c>
      <c r="C552" s="186" t="str">
        <f>+'Izračun udjela za 2024. (kune)'!D457</f>
        <v>GRAD</v>
      </c>
      <c r="D552" s="186" t="str">
        <f>+'Izračun udjela za 2024. (kune)'!E457</f>
        <v>VRBOVSKO</v>
      </c>
      <c r="E552" s="187">
        <f>+'Izračun udjela za 2024. (kune)'!BI457</f>
        <v>1.6972116024395799E-3</v>
      </c>
      <c r="F552" s="196">
        <v>450517.38</v>
      </c>
    </row>
    <row r="553" spans="1:6" x14ac:dyDescent="0.25">
      <c r="A553" s="182">
        <v>548</v>
      </c>
      <c r="B553" s="182">
        <f>+'Izračun udjela za 2024. (kune)'!B459</f>
        <v>511</v>
      </c>
      <c r="C553" s="186" t="str">
        <f>+'Izračun udjela za 2024. (kune)'!D459</f>
        <v>GRAD</v>
      </c>
      <c r="D553" s="186" t="str">
        <f>+'Izračun udjela za 2024. (kune)'!E459</f>
        <v>VRGORAC</v>
      </c>
      <c r="E553" s="187">
        <f>+'Izračun udjela za 2024. (kune)'!BI459</f>
        <v>3.8680228244302199E-3</v>
      </c>
      <c r="F553" s="196">
        <v>1026749.71</v>
      </c>
    </row>
    <row r="554" spans="1:6" x14ac:dyDescent="0.25">
      <c r="A554" s="182">
        <v>549</v>
      </c>
      <c r="B554" s="182">
        <f>+'Izračun udjela za 2024. (kune)'!B461</f>
        <v>513</v>
      </c>
      <c r="C554" s="186" t="str">
        <f>+'Izračun udjela za 2024. (kune)'!D461</f>
        <v>GRAD</v>
      </c>
      <c r="D554" s="186" t="str">
        <f>+'Izračun udjela za 2024. (kune)'!E461</f>
        <v>VRLIKA</v>
      </c>
      <c r="E554" s="187">
        <f>+'Izračun udjela za 2024. (kune)'!BI461</f>
        <v>1.27165114354733E-3</v>
      </c>
      <c r="F554" s="196">
        <v>337554.22</v>
      </c>
    </row>
    <row r="555" spans="1:6" x14ac:dyDescent="0.25">
      <c r="A555" s="182">
        <v>550</v>
      </c>
      <c r="B555" s="182">
        <f>+'Izračun udjela za 2024. (kune)'!B465</f>
        <v>518</v>
      </c>
      <c r="C555" s="186" t="str">
        <f>+'Izračun udjela za 2024. (kune)'!D465</f>
        <v>GRAD</v>
      </c>
      <c r="D555" s="186" t="str">
        <f>+'Izračun udjela za 2024. (kune)'!E465</f>
        <v>VUKOVAR</v>
      </c>
      <c r="E555" s="187">
        <f>+'Izračun udjela za 2024. (kune)'!BI465</f>
        <v>1.8886864643585199E-2</v>
      </c>
      <c r="F555" s="196">
        <v>5013435.4400000004</v>
      </c>
    </row>
    <row r="556" spans="1:6" x14ac:dyDescent="0.25">
      <c r="A556" s="182">
        <v>551</v>
      </c>
      <c r="B556" s="182">
        <f>+'Izračun udjela za 2024. (kune)'!B466</f>
        <v>519</v>
      </c>
      <c r="C556" s="186" t="str">
        <f>+'Izračun udjela za 2024. (kune)'!D466</f>
        <v>GRAD</v>
      </c>
      <c r="D556" s="186" t="str">
        <f>+'Izračun udjela za 2024. (kune)'!E466</f>
        <v>ZABOK</v>
      </c>
      <c r="E556" s="187">
        <f>+'Izračun udjela za 2024. (kune)'!BI466</f>
        <v>0</v>
      </c>
      <c r="F556" s="196">
        <v>0</v>
      </c>
    </row>
    <row r="557" spans="1:6" x14ac:dyDescent="0.25">
      <c r="A557" s="182">
        <v>552</v>
      </c>
      <c r="B557" s="182">
        <f>+'Izračun udjela za 2024. (kune)'!B467</f>
        <v>520</v>
      </c>
      <c r="C557" s="186" t="str">
        <f>+'Izračun udjela za 2024. (kune)'!D467</f>
        <v>GRAD</v>
      </c>
      <c r="D557" s="186" t="str">
        <f>+'Izračun udjela za 2024. (kune)'!E467</f>
        <v>ZADAR</v>
      </c>
      <c r="E557" s="187">
        <f>+'Izračun udjela za 2024. (kune)'!BI467</f>
        <v>0</v>
      </c>
      <c r="F557" s="196">
        <v>0</v>
      </c>
    </row>
    <row r="558" spans="1:6" x14ac:dyDescent="0.25">
      <c r="A558" s="182">
        <v>553</v>
      </c>
      <c r="B558" s="182">
        <f>+'Izračun udjela za 2024. (kune)'!B130</f>
        <v>133</v>
      </c>
      <c r="C558" s="188" t="s">
        <v>91</v>
      </c>
      <c r="D558" s="186" t="str">
        <f>+'Izračun udjela za 2024. (kune)'!E130</f>
        <v>ZAGREB</v>
      </c>
      <c r="E558" s="187">
        <f>+'Izračun udjela za 2024. (kune)'!BI130</f>
        <v>0</v>
      </c>
      <c r="F558" s="196">
        <v>0</v>
      </c>
    </row>
    <row r="559" spans="1:6" x14ac:dyDescent="0.25">
      <c r="A559" s="182">
        <v>554</v>
      </c>
      <c r="B559" s="182">
        <f>+'Izračun udjela za 2024. (kune)'!B488</f>
        <v>543</v>
      </c>
      <c r="C559" s="186" t="str">
        <f>+'Izračun udjela za 2024. (kune)'!D488</f>
        <v>GRAD</v>
      </c>
      <c r="D559" s="186" t="str">
        <f>+'Izračun udjela za 2024. (kune)'!E488</f>
        <v>ZAPREŠIĆ</v>
      </c>
      <c r="E559" s="187">
        <f>+'Izračun udjela za 2024. (kune)'!BI488</f>
        <v>0</v>
      </c>
      <c r="F559" s="196">
        <v>0</v>
      </c>
    </row>
    <row r="560" spans="1:6" x14ac:dyDescent="0.25">
      <c r="A560" s="182">
        <v>555</v>
      </c>
      <c r="B560" s="182">
        <f>+'Izračun udjela za 2024. (kune)'!B473</f>
        <v>526</v>
      </c>
      <c r="C560" s="186" t="str">
        <f>+'Izračun udjela za 2024. (kune)'!D473</f>
        <v>GRAD</v>
      </c>
      <c r="D560" s="186" t="str">
        <f>+'Izračun udjela za 2024. (kune)'!E473</f>
        <v>ZLATAR</v>
      </c>
      <c r="E560" s="187">
        <f>+'Izračun udjela za 2024. (kune)'!BI473</f>
        <v>2.2720347350653801E-3</v>
      </c>
      <c r="F560" s="196">
        <v>603101.66</v>
      </c>
    </row>
    <row r="561" spans="1:6" x14ac:dyDescent="0.25">
      <c r="A561" s="182">
        <v>556</v>
      </c>
      <c r="B561" s="182">
        <f>+'Izračun udjela za 2024. (kune)'!B479</f>
        <v>534</v>
      </c>
      <c r="C561" s="186" t="str">
        <f>+'Izračun udjela za 2024. (kune)'!D479</f>
        <v>GRAD</v>
      </c>
      <c r="D561" s="186" t="str">
        <f>+'Izračun udjela za 2024. (kune)'!E479</f>
        <v>ŽUPANJA</v>
      </c>
      <c r="E561" s="187">
        <f>+'Izračun udjela za 2024. (kune)'!BI479+0.000000000000001</f>
        <v>3.7154693952886403E-3</v>
      </c>
      <c r="F561" s="196">
        <v>986255.07</v>
      </c>
    </row>
    <row r="562" spans="1:6" x14ac:dyDescent="0.25">
      <c r="A562" s="182">
        <v>563</v>
      </c>
      <c r="B562" s="182">
        <f>+'Izračun udjela za 2024. (kune)'!B573</f>
        <v>901</v>
      </c>
      <c r="C562" s="186" t="str">
        <f>+'Izračun udjela za 2024. (kune)'!D573</f>
        <v xml:space="preserve">ŽUPANIJA </v>
      </c>
      <c r="D562" s="186" t="str">
        <f>+'Izračun udjela za 2024. (kune)'!E573</f>
        <v xml:space="preserve">ZAGREBAČKA                      </v>
      </c>
      <c r="E562" s="187">
        <f>+'Izračun udjela za 2024. (kune)'!BI573</f>
        <v>0</v>
      </c>
      <c r="F562" s="196">
        <v>0</v>
      </c>
    </row>
    <row r="563" spans="1:6" x14ac:dyDescent="0.25">
      <c r="A563" s="182">
        <v>564</v>
      </c>
      <c r="B563" s="182">
        <f>+'Izračun udjela za 2024. (kune)'!B574</f>
        <v>902</v>
      </c>
      <c r="C563" s="186" t="str">
        <f>+'Izračun udjela za 2024. (kune)'!D574</f>
        <v xml:space="preserve">ŽUPANIJA </v>
      </c>
      <c r="D563" s="186" t="str">
        <f>+'Izračun udjela za 2024. (kune)'!E574</f>
        <v xml:space="preserve">KRAPINSKO-ZAGORSKA              </v>
      </c>
      <c r="E563" s="187">
        <f>+'Izračun udjela za 2024. (kune)'!BI574</f>
        <v>1.3670230172087999E-3</v>
      </c>
      <c r="F563" s="196">
        <v>362870.27</v>
      </c>
    </row>
    <row r="564" spans="1:6" x14ac:dyDescent="0.25">
      <c r="A564" s="182">
        <v>565</v>
      </c>
      <c r="B564" s="182">
        <f>+'Izračun udjela za 2024. (kune)'!B575</f>
        <v>903</v>
      </c>
      <c r="C564" s="186" t="str">
        <f>+'Izračun udjela za 2024. (kune)'!D575</f>
        <v xml:space="preserve">ŽUPANIJA </v>
      </c>
      <c r="D564" s="186" t="str">
        <f>+'Izračun udjela za 2024. (kune)'!E575</f>
        <v xml:space="preserve">SISAČKO-MOSLAVAČKA              </v>
      </c>
      <c r="E564" s="187">
        <f>+'Izračun udjela za 2024. (kune)'!BI575</f>
        <v>7.5070279651500097E-3</v>
      </c>
      <c r="F564" s="196">
        <v>1992707.67</v>
      </c>
    </row>
    <row r="565" spans="1:6" x14ac:dyDescent="0.25">
      <c r="A565" s="182">
        <v>566</v>
      </c>
      <c r="B565" s="182">
        <f>+'Izračun udjela za 2024. (kune)'!B576</f>
        <v>904</v>
      </c>
      <c r="C565" s="186" t="str">
        <f>+'Izračun udjela za 2024. (kune)'!D576</f>
        <v xml:space="preserve">ŽUPANIJA </v>
      </c>
      <c r="D565" s="186" t="str">
        <f>+'Izračun udjela za 2024. (kune)'!E576</f>
        <v xml:space="preserve">KARLOVAČKA                      </v>
      </c>
      <c r="E565" s="187">
        <f>+'Izračun udjela za 2024. (kune)'!BI576</f>
        <v>1.0611407750929099E-3</v>
      </c>
      <c r="F565" s="196">
        <v>281675.17</v>
      </c>
    </row>
    <row r="566" spans="1:6" x14ac:dyDescent="0.25">
      <c r="A566" s="182">
        <v>567</v>
      </c>
      <c r="B566" s="182">
        <f>+'Izračun udjela za 2024. (kune)'!B577</f>
        <v>905</v>
      </c>
      <c r="C566" s="186" t="str">
        <f>+'Izračun udjela za 2024. (kune)'!D577</f>
        <v xml:space="preserve">ŽUPANIJA </v>
      </c>
      <c r="D566" s="186" t="str">
        <f>+'Izračun udjela za 2024. (kune)'!E577</f>
        <v xml:space="preserve">VARAŽDINSKA                     </v>
      </c>
      <c r="E566" s="187">
        <f>+'Izračun udjela za 2024. (kune)'!BI577</f>
        <v>8.8041516927270301E-4</v>
      </c>
      <c r="F566" s="196">
        <v>233702.35</v>
      </c>
    </row>
    <row r="567" spans="1:6" x14ac:dyDescent="0.25">
      <c r="A567" s="182">
        <v>568</v>
      </c>
      <c r="B567" s="182">
        <f>+'Izračun udjela za 2024. (kune)'!B578</f>
        <v>906</v>
      </c>
      <c r="C567" s="186" t="str">
        <f>+'Izračun udjela za 2024. (kune)'!D578</f>
        <v xml:space="preserve">ŽUPANIJA </v>
      </c>
      <c r="D567" s="186" t="str">
        <f>+'Izračun udjela za 2024. (kune)'!E578</f>
        <v xml:space="preserve">KOPRIVNIČKO-KRIŽEVAČKA  </v>
      </c>
      <c r="E567" s="187">
        <f>+'Izračun udjela za 2024. (kune)'!BI578</f>
        <v>4.1080202046476699E-3</v>
      </c>
      <c r="F567" s="196">
        <v>1090455.96</v>
      </c>
    </row>
    <row r="568" spans="1:6" x14ac:dyDescent="0.25">
      <c r="A568" s="182">
        <v>569</v>
      </c>
      <c r="B568" s="182">
        <f>+'Izračun udjela za 2024. (kune)'!B579</f>
        <v>907</v>
      </c>
      <c r="C568" s="186" t="str">
        <f>+'Izračun udjela za 2024. (kune)'!D579</f>
        <v xml:space="preserve">ŽUPANIJA </v>
      </c>
      <c r="D568" s="186" t="str">
        <f>+'Izračun udjela za 2024. (kune)'!E579</f>
        <v xml:space="preserve">BJELOVARSKO-BILOGORSKA          </v>
      </c>
      <c r="E568" s="187">
        <f>+'Izračun udjela za 2024. (kune)'!BI579</f>
        <v>6.6647700410447401E-3</v>
      </c>
      <c r="F568" s="196">
        <v>1769134</v>
      </c>
    </row>
    <row r="569" spans="1:6" x14ac:dyDescent="0.25">
      <c r="A569" s="182">
        <v>570</v>
      </c>
      <c r="B569" s="182">
        <f>+'Izračun udjela za 2024. (kune)'!B580</f>
        <v>908</v>
      </c>
      <c r="C569" s="186" t="str">
        <f>+'Izračun udjela za 2024. (kune)'!D580</f>
        <v xml:space="preserve">ŽUPANIJA </v>
      </c>
      <c r="D569" s="186" t="str">
        <f>+'Izračun udjela za 2024. (kune)'!E580</f>
        <v xml:space="preserve">PRIMORSKO-GORANSKA  </v>
      </c>
      <c r="E569" s="187">
        <f>+'Izračun udjela za 2024. (kune)'!BI580</f>
        <v>0</v>
      </c>
      <c r="F569" s="196">
        <v>0</v>
      </c>
    </row>
    <row r="570" spans="1:6" x14ac:dyDescent="0.25">
      <c r="A570" s="182">
        <v>571</v>
      </c>
      <c r="B570" s="182">
        <f>+'Izračun udjela za 2024. (kune)'!B581</f>
        <v>909</v>
      </c>
      <c r="C570" s="186" t="str">
        <f>+'Izračun udjela za 2024. (kune)'!D581</f>
        <v xml:space="preserve">ŽUPANIJA </v>
      </c>
      <c r="D570" s="186" t="str">
        <f>+'Izračun udjela za 2024. (kune)'!E581</f>
        <v xml:space="preserve">LIČKO-SENJSKA                   </v>
      </c>
      <c r="E570" s="187">
        <f>+'Izračun udjela za 2024. (kune)'!BI581</f>
        <v>3.71125857333579E-4</v>
      </c>
      <c r="F570" s="196">
        <v>98513.73</v>
      </c>
    </row>
    <row r="571" spans="1:6" x14ac:dyDescent="0.25">
      <c r="A571" s="182">
        <v>572</v>
      </c>
      <c r="B571" s="182">
        <f>+'Izračun udjela za 2024. (kune)'!B582</f>
        <v>910</v>
      </c>
      <c r="C571" s="186" t="str">
        <f>+'Izračun udjela za 2024. (kune)'!D582</f>
        <v xml:space="preserve">ŽUPANIJA </v>
      </c>
      <c r="D571" s="186" t="str">
        <f>+'Izračun udjela za 2024. (kune)'!E582</f>
        <v xml:space="preserve">VIROVITIČKO-PODRAVSKA           </v>
      </c>
      <c r="E571" s="187">
        <f>+'Izračun udjela za 2024. (kune)'!BI582</f>
        <v>6.2593033632227903E-3</v>
      </c>
      <c r="F571" s="196">
        <v>1661504.64</v>
      </c>
    </row>
    <row r="572" spans="1:6" x14ac:dyDescent="0.25">
      <c r="A572" s="182">
        <v>573</v>
      </c>
      <c r="B572" s="182">
        <f>+'Izračun udjela za 2024. (kune)'!B583</f>
        <v>911</v>
      </c>
      <c r="C572" s="186" t="str">
        <f>+'Izračun udjela za 2024. (kune)'!D583</f>
        <v xml:space="preserve">ŽUPANIJA </v>
      </c>
      <c r="D572" s="186" t="str">
        <f>+'Izračun udjela za 2024. (kune)'!E583</f>
        <v xml:space="preserve">POŽEŠKO-SLAVONSKA               </v>
      </c>
      <c r="E572" s="187">
        <f>+'Izračun udjela za 2024. (kune)'!BI583</f>
        <v>4.7327755688397399E-3</v>
      </c>
      <c r="F572" s="196">
        <v>1256294.5</v>
      </c>
    </row>
    <row r="573" spans="1:6" x14ac:dyDescent="0.25">
      <c r="A573" s="182">
        <v>574</v>
      </c>
      <c r="B573" s="182">
        <f>+'Izračun udjela za 2024. (kune)'!B584</f>
        <v>912</v>
      </c>
      <c r="C573" s="186" t="str">
        <f>+'Izračun udjela za 2024. (kune)'!D584</f>
        <v xml:space="preserve">ŽUPANIJA </v>
      </c>
      <c r="D573" s="186" t="str">
        <f>+'Izračun udjela za 2024. (kune)'!E584</f>
        <v xml:space="preserve">BRODSKO-POSAVSKA                </v>
      </c>
      <c r="E573" s="187">
        <f>+'Izračun udjela za 2024. (kune)'!BI584</f>
        <v>9.9894060310161108E-3</v>
      </c>
      <c r="F573" s="196">
        <v>2651644.0499999998</v>
      </c>
    </row>
    <row r="574" spans="1:6" x14ac:dyDescent="0.25">
      <c r="A574" s="182">
        <v>575</v>
      </c>
      <c r="B574" s="182">
        <f>+'Izračun udjela za 2024. (kune)'!B585</f>
        <v>913</v>
      </c>
      <c r="C574" s="186" t="str">
        <f>+'Izračun udjela za 2024. (kune)'!D585</f>
        <v xml:space="preserve">ŽUPANIJA </v>
      </c>
      <c r="D574" s="186" t="str">
        <f>+'Izračun udjela za 2024. (kune)'!E585</f>
        <v xml:space="preserve">ZADARSKA  </v>
      </c>
      <c r="E574" s="187">
        <f>+'Izračun udjela za 2024. (kune)'!BI585</f>
        <v>0</v>
      </c>
      <c r="F574" s="196">
        <v>0</v>
      </c>
    </row>
    <row r="575" spans="1:6" x14ac:dyDescent="0.25">
      <c r="A575" s="182">
        <v>576</v>
      </c>
      <c r="B575" s="182">
        <f>+'Izračun udjela za 2024. (kune)'!B586</f>
        <v>914</v>
      </c>
      <c r="C575" s="186" t="str">
        <f>+'Izračun udjela za 2024. (kune)'!D586</f>
        <v xml:space="preserve">ŽUPANIJA </v>
      </c>
      <c r="D575" s="186" t="str">
        <f>+'Izračun udjela za 2024. (kune)'!E586</f>
        <v xml:space="preserve">OSJEČKO-BARANJSKA               </v>
      </c>
      <c r="E575" s="187">
        <f>+'Izračun udjela za 2024. (kune)'!BI586</f>
        <v>9.2100839353652601E-3</v>
      </c>
      <c r="F575" s="196">
        <v>2444776.41</v>
      </c>
    </row>
    <row r="576" spans="1:6" x14ac:dyDescent="0.25">
      <c r="A576" s="182">
        <v>577</v>
      </c>
      <c r="B576" s="182">
        <f>+'Izračun udjela za 2024. (kune)'!B587</f>
        <v>915</v>
      </c>
      <c r="C576" s="186" t="str">
        <f>+'Izračun udjela za 2024. (kune)'!D587</f>
        <v xml:space="preserve">ŽUPANIJA </v>
      </c>
      <c r="D576" s="186" t="str">
        <f>+'Izračun udjela za 2024. (kune)'!E587</f>
        <v xml:space="preserve">ŠIBENSKO-KNINSKA  </v>
      </c>
      <c r="E576" s="187">
        <f>+'Izračun udjela za 2024. (kune)'!BI587</f>
        <v>5.19762247684002E-4</v>
      </c>
      <c r="F576" s="196">
        <v>137968.60999999999</v>
      </c>
    </row>
    <row r="577" spans="1:8" x14ac:dyDescent="0.25">
      <c r="A577" s="182">
        <v>578</v>
      </c>
      <c r="B577" s="182">
        <f>+'Izračun udjela za 2024. (kune)'!B588</f>
        <v>916</v>
      </c>
      <c r="C577" s="186" t="str">
        <f>+'Izračun udjela za 2024. (kune)'!D588</f>
        <v xml:space="preserve">ŽUPANIJA </v>
      </c>
      <c r="D577" s="186" t="str">
        <f>+'Izračun udjela za 2024. (kune)'!E588</f>
        <v xml:space="preserve">VUKOVARSKO-SRIJEMSKA  </v>
      </c>
      <c r="E577" s="187">
        <f>+'Izračun udjela za 2024. (kune)'!BI588</f>
        <v>1.26973043891692E-2</v>
      </c>
      <c r="F577" s="196">
        <v>3370443.8</v>
      </c>
    </row>
    <row r="578" spans="1:8" x14ac:dyDescent="0.25">
      <c r="A578" s="182">
        <v>579</v>
      </c>
      <c r="B578" s="182">
        <f>+'Izračun udjela za 2024. (kune)'!B589</f>
        <v>917</v>
      </c>
      <c r="C578" s="186" t="str">
        <f>+'Izračun udjela za 2024. (kune)'!D589</f>
        <v xml:space="preserve">ŽUPANIJA </v>
      </c>
      <c r="D578" s="186" t="str">
        <f>+'Izračun udjela za 2024. (kune)'!E589</f>
        <v xml:space="preserve">SPLITSKO-DALMATINSKA            </v>
      </c>
      <c r="E578" s="187">
        <f>+'Izračun udjela za 2024. (kune)'!BI589</f>
        <v>0</v>
      </c>
      <c r="F578" s="196">
        <v>0</v>
      </c>
    </row>
    <row r="579" spans="1:8" x14ac:dyDescent="0.25">
      <c r="A579" s="182">
        <v>580</v>
      </c>
      <c r="B579" s="182">
        <f>+'Izračun udjela za 2024. (kune)'!B590</f>
        <v>918</v>
      </c>
      <c r="C579" s="186" t="str">
        <f>+'Izračun udjela za 2024. (kune)'!D590</f>
        <v xml:space="preserve">ŽUPANIJA </v>
      </c>
      <c r="D579" s="186" t="str">
        <f>+'Izračun udjela za 2024. (kune)'!E590</f>
        <v xml:space="preserve">ISTARSKA  </v>
      </c>
      <c r="E579" s="187">
        <f>+'Izračun udjela za 2024. (kune)'!BI590</f>
        <v>0</v>
      </c>
      <c r="F579" s="196">
        <v>0</v>
      </c>
    </row>
    <row r="580" spans="1:8" x14ac:dyDescent="0.25">
      <c r="A580" s="182">
        <v>581</v>
      </c>
      <c r="B580" s="182">
        <f>+'Izračun udjela za 2024. (kune)'!B591</f>
        <v>919</v>
      </c>
      <c r="C580" s="186" t="str">
        <f>+'Izračun udjela za 2024. (kune)'!D591</f>
        <v xml:space="preserve">ŽUPANIJA </v>
      </c>
      <c r="D580" s="186" t="str">
        <f>+'Izračun udjela za 2024. (kune)'!E591</f>
        <v xml:space="preserve">DUBROVAČKO-NERETVANSKA  </v>
      </c>
      <c r="E580" s="187">
        <f>+'Izračun udjela za 2024. (kune)'!BI591</f>
        <v>0</v>
      </c>
      <c r="F580" s="196">
        <v>0</v>
      </c>
    </row>
    <row r="581" spans="1:8" x14ac:dyDescent="0.25">
      <c r="A581" s="182">
        <v>582</v>
      </c>
      <c r="B581" s="182">
        <f>+'Izračun udjela za 2024. (kune)'!B592</f>
        <v>920</v>
      </c>
      <c r="C581" s="186" t="str">
        <f>+'Izračun udjela za 2024. (kune)'!D592</f>
        <v xml:space="preserve">ŽUPANIJA </v>
      </c>
      <c r="D581" s="186" t="str">
        <f>+'Izračun udjela za 2024. (kune)'!E592</f>
        <v xml:space="preserve">MEĐIMURSKA                      </v>
      </c>
      <c r="E581" s="187">
        <f>+'Izračun udjela za 2024. (kune)'!BI592</f>
        <v>2.7376984291032701E-3</v>
      </c>
      <c r="F581" s="196">
        <v>726710.05</v>
      </c>
    </row>
    <row r="582" spans="1:8" x14ac:dyDescent="0.25">
      <c r="C582" s="189"/>
      <c r="D582" s="189"/>
      <c r="E582" s="189"/>
      <c r="F582" s="195"/>
    </row>
    <row r="583" spans="1:8" x14ac:dyDescent="0.25">
      <c r="C583" s="189"/>
      <c r="D583" s="189"/>
      <c r="E583" s="190">
        <f>SUM(E562:E582)+SUM(E6:E561)</f>
        <v>1</v>
      </c>
      <c r="F583" s="195">
        <v>265445616.99999991</v>
      </c>
      <c r="G583" s="195">
        <f t="shared" ref="G583" si="0">SUM(G562:G582)+SUM(G6:G561)</f>
        <v>0</v>
      </c>
      <c r="H583" s="195"/>
    </row>
    <row r="584" spans="1:8" x14ac:dyDescent="0.25">
      <c r="C584" s="189"/>
      <c r="D584" s="189"/>
      <c r="E584" s="189"/>
      <c r="F584" s="189">
        <v>0</v>
      </c>
    </row>
    <row r="585" spans="1:8" x14ac:dyDescent="0.25">
      <c r="C585" s="189"/>
      <c r="D585" s="189"/>
      <c r="E585" s="189"/>
      <c r="F585" s="189"/>
    </row>
    <row r="586" spans="1:8" x14ac:dyDescent="0.25">
      <c r="C586" s="189"/>
      <c r="D586" s="189"/>
      <c r="E586" s="189"/>
      <c r="F586" s="189"/>
    </row>
  </sheetData>
  <autoFilter ref="A5:E581"/>
  <sortState ref="A11:E592">
    <sortCondition ref="A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3"/>
  <sheetViews>
    <sheetView topLeftCell="AU577" zoomScale="85" zoomScaleNormal="85" workbookViewId="0"/>
  </sheetViews>
  <sheetFormatPr defaultRowHeight="14.25" x14ac:dyDescent="0.2"/>
  <cols>
    <col min="1" max="1" width="10.28515625" style="1" customWidth="1"/>
    <col min="2" max="2" width="8.5703125" style="1" customWidth="1"/>
    <col min="3" max="3" width="8.42578125" style="1" customWidth="1"/>
    <col min="4" max="4" width="11.28515625" style="2" customWidth="1"/>
    <col min="5" max="5" width="28.85546875" style="2" customWidth="1"/>
    <col min="6" max="6" width="11" style="1" customWidth="1"/>
    <col min="7" max="7" width="14.42578125" style="2" customWidth="1"/>
    <col min="8" max="8" width="15.5703125" style="2" customWidth="1"/>
    <col min="9" max="9" width="15.42578125" style="2" customWidth="1"/>
    <col min="10" max="10" width="16.5703125" style="2" customWidth="1"/>
    <col min="11" max="11" width="15.5703125" style="2" customWidth="1"/>
    <col min="12" max="12" width="14.42578125" style="2" customWidth="1"/>
    <col min="13" max="14" width="15.5703125" style="2" customWidth="1"/>
    <col min="15" max="15" width="14.42578125" style="2" customWidth="1"/>
    <col min="16" max="16" width="15.5703125" style="2" customWidth="1"/>
    <col min="17" max="17" width="15.5703125" style="2" bestFit="1" customWidth="1"/>
    <col min="18" max="18" width="14.42578125" style="2" bestFit="1" customWidth="1"/>
    <col min="19" max="20" width="15.5703125" style="2" bestFit="1" customWidth="1"/>
    <col min="21" max="21" width="14.42578125" style="2" bestFit="1" customWidth="1"/>
    <col min="22" max="22" width="16.5703125" style="2" bestFit="1" customWidth="1"/>
    <col min="23" max="26" width="15.42578125" style="2" customWidth="1"/>
    <col min="27" max="27" width="15.42578125" style="179" customWidth="1"/>
    <col min="28" max="28" width="15.42578125" style="2" customWidth="1"/>
    <col min="29" max="29" width="27.7109375" style="2" customWidth="1"/>
    <col min="30" max="30" width="15.42578125" style="2" customWidth="1"/>
    <col min="31" max="31" width="15.42578125" style="179" customWidth="1"/>
    <col min="32" max="32" width="15.42578125" style="2" customWidth="1"/>
    <col min="33" max="33" width="26.140625" style="2" bestFit="1" customWidth="1"/>
    <col min="34" max="34" width="15.42578125" style="2" customWidth="1"/>
    <col min="35" max="35" width="15.42578125" style="179" customWidth="1"/>
    <col min="36" max="36" width="15.42578125" style="2" customWidth="1"/>
    <col min="37" max="37" width="25.5703125" style="2" bestFit="1" customWidth="1"/>
    <col min="38" max="38" width="15.42578125" style="2" customWidth="1"/>
    <col min="39" max="39" width="15.42578125" style="179" customWidth="1"/>
    <col min="40" max="40" width="15.42578125" style="2" customWidth="1"/>
    <col min="41" max="41" width="30" style="2" customWidth="1"/>
    <col min="42" max="52" width="15.42578125" style="2" customWidth="1"/>
    <col min="53" max="55" width="15.42578125" style="2" hidden="1" customWidth="1"/>
    <col min="56" max="56" width="24.7109375" style="2" bestFit="1" customWidth="1"/>
    <col min="57" max="57" width="36" style="179" bestFit="1" customWidth="1"/>
    <col min="58" max="58" width="14.140625" style="2" customWidth="1"/>
    <col min="59" max="59" width="24" style="2" bestFit="1" customWidth="1"/>
    <col min="60" max="60" width="29.85546875" style="2" bestFit="1" customWidth="1"/>
    <col min="61" max="61" width="30.85546875" style="2" bestFit="1" customWidth="1"/>
    <col min="62" max="62" width="21.85546875" style="2" bestFit="1" customWidth="1"/>
    <col min="63" max="63" width="9.140625" style="2"/>
    <col min="64" max="64" width="22.140625" style="2" bestFit="1" customWidth="1"/>
    <col min="65" max="16384" width="9.140625" style="2"/>
  </cols>
  <sheetData>
    <row r="1" spans="1:61" ht="40.5" customHeight="1" x14ac:dyDescent="0.25">
      <c r="C1" t="s">
        <v>0</v>
      </c>
      <c r="D1" t="s">
        <v>1</v>
      </c>
      <c r="F1" s="82" t="s">
        <v>739</v>
      </c>
      <c r="G1" s="4">
        <v>7.5345000000000004</v>
      </c>
      <c r="H1" s="3"/>
      <c r="I1" s="3"/>
      <c r="J1" s="4"/>
      <c r="K1" s="3"/>
      <c r="L1" s="3"/>
      <c r="M1" s="4"/>
      <c r="N1" s="3"/>
      <c r="O1" s="3"/>
      <c r="P1" s="4"/>
      <c r="R1" s="3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5"/>
      <c r="AF1" s="4"/>
      <c r="AG1" s="4"/>
      <c r="AH1" s="4"/>
      <c r="AI1" s="5"/>
      <c r="AJ1" s="4"/>
      <c r="AK1" s="4"/>
      <c r="AL1" s="4"/>
      <c r="AM1" s="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4"/>
      <c r="BG1" s="4"/>
      <c r="BH1" s="4"/>
    </row>
    <row r="2" spans="1:61" ht="24" customHeight="1" x14ac:dyDescent="0.25">
      <c r="D2" s="6"/>
      <c r="G2" s="7"/>
      <c r="H2" s="7"/>
      <c r="I2" s="7"/>
      <c r="J2" s="7"/>
      <c r="K2" s="7"/>
      <c r="L2" s="7"/>
      <c r="M2" s="7"/>
      <c r="N2" s="7"/>
      <c r="O2" s="7"/>
      <c r="P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8"/>
      <c r="AF2" s="7"/>
      <c r="AG2" s="7"/>
      <c r="AH2" s="7"/>
      <c r="AI2" s="8"/>
      <c r="AJ2" s="7"/>
      <c r="AK2" s="7"/>
      <c r="AL2" s="7"/>
      <c r="AM2" s="8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7"/>
      <c r="BG2" s="7"/>
      <c r="BH2" s="7"/>
    </row>
    <row r="3" spans="1:61" ht="24" customHeight="1" thickBot="1" x14ac:dyDescent="0.25">
      <c r="A3" s="198"/>
      <c r="B3" s="199"/>
      <c r="C3" s="199"/>
      <c r="E3" s="184" t="s">
        <v>738</v>
      </c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10"/>
      <c r="AJ3" s="9"/>
      <c r="AK3" s="9"/>
      <c r="AL3" s="9"/>
      <c r="AM3" s="10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/>
      <c r="BF3" s="9"/>
      <c r="BH3" s="9"/>
    </row>
    <row r="4" spans="1:61" ht="60" customHeight="1" thickBot="1" x14ac:dyDescent="0.3">
      <c r="E4" s="15" t="s">
        <v>740</v>
      </c>
      <c r="F4" s="11"/>
      <c r="G4" s="12" t="s">
        <v>2</v>
      </c>
      <c r="H4" s="11"/>
      <c r="I4" s="11"/>
      <c r="J4" s="11"/>
      <c r="K4" s="11"/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3"/>
      <c r="AD4" s="13"/>
      <c r="AE4" s="14"/>
      <c r="AF4" s="13"/>
      <c r="AG4" s="13"/>
      <c r="AH4" s="13"/>
      <c r="AI4" s="14"/>
      <c r="AJ4" s="13"/>
      <c r="AK4" s="13"/>
      <c r="AL4" s="13"/>
      <c r="AM4" s="14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61" ht="38.25" hidden="1" customHeight="1" x14ac:dyDescent="0.25">
      <c r="C5" s="15"/>
      <c r="G5" s="16" t="s">
        <v>3</v>
      </c>
      <c r="H5" s="17"/>
      <c r="I5" s="17"/>
      <c r="J5" s="17"/>
      <c r="K5" s="17"/>
      <c r="L5" s="17"/>
      <c r="M5" s="17"/>
      <c r="N5" s="17"/>
      <c r="O5" s="17"/>
      <c r="P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7"/>
      <c r="AC5" s="17"/>
      <c r="AD5" s="17"/>
      <c r="AE5" s="18"/>
      <c r="AF5" s="17"/>
      <c r="AG5" s="17"/>
      <c r="AH5" s="17"/>
      <c r="AI5" s="18"/>
      <c r="AJ5" s="17"/>
      <c r="AK5" s="17"/>
      <c r="AL5" s="17"/>
      <c r="AM5" s="1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17"/>
      <c r="BG5" s="17"/>
      <c r="BH5" s="17"/>
    </row>
    <row r="6" spans="1:61" ht="19.5" customHeight="1" x14ac:dyDescent="0.35">
      <c r="C6" s="19"/>
      <c r="G6" s="20" t="s">
        <v>4</v>
      </c>
      <c r="H6" s="16"/>
      <c r="I6" s="16"/>
      <c r="J6" s="16"/>
      <c r="K6" s="16"/>
      <c r="L6" s="16"/>
      <c r="M6" s="16"/>
      <c r="N6" s="16"/>
      <c r="O6" s="16"/>
      <c r="P6" s="16"/>
      <c r="R6" s="16"/>
      <c r="S6" s="16"/>
      <c r="T6" s="16"/>
      <c r="U6" s="16"/>
      <c r="V6" s="16"/>
      <c r="W6" s="16"/>
      <c r="X6" s="16"/>
      <c r="Y6" s="16"/>
      <c r="Z6" s="16"/>
      <c r="AA6" s="21"/>
      <c r="AB6" s="16"/>
      <c r="AC6" s="16"/>
      <c r="AD6" s="16"/>
      <c r="AE6" s="21"/>
      <c r="AF6" s="16"/>
      <c r="AG6" s="16"/>
      <c r="AH6" s="16"/>
      <c r="AI6" s="21"/>
      <c r="AJ6" s="16"/>
      <c r="AK6" s="16"/>
      <c r="AL6" s="16"/>
      <c r="AM6" s="21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22"/>
      <c r="BF6" s="23"/>
      <c r="BG6" s="24" t="s">
        <v>5</v>
      </c>
      <c r="BH6" s="16"/>
    </row>
    <row r="7" spans="1:61" ht="39" customHeight="1" thickBot="1" x14ac:dyDescent="0.35">
      <c r="G7" s="191">
        <f>+ROUND('Izračun udjela za 2024. (kune)'!G7/'Izračun udjela za 2024. (euri)'!$G$1,2)</f>
        <v>199.08</v>
      </c>
      <c r="H7" s="26" t="s">
        <v>6</v>
      </c>
      <c r="I7" s="26" t="s">
        <v>6</v>
      </c>
      <c r="J7" s="26" t="s">
        <v>6</v>
      </c>
      <c r="K7" s="26" t="s">
        <v>7</v>
      </c>
      <c r="L7" s="26" t="s">
        <v>7</v>
      </c>
      <c r="M7" s="26" t="s">
        <v>7</v>
      </c>
      <c r="N7" s="26" t="s">
        <v>8</v>
      </c>
      <c r="O7" s="26" t="s">
        <v>8</v>
      </c>
      <c r="P7" s="26" t="s">
        <v>8</v>
      </c>
      <c r="Q7" s="26" t="s">
        <v>9</v>
      </c>
      <c r="R7" s="26" t="s">
        <v>9</v>
      </c>
      <c r="S7" s="26" t="s">
        <v>9</v>
      </c>
      <c r="T7" s="26" t="s">
        <v>10</v>
      </c>
      <c r="U7" s="26" t="s">
        <v>10</v>
      </c>
      <c r="V7" s="26" t="s">
        <v>10</v>
      </c>
      <c r="W7" s="26" t="s">
        <v>11</v>
      </c>
      <c r="X7" s="26" t="s">
        <v>11</v>
      </c>
      <c r="Y7" s="26" t="s">
        <v>11</v>
      </c>
      <c r="Z7" s="26" t="s">
        <v>12</v>
      </c>
      <c r="AA7" s="27"/>
      <c r="AB7" s="28" t="s">
        <v>12</v>
      </c>
      <c r="AC7" s="28" t="s">
        <v>12</v>
      </c>
      <c r="AD7" s="28" t="s">
        <v>13</v>
      </c>
      <c r="AE7" s="28" t="s">
        <v>14</v>
      </c>
      <c r="AF7" s="28" t="s">
        <v>13</v>
      </c>
      <c r="AG7" s="28" t="s">
        <v>13</v>
      </c>
      <c r="AH7" s="26">
        <v>2021</v>
      </c>
      <c r="AI7" s="26">
        <v>2021</v>
      </c>
      <c r="AJ7" s="26">
        <v>2021</v>
      </c>
      <c r="AK7" s="26">
        <v>2021</v>
      </c>
      <c r="AL7" s="26">
        <v>2022</v>
      </c>
      <c r="AM7" s="27">
        <v>2022</v>
      </c>
      <c r="AN7" s="26">
        <v>2022</v>
      </c>
      <c r="AO7" s="26">
        <v>2022</v>
      </c>
      <c r="AP7" s="26"/>
      <c r="AQ7" s="26"/>
      <c r="AR7" s="26"/>
      <c r="AS7" s="26"/>
      <c r="AT7" s="26"/>
      <c r="AU7" s="29"/>
      <c r="AV7" s="26"/>
      <c r="AW7" s="26"/>
      <c r="AX7" s="26"/>
      <c r="AY7" s="26"/>
      <c r="AZ7" s="26"/>
      <c r="BA7" s="26"/>
      <c r="BB7" s="26"/>
      <c r="BC7" s="26"/>
      <c r="BD7" s="28"/>
      <c r="BE7" s="30"/>
      <c r="BF7" s="28"/>
      <c r="BG7" s="31">
        <f>+BG597</f>
        <v>353907483.22000033</v>
      </c>
      <c r="BH7" s="28"/>
    </row>
    <row r="8" spans="1:61" s="44" customFormat="1" ht="121.5" customHeight="1" x14ac:dyDescent="0.2">
      <c r="A8" s="32" t="s">
        <v>15</v>
      </c>
      <c r="B8" s="32" t="s">
        <v>16</v>
      </c>
      <c r="C8" s="32" t="s">
        <v>17</v>
      </c>
      <c r="D8" s="32" t="s">
        <v>18</v>
      </c>
      <c r="E8" s="32" t="s">
        <v>19</v>
      </c>
      <c r="F8" s="33" t="s">
        <v>20</v>
      </c>
      <c r="G8" s="34" t="s">
        <v>21</v>
      </c>
      <c r="H8" s="35" t="s">
        <v>22</v>
      </c>
      <c r="I8" s="35" t="s">
        <v>23</v>
      </c>
      <c r="J8" s="36" t="s">
        <v>24</v>
      </c>
      <c r="K8" s="35" t="s">
        <v>25</v>
      </c>
      <c r="L8" s="35" t="s">
        <v>26</v>
      </c>
      <c r="M8" s="36" t="s">
        <v>27</v>
      </c>
      <c r="N8" s="35" t="s">
        <v>28</v>
      </c>
      <c r="O8" s="35" t="s">
        <v>29</v>
      </c>
      <c r="P8" s="36" t="s">
        <v>30</v>
      </c>
      <c r="Q8" s="35" t="s">
        <v>31</v>
      </c>
      <c r="R8" s="35" t="s">
        <v>32</v>
      </c>
      <c r="S8" s="36" t="s">
        <v>33</v>
      </c>
      <c r="T8" s="35" t="s">
        <v>34</v>
      </c>
      <c r="U8" s="35" t="s">
        <v>35</v>
      </c>
      <c r="V8" s="37" t="s">
        <v>36</v>
      </c>
      <c r="W8" s="35" t="s">
        <v>37</v>
      </c>
      <c r="X8" s="35" t="s">
        <v>38</v>
      </c>
      <c r="Y8" s="37" t="s">
        <v>39</v>
      </c>
      <c r="Z8" s="35" t="s">
        <v>40</v>
      </c>
      <c r="AA8" s="38" t="s">
        <v>41</v>
      </c>
      <c r="AB8" s="35" t="s">
        <v>42</v>
      </c>
      <c r="AC8" s="37" t="s">
        <v>43</v>
      </c>
      <c r="AD8" s="35" t="s">
        <v>44</v>
      </c>
      <c r="AE8" s="38" t="s">
        <v>45</v>
      </c>
      <c r="AF8" s="35" t="s">
        <v>46</v>
      </c>
      <c r="AG8" s="37" t="s">
        <v>47</v>
      </c>
      <c r="AH8" s="35" t="s">
        <v>48</v>
      </c>
      <c r="AI8" s="38" t="s">
        <v>49</v>
      </c>
      <c r="AJ8" s="35" t="s">
        <v>50</v>
      </c>
      <c r="AK8" s="37" t="s">
        <v>51</v>
      </c>
      <c r="AL8" s="35" t="s">
        <v>52</v>
      </c>
      <c r="AM8" s="38" t="s">
        <v>53</v>
      </c>
      <c r="AN8" s="35" t="s">
        <v>54</v>
      </c>
      <c r="AO8" s="37" t="s">
        <v>55</v>
      </c>
      <c r="AP8" s="39"/>
      <c r="AQ8" s="39"/>
      <c r="AR8" s="39"/>
      <c r="AS8" s="39"/>
      <c r="AT8" s="39"/>
      <c r="AU8" s="39"/>
      <c r="AV8" s="35" t="s">
        <v>56</v>
      </c>
      <c r="AW8" s="35" t="s">
        <v>57</v>
      </c>
      <c r="AX8" s="35" t="s">
        <v>58</v>
      </c>
      <c r="AY8" s="35" t="s">
        <v>59</v>
      </c>
      <c r="AZ8" s="40"/>
      <c r="BA8" s="40"/>
      <c r="BB8" s="40"/>
      <c r="BC8" s="40"/>
      <c r="BD8" s="41" t="s">
        <v>60</v>
      </c>
      <c r="BE8" s="42" t="s">
        <v>61</v>
      </c>
      <c r="BF8" s="36" t="s">
        <v>62</v>
      </c>
      <c r="BG8" s="36" t="s">
        <v>63</v>
      </c>
      <c r="BH8" s="43" t="s">
        <v>64</v>
      </c>
      <c r="BI8" s="43" t="s">
        <v>65</v>
      </c>
    </row>
    <row r="9" spans="1:61" ht="19.5" customHeight="1" x14ac:dyDescent="0.2">
      <c r="A9" s="45">
        <v>0</v>
      </c>
      <c r="B9" s="45">
        <v>0</v>
      </c>
      <c r="C9" s="45">
        <v>0</v>
      </c>
      <c r="D9" s="46">
        <v>1</v>
      </c>
      <c r="E9" s="46">
        <v>2</v>
      </c>
      <c r="F9" s="45"/>
      <c r="G9" s="46" t="s">
        <v>66</v>
      </c>
      <c r="H9" s="46">
        <v>5</v>
      </c>
      <c r="I9" s="46">
        <v>6</v>
      </c>
      <c r="J9" s="46" t="s">
        <v>67</v>
      </c>
      <c r="K9" s="46">
        <v>8</v>
      </c>
      <c r="L9" s="46">
        <v>9</v>
      </c>
      <c r="M9" s="46" t="s">
        <v>68</v>
      </c>
      <c r="N9" s="46">
        <v>11</v>
      </c>
      <c r="O9" s="46">
        <v>12</v>
      </c>
      <c r="P9" s="46" t="s">
        <v>69</v>
      </c>
      <c r="Q9" s="46">
        <v>14</v>
      </c>
      <c r="R9" s="46">
        <v>15</v>
      </c>
      <c r="S9" s="46" t="s">
        <v>70</v>
      </c>
      <c r="T9" s="46">
        <v>17</v>
      </c>
      <c r="U9" s="46">
        <v>18</v>
      </c>
      <c r="V9" s="47" t="s">
        <v>71</v>
      </c>
      <c r="W9" s="46">
        <v>20</v>
      </c>
      <c r="X9" s="46">
        <v>21</v>
      </c>
      <c r="Y9" s="47" t="s">
        <v>72</v>
      </c>
      <c r="Z9" s="46">
        <v>23</v>
      </c>
      <c r="AA9" s="48">
        <v>24</v>
      </c>
      <c r="AB9" s="46">
        <v>25</v>
      </c>
      <c r="AC9" s="47" t="s">
        <v>73</v>
      </c>
      <c r="AD9" s="46">
        <v>27</v>
      </c>
      <c r="AE9" s="48">
        <v>28</v>
      </c>
      <c r="AF9" s="46">
        <v>29</v>
      </c>
      <c r="AG9" s="47" t="s">
        <v>74</v>
      </c>
      <c r="AH9" s="46">
        <v>31</v>
      </c>
      <c r="AI9" s="48">
        <v>32</v>
      </c>
      <c r="AJ9" s="46">
        <v>33</v>
      </c>
      <c r="AK9" s="47" t="s">
        <v>75</v>
      </c>
      <c r="AL9" s="46">
        <v>35</v>
      </c>
      <c r="AM9" s="48">
        <v>36</v>
      </c>
      <c r="AN9" s="46">
        <v>37</v>
      </c>
      <c r="AO9" s="47" t="s">
        <v>76</v>
      </c>
      <c r="AP9" s="49"/>
      <c r="AQ9" s="49"/>
      <c r="AR9" s="49"/>
      <c r="AS9" s="49"/>
      <c r="AT9" s="49"/>
      <c r="AU9" s="49"/>
      <c r="AV9" s="46" t="s">
        <v>77</v>
      </c>
      <c r="AW9" s="46" t="s">
        <v>78</v>
      </c>
      <c r="AX9" s="46" t="s">
        <v>79</v>
      </c>
      <c r="AY9" s="46" t="s">
        <v>80</v>
      </c>
      <c r="AZ9" s="49"/>
      <c r="BA9" s="49"/>
      <c r="BB9" s="49"/>
      <c r="BC9" s="49"/>
      <c r="BD9" s="50" t="s">
        <v>81</v>
      </c>
      <c r="BE9" s="51" t="s">
        <v>82</v>
      </c>
      <c r="BF9" s="46" t="s">
        <v>83</v>
      </c>
      <c r="BG9" s="46" t="s">
        <v>84</v>
      </c>
      <c r="BH9" s="46" t="s">
        <v>85</v>
      </c>
      <c r="BI9" s="46" t="s">
        <v>86</v>
      </c>
    </row>
    <row r="10" spans="1:61" ht="15" customHeight="1" x14ac:dyDescent="0.25">
      <c r="A10" s="52"/>
      <c r="B10" s="52"/>
      <c r="C10" s="52"/>
      <c r="D10" s="52"/>
      <c r="E10" s="52"/>
      <c r="F10" s="53"/>
      <c r="G10" s="45"/>
      <c r="H10" s="54"/>
      <c r="I10" s="54"/>
      <c r="J10" s="54"/>
      <c r="K10" s="54"/>
      <c r="L10" s="52"/>
      <c r="M10" s="45"/>
      <c r="N10" s="45"/>
      <c r="O10" s="45"/>
      <c r="P10" s="54"/>
      <c r="Q10" s="45"/>
      <c r="R10" s="45"/>
      <c r="S10" s="54"/>
      <c r="T10" s="45"/>
      <c r="U10" s="45"/>
      <c r="V10" s="55"/>
      <c r="W10" s="45"/>
      <c r="X10" s="45"/>
      <c r="Y10" s="55"/>
      <c r="Z10" s="45"/>
      <c r="AA10" s="56"/>
      <c r="AB10" s="45"/>
      <c r="AC10" s="55"/>
      <c r="AD10" s="45"/>
      <c r="AE10" s="56"/>
      <c r="AF10" s="45"/>
      <c r="AG10" s="55"/>
      <c r="AH10" s="45"/>
      <c r="AI10" s="56"/>
      <c r="AJ10" s="45"/>
      <c r="AK10" s="55"/>
      <c r="AL10" s="45"/>
      <c r="AM10" s="56"/>
      <c r="AN10" s="45"/>
      <c r="AO10" s="55"/>
      <c r="AP10" s="55"/>
      <c r="AQ10" s="55"/>
      <c r="AR10" s="55"/>
      <c r="AS10" s="55"/>
      <c r="AT10" s="55"/>
      <c r="AU10" s="55"/>
      <c r="AV10" s="45"/>
      <c r="AW10" s="45"/>
      <c r="AX10" s="45"/>
      <c r="AY10" s="45"/>
      <c r="AZ10" s="57"/>
      <c r="BA10" s="57"/>
      <c r="BB10" s="57"/>
      <c r="BC10" s="57"/>
      <c r="BD10" s="58"/>
      <c r="BE10" s="59"/>
      <c r="BF10" s="54"/>
      <c r="BG10" s="54"/>
      <c r="BH10" s="54"/>
      <c r="BI10" s="54"/>
    </row>
    <row r="11" spans="1:61" ht="15.75" customHeight="1" x14ac:dyDescent="0.25">
      <c r="A11" s="60">
        <v>1</v>
      </c>
      <c r="B11" s="61">
        <v>1</v>
      </c>
      <c r="C11" s="61">
        <v>16</v>
      </c>
      <c r="D11" s="62" t="s">
        <v>87</v>
      </c>
      <c r="E11" s="62" t="s">
        <v>88</v>
      </c>
      <c r="F11" s="63">
        <v>3441</v>
      </c>
      <c r="G11" s="64">
        <v>10</v>
      </c>
      <c r="H11" s="64">
        <f>+ROUND('Izračun udjela za 2024. (kune)'!H11/'Izračun udjela za 2024. (euri)'!$G$1,2)</f>
        <v>477507.6</v>
      </c>
      <c r="I11" s="65">
        <f>+ROUND('Izračun udjela za 2024. (kune)'!I11/'Izračun udjela za 2024. (euri)'!$G$1,2)</f>
        <v>35017.29</v>
      </c>
      <c r="J11" s="66">
        <f>+ROUND('Izračun udjela za 2024. (kune)'!J11/'Izračun udjela za 2024. (euri)'!$G$1,2)</f>
        <v>486739.34</v>
      </c>
      <c r="K11" s="64">
        <f>+ROUND('Izračun udjela za 2024. (kune)'!K11/'Izračun udjela za 2024. (euri)'!$G$1,2)</f>
        <v>514734.32</v>
      </c>
      <c r="L11" s="65">
        <f>+ROUND('Izračun udjela za 2024. (kune)'!L11/'Izračun udjela za 2024. (euri)'!$G$1,2)</f>
        <v>37747.24</v>
      </c>
      <c r="M11" s="66">
        <f>+ROUND('Izračun udjela za 2024. (kune)'!M11/'Izračun udjela za 2024. (euri)'!$G$1,2)</f>
        <v>524685.78</v>
      </c>
      <c r="N11" s="64">
        <f>+ROUND('Izračun udjela za 2024. (kune)'!N11/'Izračun udjela za 2024. (euri)'!$G$1,2)</f>
        <v>277589.28000000003</v>
      </c>
      <c r="O11" s="65">
        <f>+ROUND('Izračun udjela za 2024. (kune)'!O11/'Izračun udjela za 2024. (euri)'!$G$1,2)</f>
        <v>20356.5</v>
      </c>
      <c r="P11" s="66">
        <f>+ROUND('Izračun udjela za 2024. (kune)'!P11/'Izračun udjela za 2024. (euri)'!$G$1,2)</f>
        <v>282956.06</v>
      </c>
      <c r="Q11" s="64">
        <f>+ROUND('Izračun udjela za 2024. (kune)'!Q11/'Izračun udjela za 2024. (euri)'!$G$1,2)</f>
        <v>357473.23</v>
      </c>
      <c r="R11" s="65">
        <f>+ROUND('Izračun udjela za 2024. (kune)'!R11/'Izračun udjela za 2024. (euri)'!$G$1,2)</f>
        <v>26404.87</v>
      </c>
      <c r="S11" s="66">
        <f>+ROUND('Izračun udjela za 2024. (kune)'!S11/'Izračun udjela za 2024. (euri)'!$G$1,2)</f>
        <v>364175.2</v>
      </c>
      <c r="T11" s="64">
        <f>+ROUND('Izračun udjela za 2024. (kune)'!T11/'Izračun udjela za 2024. (euri)'!$G$1,2)</f>
        <v>260784.85</v>
      </c>
      <c r="U11" s="65">
        <f>+ROUND('Izračun udjela za 2024. (kune)'!U11/'Izračun udjela za 2024. (euri)'!$G$1,2)</f>
        <v>19344.89</v>
      </c>
      <c r="V11" s="67">
        <f>+ROUND('Izračun udjela za 2024. (kune)'!V11/'Izračun udjela za 2024. (euri)'!$G$1,2)</f>
        <v>265583.96000000002</v>
      </c>
      <c r="W11" s="64">
        <f>+ROUND('Izračun udjela za 2024. (kune)'!W11/'Izračun udjela za 2024. (euri)'!$G$1,2)</f>
        <v>445618.83</v>
      </c>
      <c r="X11" s="65">
        <f>+ROUND('Izračun udjela za 2024. (kune)'!X11/'Izračun udjela za 2024. (euri)'!$G$1,2)</f>
        <v>33008.870000000003</v>
      </c>
      <c r="Y11" s="67">
        <f>+ROUND('Izračun udjela za 2024. (kune)'!Y11/'Izračun udjela za 2024. (euri)'!$G$1,2)</f>
        <v>453870.96</v>
      </c>
      <c r="Z11" s="64">
        <f>+ROUND('Izračun udjela za 2024. (kune)'!Z11/'Izračun udjela za 2024. (euri)'!$G$1,2)</f>
        <v>537184.5</v>
      </c>
      <c r="AA11" s="68">
        <f>+ROUND('Izračun udjela za 2024. (kune)'!AA11/'Izračun udjela za 2024. (euri)'!$G$1,2)</f>
        <v>415.96</v>
      </c>
      <c r="AB11" s="65">
        <f>+ROUND('Izračun udjela za 2024. (kune)'!AB11/'Izračun udjela za 2024. (euri)'!$G$1,2)</f>
        <v>39791.519999999997</v>
      </c>
      <c r="AC11" s="67">
        <f>+ROUND('Izračun udjela za 2024. (kune)'!AC11/'Izračun udjela za 2024. (euri)'!$G$1,2)</f>
        <v>547132.29</v>
      </c>
      <c r="AD11" s="64">
        <f>+ROUND('Izračun udjela za 2024. (kune)'!AD11/'Izračun udjela za 2024. (euri)'!$G$1,2)</f>
        <v>513983.65</v>
      </c>
      <c r="AE11" s="68">
        <f>+ROUND('Izračun udjela za 2024. (kune)'!AE11/'Izračun udjela za 2024. (euri)'!$G$1,2)</f>
        <v>553.5</v>
      </c>
      <c r="AF11" s="65">
        <f>+ROUND('Izračun udjela za 2024. (kune)'!AF11/'Izračun udjela za 2024. (euri)'!$G$1,2)</f>
        <v>38072.92</v>
      </c>
      <c r="AG11" s="67">
        <f>+ROUND('Izračun udjela za 2024. (kune)'!AG11/'Izračun udjela za 2024. (euri)'!$G$1,2)</f>
        <v>523501.8</v>
      </c>
      <c r="AH11" s="64">
        <f>+ROUND('Izračun udjela za 2024. (kune)'!AH11/'Izračun udjela za 2024. (euri)'!$G$1,2)</f>
        <v>517567.6</v>
      </c>
      <c r="AI11" s="68">
        <f>+ROUND('Izračun udjela za 2024. (kune)'!AI11/'Izračun udjela za 2024. (euri)'!$G$1,2)</f>
        <v>0</v>
      </c>
      <c r="AJ11" s="64">
        <f>+ROUND('Izračun udjela za 2024. (kune)'!AJ11/'Izračun udjela za 2024. (euri)'!$G$1,2)</f>
        <v>38338.559999999998</v>
      </c>
      <c r="AK11" s="67">
        <f>+ROUND('Izračun udjela za 2024. (kune)'!AK11/'Izračun udjela za 2024. (euri)'!$G$1,2)</f>
        <v>527151.93999999994</v>
      </c>
      <c r="AL11" s="64">
        <f>+ROUND('Izračun udjela za 2024. (kune)'!AL11/'Izračun udjela za 2024. (euri)'!$G$1,2)</f>
        <v>581062.14</v>
      </c>
      <c r="AM11" s="68">
        <f>+ROUND('Izračun udjela za 2024. (kune)'!AM11/'Izračun udjela za 2024. (euri)'!$G$1,2)</f>
        <v>0</v>
      </c>
      <c r="AN11" s="64">
        <f>+ROUND('Izračun udjela za 2024. (kune)'!AN11/'Izračun udjela za 2024. (euri)'!$G$1,2)</f>
        <v>43714.49</v>
      </c>
      <c r="AO11" s="67">
        <f>+ROUND('Izračun udjela za 2024. (kune)'!AO11/'Izračun udjela za 2024. (euri)'!$G$1,2)</f>
        <v>591082.41</v>
      </c>
      <c r="AP11" s="69"/>
      <c r="AQ11" s="70"/>
      <c r="AR11" s="69"/>
      <c r="AS11" s="69"/>
      <c r="AT11" s="69"/>
      <c r="AU11" s="71"/>
      <c r="AV11" s="64">
        <v>0</v>
      </c>
      <c r="AW11" s="64">
        <v>0</v>
      </c>
      <c r="AX11" s="64">
        <v>0</v>
      </c>
      <c r="AY11" s="64">
        <v>0</v>
      </c>
      <c r="AZ11" s="64"/>
      <c r="BA11" s="64"/>
      <c r="BB11" s="64"/>
      <c r="BC11" s="64"/>
      <c r="BD11" s="72">
        <f>+ROUND((Y11+AC11+AG11+AK11+AO11)/5,2)</f>
        <v>528547.88</v>
      </c>
      <c r="BE11" s="73">
        <f t="shared" ref="BE11:BE74" si="0">ROUND(BD11/F11,2)</f>
        <v>153.6</v>
      </c>
      <c r="BF11" s="74">
        <f>+$BJ$600</f>
        <v>447.75</v>
      </c>
      <c r="BG11" s="66">
        <f t="shared" ref="BG11:BG74" si="1">IF((BF11-BE11)&lt;0,0,(BF11-BE11)*F11)</f>
        <v>1012170.1499999999</v>
      </c>
      <c r="BH11" s="75">
        <f>+BG11/$BG$7</f>
        <v>2.8599851599374129E-3</v>
      </c>
      <c r="BI11" s="76">
        <f>+ROUND(BH11,18)</f>
        <v>2.8599851599374099E-3</v>
      </c>
    </row>
    <row r="12" spans="1:61" ht="15.75" customHeight="1" x14ac:dyDescent="0.25">
      <c r="A12" s="60">
        <v>1</v>
      </c>
      <c r="B12" s="61">
        <v>2</v>
      </c>
      <c r="C12" s="61">
        <v>14</v>
      </c>
      <c r="D12" s="62" t="s">
        <v>87</v>
      </c>
      <c r="E12" s="62" t="s">
        <v>89</v>
      </c>
      <c r="F12" s="63">
        <v>3411</v>
      </c>
      <c r="G12" s="64">
        <v>10</v>
      </c>
      <c r="H12" s="64">
        <f>+ROUND('Izračun udjela za 2024. (kune)'!H12/'Izračun udjela za 2024. (euri)'!$G$1,2)</f>
        <v>268907.38</v>
      </c>
      <c r="I12" s="65">
        <f>+ROUND('Izračun udjela za 2024. (kune)'!I12/'Izračun udjela za 2024. (euri)'!$G$1,2)</f>
        <v>0</v>
      </c>
      <c r="J12" s="66">
        <f>+ROUND('Izračun udjela za 2024. (kune)'!J12/'Izračun udjela za 2024. (euri)'!$G$1,2)</f>
        <v>295798.12</v>
      </c>
      <c r="K12" s="64">
        <f>+ROUND('Izračun udjela za 2024. (kune)'!K12/'Izračun udjela za 2024. (euri)'!$G$1,2)</f>
        <v>292819.44</v>
      </c>
      <c r="L12" s="65">
        <f>+ROUND('Izračun udjela za 2024. (kune)'!L12/'Izračun udjela za 2024. (euri)'!$G$1,2)</f>
        <v>61955.25</v>
      </c>
      <c r="M12" s="66">
        <f>+ROUND('Izračun udjela za 2024. (kune)'!M12/'Izračun udjela za 2024. (euri)'!$G$1,2)</f>
        <v>253950.61</v>
      </c>
      <c r="N12" s="64">
        <f>+ROUND('Izračun udjela za 2024. (kune)'!N12/'Izračun udjela za 2024. (euri)'!$G$1,2)</f>
        <v>327127.8</v>
      </c>
      <c r="O12" s="65">
        <f>+ROUND('Izračun udjela za 2024. (kune)'!O12/'Izračun udjela za 2024. (euri)'!$G$1,2)</f>
        <v>29441.59</v>
      </c>
      <c r="P12" s="66">
        <f>+ROUND('Izračun udjela za 2024. (kune)'!P12/'Izračun udjela za 2024. (euri)'!$G$1,2)</f>
        <v>327454.83</v>
      </c>
      <c r="Q12" s="64">
        <f>+ROUND('Izračun udjela za 2024. (kune)'!Q12/'Izračun udjela za 2024. (euri)'!$G$1,2)</f>
        <v>467138.74</v>
      </c>
      <c r="R12" s="65">
        <f>+ROUND('Izračun udjela za 2024. (kune)'!R12/'Izračun udjela za 2024. (euri)'!$G$1,2)</f>
        <v>42248.480000000003</v>
      </c>
      <c r="S12" s="66">
        <f>+ROUND('Izračun udjela za 2024. (kune)'!S12/'Izračun udjela za 2024. (euri)'!$G$1,2)</f>
        <v>467379.29</v>
      </c>
      <c r="T12" s="64">
        <f>+ROUND('Izračun udjela za 2024. (kune)'!T12/'Izračun udjela za 2024. (euri)'!$G$1,2)</f>
        <v>420175.33</v>
      </c>
      <c r="U12" s="65">
        <f>+ROUND('Izračun udjela za 2024. (kune)'!U12/'Izračun udjela za 2024. (euri)'!$G$1,2)</f>
        <v>38019.07</v>
      </c>
      <c r="V12" s="67">
        <f>+ROUND('Izračun udjela za 2024. (kune)'!V12/'Izračun udjela za 2024. (euri)'!$G$1,2)</f>
        <v>420371.89</v>
      </c>
      <c r="W12" s="64">
        <f>+ROUND('Izračun udjela za 2024. (kune)'!W12/'Izračun udjela za 2024. (euri)'!$G$1,2)</f>
        <v>608034.52</v>
      </c>
      <c r="X12" s="65">
        <f>+ROUND('Izračun udjela za 2024. (kune)'!X12/'Izračun udjela za 2024. (euri)'!$G$1,2)</f>
        <v>55275.92</v>
      </c>
      <c r="Y12" s="67">
        <f>+ROUND('Izračun udjela za 2024. (kune)'!Y12/'Izračun udjela za 2024. (euri)'!$G$1,2)</f>
        <v>608034.46</v>
      </c>
      <c r="Z12" s="64">
        <f>+ROUND('Izračun udjela za 2024. (kune)'!Z12/'Izračun udjela za 2024. (euri)'!$G$1,2)</f>
        <v>723852.12</v>
      </c>
      <c r="AA12" s="68">
        <f>+ROUND('Izračun udjela za 2024. (kune)'!AA12/'Izračun udjela za 2024. (euri)'!$G$1,2)</f>
        <v>146.72999999999999</v>
      </c>
      <c r="AB12" s="65">
        <f>+ROUND('Izračun udjela za 2024. (kune)'!AB12/'Izračun udjela za 2024. (euri)'!$G$1,2)</f>
        <v>65804.789999999994</v>
      </c>
      <c r="AC12" s="67">
        <f>+ROUND('Izračun udjela za 2024. (kune)'!AC12/'Izračun udjela za 2024. (euri)'!$G$1,2)</f>
        <v>723852.06</v>
      </c>
      <c r="AD12" s="64">
        <f>+ROUND('Izračun udjela za 2024. (kune)'!AD12/'Izračun udjela za 2024. (euri)'!$G$1,2)</f>
        <v>711498.21</v>
      </c>
      <c r="AE12" s="68">
        <f>+ROUND('Izračun udjela za 2024. (kune)'!AE12/'Izračun udjela za 2024. (euri)'!$G$1,2)</f>
        <v>21.9</v>
      </c>
      <c r="AF12" s="65">
        <f>+ROUND('Izračun udjela za 2024. (kune)'!AF12/'Izračun udjela za 2024. (euri)'!$G$1,2)</f>
        <v>63907.67</v>
      </c>
      <c r="AG12" s="67">
        <f>+ROUND('Izračun udjela za 2024. (kune)'!AG12/'Izračun udjela za 2024. (euri)'!$G$1,2)</f>
        <v>712349.6</v>
      </c>
      <c r="AH12" s="64">
        <f>+ROUND('Izračun udjela za 2024. (kune)'!AH12/'Izračun udjela za 2024. (euri)'!$G$1,2)</f>
        <v>643130.96</v>
      </c>
      <c r="AI12" s="68">
        <f>+ROUND('Izračun udjela za 2024. (kune)'!AI12/'Izračun udjela za 2024. (euri)'!$G$1,2)</f>
        <v>0</v>
      </c>
      <c r="AJ12" s="64">
        <f>+ROUND('Izračun udjela za 2024. (kune)'!AJ12/'Izračun udjela za 2024. (euri)'!$G$1,2)</f>
        <v>0</v>
      </c>
      <c r="AK12" s="67">
        <f>+ROUND('Izračun udjela za 2024. (kune)'!AK12/'Izračun udjela za 2024. (euri)'!$G$1,2)</f>
        <v>707444.05</v>
      </c>
      <c r="AL12" s="64">
        <f>+ROUND('Izračun udjela za 2024. (kune)'!AL12/'Izračun udjela za 2024. (euri)'!$G$1,2)</f>
        <v>769162.46</v>
      </c>
      <c r="AM12" s="68">
        <f>+ROUND('Izračun udjela za 2024. (kune)'!AM12/'Izračun udjela za 2024. (euri)'!$G$1,2)</f>
        <v>0</v>
      </c>
      <c r="AN12" s="64">
        <f>+ROUND('Izračun udjela za 2024. (kune)'!AN12/'Izračun udjela za 2024. (euri)'!$G$1,2)</f>
        <v>0</v>
      </c>
      <c r="AO12" s="67">
        <f>+ROUND('Izračun udjela za 2024. (kune)'!AO12/'Izračun udjela za 2024. (euri)'!$G$1,2)</f>
        <v>846078.71</v>
      </c>
      <c r="AP12" s="69"/>
      <c r="AQ12" s="69"/>
      <c r="AR12" s="69"/>
      <c r="AS12" s="69"/>
      <c r="AT12" s="69"/>
      <c r="AU12" s="71"/>
      <c r="AV12" s="64">
        <v>0</v>
      </c>
      <c r="AW12" s="64">
        <v>0</v>
      </c>
      <c r="AX12" s="64">
        <v>0</v>
      </c>
      <c r="AY12" s="64">
        <v>0</v>
      </c>
      <c r="AZ12" s="64"/>
      <c r="BA12" s="64"/>
      <c r="BB12" s="64"/>
      <c r="BC12" s="64"/>
      <c r="BD12" s="72">
        <f t="shared" ref="BD12:BD75" si="2">+ROUND((Y12+AC12+AG12+AK12+AO12)/5,2)</f>
        <v>719551.78</v>
      </c>
      <c r="BE12" s="73">
        <f t="shared" si="0"/>
        <v>210.95</v>
      </c>
      <c r="BF12" s="74">
        <f t="shared" ref="BF12:BF13" si="3">+$BJ$600</f>
        <v>447.75</v>
      </c>
      <c r="BG12" s="66">
        <f t="shared" si="1"/>
        <v>807724.8</v>
      </c>
      <c r="BH12" s="75">
        <f t="shared" ref="BH12:BH75" si="4">+BG12/$BG$7</f>
        <v>2.2823049477535126E-3</v>
      </c>
      <c r="BI12" s="76">
        <f t="shared" ref="BI12:BI75" si="5">+ROUND(BH12,18)</f>
        <v>2.28230494775351E-3</v>
      </c>
    </row>
    <row r="13" spans="1:61" ht="15.75" customHeight="1" x14ac:dyDescent="0.25">
      <c r="A13" s="60">
        <v>1</v>
      </c>
      <c r="B13" s="61">
        <v>3</v>
      </c>
      <c r="C13" s="61">
        <v>16</v>
      </c>
      <c r="D13" s="62" t="s">
        <v>87</v>
      </c>
      <c r="E13" s="62" t="s">
        <v>90</v>
      </c>
      <c r="F13" s="63">
        <v>2762</v>
      </c>
      <c r="G13" s="64">
        <v>10</v>
      </c>
      <c r="H13" s="64">
        <f>+ROUND('Izračun udjela za 2024. (kune)'!H13/'Izračun udjela za 2024. (euri)'!$G$1,2)</f>
        <v>197888.04</v>
      </c>
      <c r="I13" s="65">
        <f>+ROUND('Izračun udjela za 2024. (kune)'!I13/'Izračun udjela za 2024. (euri)'!$G$1,2)</f>
        <v>0</v>
      </c>
      <c r="J13" s="66">
        <f>+ROUND('Izračun udjela za 2024. (kune)'!J13/'Izračun udjela za 2024. (euri)'!$G$1,2)</f>
        <v>217676.85</v>
      </c>
      <c r="K13" s="64">
        <f>+ROUND('Izračun udjela za 2024. (kune)'!K13/'Izračun udjela za 2024. (euri)'!$G$1,2)</f>
        <v>161827.88</v>
      </c>
      <c r="L13" s="65">
        <f>+ROUND('Izračun udjela za 2024. (kune)'!L13/'Izračun udjela za 2024. (euri)'!$G$1,2)</f>
        <v>0</v>
      </c>
      <c r="M13" s="66">
        <f>+ROUND('Izračun udjela za 2024. (kune)'!M13/'Izračun udjela za 2024. (euri)'!$G$1,2)</f>
        <v>178010.66</v>
      </c>
      <c r="N13" s="64">
        <f>+ROUND('Izračun udjela za 2024. (kune)'!N13/'Izračun udjela za 2024. (euri)'!$G$1,2)</f>
        <v>102073.46</v>
      </c>
      <c r="O13" s="65">
        <f>+ROUND('Izračun udjela za 2024. (kune)'!O13/'Izračun udjela za 2024. (euri)'!$G$1,2)</f>
        <v>4812.01</v>
      </c>
      <c r="P13" s="66">
        <f>+ROUND('Izračun udjela za 2024. (kune)'!P13/'Izračun udjela za 2024. (euri)'!$G$1,2)</f>
        <v>106987.59</v>
      </c>
      <c r="Q13" s="64">
        <f>+ROUND('Izračun udjela za 2024. (kune)'!Q13/'Izračun udjela za 2024. (euri)'!$G$1,2)</f>
        <v>118013.48</v>
      </c>
      <c r="R13" s="65">
        <f>+ROUND('Izračun udjela za 2024. (kune)'!R13/'Izračun udjela za 2024. (euri)'!$G$1,2)</f>
        <v>5806.13</v>
      </c>
      <c r="S13" s="66">
        <f>+ROUND('Izračun udjela za 2024. (kune)'!S13/'Izračun udjela za 2024. (euri)'!$G$1,2)</f>
        <v>123428.09</v>
      </c>
      <c r="T13" s="64">
        <f>+ROUND('Izračun udjela za 2024. (kune)'!T13/'Izračun udjela za 2024. (euri)'!$G$1,2)</f>
        <v>61198.32</v>
      </c>
      <c r="U13" s="65">
        <f>+ROUND('Izračun udjela za 2024. (kune)'!U13/'Izračun udjela za 2024. (euri)'!$G$1,2)</f>
        <v>3238.96</v>
      </c>
      <c r="V13" s="67">
        <f>+ROUND('Izračun udjela za 2024. (kune)'!V13/'Izračun udjela za 2024. (euri)'!$G$1,2)</f>
        <v>63755.29</v>
      </c>
      <c r="W13" s="64">
        <f>+ROUND('Izračun udjela za 2024. (kune)'!W13/'Izračun udjela za 2024. (euri)'!$G$1,2)</f>
        <v>136245.31</v>
      </c>
      <c r="X13" s="65">
        <f>+ROUND('Izračun udjela za 2024. (kune)'!X13/'Izračun udjela za 2024. (euri)'!$G$1,2)</f>
        <v>6487.89</v>
      </c>
      <c r="Y13" s="67">
        <f>+ROUND('Izračun udjela za 2024. (kune)'!Y13/'Izračun udjela za 2024. (euri)'!$G$1,2)</f>
        <v>142733.16</v>
      </c>
      <c r="Z13" s="64">
        <f>+ROUND('Izračun udjela za 2024. (kune)'!Z13/'Izračun udjela za 2024. (euri)'!$G$1,2)</f>
        <v>196172.43</v>
      </c>
      <c r="AA13" s="68">
        <f>+ROUND('Izračun udjela za 2024. (kune)'!AA13/'Izračun udjela za 2024. (euri)'!$G$1,2)</f>
        <v>615.11</v>
      </c>
      <c r="AB13" s="65">
        <f>+ROUND('Izračun udjela za 2024. (kune)'!AB13/'Izračun udjela za 2024. (euri)'!$G$1,2)</f>
        <v>9341.56</v>
      </c>
      <c r="AC13" s="67">
        <f>+ROUND('Izračun udjela za 2024. (kune)'!AC13/'Izračun udjela za 2024. (euri)'!$G$1,2)</f>
        <v>205513.95</v>
      </c>
      <c r="AD13" s="64">
        <f>+ROUND('Izračun udjela za 2024. (kune)'!AD13/'Izračun udjela za 2024. (euri)'!$G$1,2)</f>
        <v>225423.98</v>
      </c>
      <c r="AE13" s="68">
        <f>+ROUND('Izračun udjela za 2024. (kune)'!AE13/'Izračun udjela za 2024. (euri)'!$G$1,2)</f>
        <v>1123.92</v>
      </c>
      <c r="AF13" s="65">
        <f>+ROUND('Izračun udjela za 2024. (kune)'!AF13/'Izračun udjela za 2024. (euri)'!$G$1,2)</f>
        <v>10734.49</v>
      </c>
      <c r="AG13" s="67">
        <f>+ROUND('Izračun udjela za 2024. (kune)'!AG13/'Izračun udjela za 2024. (euri)'!$G$1,2)</f>
        <v>236158.45</v>
      </c>
      <c r="AH13" s="64">
        <f>+ROUND('Izračun udjela za 2024. (kune)'!AH13/'Izračun udjela za 2024. (euri)'!$G$1,2)</f>
        <v>191344.85</v>
      </c>
      <c r="AI13" s="68">
        <f>+ROUND('Izračun udjela za 2024. (kune)'!AI13/'Izračun udjela za 2024. (euri)'!$G$1,2)</f>
        <v>0</v>
      </c>
      <c r="AJ13" s="64">
        <f>+ROUND('Izračun udjela za 2024. (kune)'!AJ13/'Izračun udjela za 2024. (euri)'!$G$1,2)</f>
        <v>9111.65</v>
      </c>
      <c r="AK13" s="67">
        <f>+ROUND('Izračun udjela za 2024. (kune)'!AK13/'Izračun udjela za 2024. (euri)'!$G$1,2)</f>
        <v>200456.51</v>
      </c>
      <c r="AL13" s="64">
        <f>+ROUND('Izračun udjela za 2024. (kune)'!AL13/'Izračun udjela za 2024. (euri)'!$G$1,2)</f>
        <v>197305.71</v>
      </c>
      <c r="AM13" s="68">
        <f>+ROUND('Izračun udjela za 2024. (kune)'!AM13/'Izračun udjela za 2024. (euri)'!$G$1,2)</f>
        <v>0</v>
      </c>
      <c r="AN13" s="64">
        <f>+ROUND('Izračun udjela za 2024. (kune)'!AN13/'Izračun udjela za 2024. (euri)'!$G$1,2)</f>
        <v>9797.1299999999992</v>
      </c>
      <c r="AO13" s="67">
        <f>+ROUND('Izračun udjela za 2024. (kune)'!AO13/'Izračun udjela za 2024. (euri)'!$G$1,2)</f>
        <v>206259.43</v>
      </c>
      <c r="AP13" s="69"/>
      <c r="AQ13" s="69"/>
      <c r="AR13" s="69"/>
      <c r="AS13" s="69"/>
      <c r="AT13" s="69"/>
      <c r="AU13" s="71"/>
      <c r="AV13" s="64">
        <v>0</v>
      </c>
      <c r="AW13" s="64">
        <v>0</v>
      </c>
      <c r="AX13" s="64">
        <v>0</v>
      </c>
      <c r="AY13" s="64">
        <v>0</v>
      </c>
      <c r="AZ13" s="64"/>
      <c r="BA13" s="64"/>
      <c r="BB13" s="64"/>
      <c r="BC13" s="64"/>
      <c r="BD13" s="72">
        <f t="shared" si="2"/>
        <v>198224.3</v>
      </c>
      <c r="BE13" s="73">
        <f t="shared" si="0"/>
        <v>71.77</v>
      </c>
      <c r="BF13" s="74">
        <f t="shared" si="3"/>
        <v>447.75</v>
      </c>
      <c r="BG13" s="66">
        <f t="shared" si="1"/>
        <v>1038456.76</v>
      </c>
      <c r="BH13" s="75">
        <f t="shared" si="4"/>
        <v>2.9342605320228895E-3</v>
      </c>
      <c r="BI13" s="76">
        <f t="shared" si="5"/>
        <v>2.9342605320228899E-3</v>
      </c>
    </row>
    <row r="14" spans="1:61" ht="15.75" customHeight="1" x14ac:dyDescent="0.25">
      <c r="A14" s="60">
        <v>1</v>
      </c>
      <c r="B14" s="61">
        <v>4</v>
      </c>
      <c r="C14" s="61">
        <v>8</v>
      </c>
      <c r="D14" s="62" t="s">
        <v>91</v>
      </c>
      <c r="E14" s="62" t="s">
        <v>92</v>
      </c>
      <c r="F14" s="63">
        <v>7573</v>
      </c>
      <c r="G14" s="64">
        <v>12</v>
      </c>
      <c r="H14" s="64">
        <f>+ROUND('Izračun udjela za 2024. (kune)'!H14/'Izračun udjela za 2024. (euri)'!$G$1,2)</f>
        <v>2547841.06</v>
      </c>
      <c r="I14" s="65">
        <f>+ROUND('Izračun udjela za 2024. (kune)'!I14/'Izračun udjela za 2024. (euri)'!$G$1,2)</f>
        <v>0</v>
      </c>
      <c r="J14" s="66">
        <f>+ROUND('Izračun udjela za 2024. (kune)'!J14/'Izračun udjela za 2024. (euri)'!$G$1,2)</f>
        <v>2853581.98</v>
      </c>
      <c r="K14" s="64">
        <f>+ROUND('Izračun udjela za 2024. (kune)'!K14/'Izračun udjela za 2024. (euri)'!$G$1,2)</f>
        <v>2593896.2599999998</v>
      </c>
      <c r="L14" s="65">
        <f>+ROUND('Izračun udjela za 2024. (kune)'!L14/'Izračun udjela za 2024. (euri)'!$G$1,2)</f>
        <v>0</v>
      </c>
      <c r="M14" s="66">
        <f>+ROUND('Izračun udjela za 2024. (kune)'!M14/'Izračun udjela za 2024. (euri)'!$G$1,2)</f>
        <v>2905163.81</v>
      </c>
      <c r="N14" s="64">
        <f>+ROUND('Izračun udjela za 2024. (kune)'!N14/'Izračun udjela za 2024. (euri)'!$G$1,2)</f>
        <v>2411464.09</v>
      </c>
      <c r="O14" s="65">
        <f>+ROUND('Izračun udjela za 2024. (kune)'!O14/'Izračun udjela za 2024. (euri)'!$G$1,2)</f>
        <v>0</v>
      </c>
      <c r="P14" s="66">
        <f>+ROUND('Izračun udjela za 2024. (kune)'!P14/'Izračun udjela za 2024. (euri)'!$G$1,2)</f>
        <v>2700839.78</v>
      </c>
      <c r="Q14" s="64">
        <f>+ROUND('Izračun udjela za 2024. (kune)'!Q14/'Izračun udjela za 2024. (euri)'!$G$1,2)</f>
        <v>2544440.75</v>
      </c>
      <c r="R14" s="65">
        <f>+ROUND('Izračun udjela za 2024. (kune)'!R14/'Izračun udjela za 2024. (euri)'!$G$1,2)</f>
        <v>0</v>
      </c>
      <c r="S14" s="66">
        <f>+ROUND('Izračun udjela za 2024. (kune)'!S14/'Izračun udjela za 2024. (euri)'!$G$1,2)</f>
        <v>2849773.64</v>
      </c>
      <c r="T14" s="64">
        <f>+ROUND('Izračun udjela za 2024. (kune)'!T14/'Izračun udjela za 2024. (euri)'!$G$1,2)</f>
        <v>2402708.36</v>
      </c>
      <c r="U14" s="65">
        <f>+ROUND('Izračun udjela za 2024. (kune)'!U14/'Izračun udjela za 2024. (euri)'!$G$1,2)</f>
        <v>0</v>
      </c>
      <c r="V14" s="67">
        <f>+ROUND('Izračun udjela za 2024. (kune)'!V14/'Izračun udjela za 2024. (euri)'!$G$1,2)</f>
        <v>2691033.36</v>
      </c>
      <c r="W14" s="64">
        <f>+ROUND('Izračun udjela za 2024. (kune)'!W14/'Izračun udjela za 2024. (euri)'!$G$1,2)</f>
        <v>2666403.7200000002</v>
      </c>
      <c r="X14" s="65">
        <f>+ROUND('Izračun udjela za 2024. (kune)'!X14/'Izračun udjela za 2024. (euri)'!$G$1,2)</f>
        <v>0</v>
      </c>
      <c r="Y14" s="67">
        <f>+ROUND('Izračun udjela za 2024. (kune)'!Y14/'Izračun udjela za 2024. (euri)'!$G$1,2)</f>
        <v>2986372.17</v>
      </c>
      <c r="Z14" s="64">
        <f>+ROUND('Izračun udjela za 2024. (kune)'!Z14/'Izračun udjela za 2024. (euri)'!$G$1,2)</f>
        <v>2979128.26</v>
      </c>
      <c r="AA14" s="68">
        <f>+ROUND('Izračun udjela za 2024. (kune)'!AA14/'Izračun udjela za 2024. (euri)'!$G$1,2)</f>
        <v>17236.45</v>
      </c>
      <c r="AB14" s="65">
        <f>+ROUND('Izračun udjela za 2024. (kune)'!AB14/'Izračun udjela za 2024. (euri)'!$G$1,2)</f>
        <v>0</v>
      </c>
      <c r="AC14" s="67">
        <f>+ROUND('Izračun udjela za 2024. (kune)'!AC14/'Izračun udjela za 2024. (euri)'!$G$1,2)</f>
        <v>3389562.51</v>
      </c>
      <c r="AD14" s="64">
        <f>+ROUND('Izračun udjela za 2024. (kune)'!AD14/'Izračun udjela za 2024. (euri)'!$G$1,2)</f>
        <v>2820655.22</v>
      </c>
      <c r="AE14" s="68">
        <f>+ROUND('Izračun udjela za 2024. (kune)'!AE14/'Izračun udjela za 2024. (euri)'!$G$1,2)</f>
        <v>7116.78</v>
      </c>
      <c r="AF14" s="65">
        <f>+ROUND('Izračun udjela za 2024. (kune)'!AF14/'Izračun udjela za 2024. (euri)'!$G$1,2)</f>
        <v>0</v>
      </c>
      <c r="AG14" s="67">
        <f>+ROUND('Izračun udjela za 2024. (kune)'!AG14/'Izračun udjela za 2024. (euri)'!$G$1,2)</f>
        <v>3225859.45</v>
      </c>
      <c r="AH14" s="64">
        <f>+ROUND('Izračun udjela za 2024. (kune)'!AH14/'Izračun udjela za 2024. (euri)'!$G$1,2)</f>
        <v>2465896.21</v>
      </c>
      <c r="AI14" s="68">
        <f>+ROUND('Izračun udjela za 2024. (kune)'!AI14/'Izračun udjela za 2024. (euri)'!$G$1,2)</f>
        <v>8597.4</v>
      </c>
      <c r="AJ14" s="64">
        <f>+ROUND('Izračun udjela za 2024. (kune)'!AJ14/'Izračun udjela za 2024. (euri)'!$G$1,2)</f>
        <v>0</v>
      </c>
      <c r="AK14" s="67">
        <f>+ROUND('Izračun udjela za 2024. (kune)'!AK14/'Izračun udjela za 2024. (euri)'!$G$1,2)</f>
        <v>2836235.98</v>
      </c>
      <c r="AL14" s="64">
        <f>+ROUND('Izračun udjela za 2024. (kune)'!AL14/'Izračun udjela za 2024. (euri)'!$G$1,2)</f>
        <v>3257031.42</v>
      </c>
      <c r="AM14" s="68">
        <f>+ROUND('Izračun udjela za 2024. (kune)'!AM14/'Izračun udjela za 2024. (euri)'!$G$1,2)</f>
        <v>9735.8799999999992</v>
      </c>
      <c r="AN14" s="64">
        <f>+ROUND('Izračun udjela za 2024. (kune)'!AN14/'Izračun udjela za 2024. (euri)'!$G$1,2)</f>
        <v>0</v>
      </c>
      <c r="AO14" s="67">
        <f>+ROUND('Izračun udjela za 2024. (kune)'!AO14/'Izračun udjela za 2024. (euri)'!$G$1,2)</f>
        <v>3716349.85</v>
      </c>
      <c r="AP14" s="69"/>
      <c r="AQ14" s="69"/>
      <c r="AR14" s="69"/>
      <c r="AS14" s="69"/>
      <c r="AT14" s="69"/>
      <c r="AU14" s="71"/>
      <c r="AV14" s="64">
        <v>324</v>
      </c>
      <c r="AW14" s="64">
        <v>335</v>
      </c>
      <c r="AX14" s="64">
        <v>377</v>
      </c>
      <c r="AY14" s="64">
        <v>356</v>
      </c>
      <c r="AZ14" s="64"/>
      <c r="BA14" s="64"/>
      <c r="BB14" s="64"/>
      <c r="BC14" s="64"/>
      <c r="BD14" s="72">
        <f t="shared" si="2"/>
        <v>3230875.99</v>
      </c>
      <c r="BE14" s="73">
        <f t="shared" si="0"/>
        <v>426.63</v>
      </c>
      <c r="BF14" s="74">
        <f>+$BJ$601</f>
        <v>453.27</v>
      </c>
      <c r="BG14" s="66">
        <f t="shared" si="1"/>
        <v>201744.71999999988</v>
      </c>
      <c r="BH14" s="75">
        <f t="shared" si="4"/>
        <v>5.7004931956917352E-4</v>
      </c>
      <c r="BI14" s="76">
        <f t="shared" si="5"/>
        <v>5.7004931956917396E-4</v>
      </c>
    </row>
    <row r="15" spans="1:61" ht="15.75" customHeight="1" x14ac:dyDescent="0.25">
      <c r="A15" s="60">
        <v>1</v>
      </c>
      <c r="B15" s="61">
        <v>5</v>
      </c>
      <c r="C15" s="61">
        <v>18</v>
      </c>
      <c r="D15" s="62" t="s">
        <v>87</v>
      </c>
      <c r="E15" s="62" t="s">
        <v>93</v>
      </c>
      <c r="F15" s="63">
        <v>1170</v>
      </c>
      <c r="G15" s="64">
        <v>10</v>
      </c>
      <c r="H15" s="64">
        <f>+ROUND('Izračun udjela za 2024. (kune)'!H15/'Izračun udjela za 2024. (euri)'!$G$1,2)</f>
        <v>438736.1</v>
      </c>
      <c r="I15" s="65">
        <f>+ROUND('Izračun udjela za 2024. (kune)'!I15/'Izračun udjela za 2024. (euri)'!$G$1,2)</f>
        <v>4300.49</v>
      </c>
      <c r="J15" s="66">
        <f>+ROUND('Izračun udjela za 2024. (kune)'!J15/'Izračun udjela za 2024. (euri)'!$G$1,2)</f>
        <v>477879.17</v>
      </c>
      <c r="K15" s="64">
        <f>+ROUND('Izračun udjela za 2024. (kune)'!K15/'Izračun udjela za 2024. (euri)'!$G$1,2)</f>
        <v>472169.09</v>
      </c>
      <c r="L15" s="65">
        <f>+ROUND('Izračun udjela za 2024. (kune)'!L15/'Izračun udjela za 2024. (euri)'!$G$1,2)</f>
        <v>4628.2</v>
      </c>
      <c r="M15" s="66">
        <f>+ROUND('Izračun udjela za 2024. (kune)'!M15/'Izračun udjela za 2024. (euri)'!$G$1,2)</f>
        <v>514294.98</v>
      </c>
      <c r="N15" s="64">
        <f>+ROUND('Izračun udjela za 2024. (kune)'!N15/'Izračun udjela za 2024. (euri)'!$G$1,2)</f>
        <v>459657.87</v>
      </c>
      <c r="O15" s="65">
        <f>+ROUND('Izračun udjela za 2024. (kune)'!O15/'Izračun udjela za 2024. (euri)'!$G$1,2)</f>
        <v>4505.45</v>
      </c>
      <c r="P15" s="66">
        <f>+ROUND('Izračun udjela za 2024. (kune)'!P15/'Izračun udjela za 2024. (euri)'!$G$1,2)</f>
        <v>500667.66</v>
      </c>
      <c r="Q15" s="64">
        <f>+ROUND('Izračun udjela za 2024. (kune)'!Q15/'Izračun udjela za 2024. (euri)'!$G$1,2)</f>
        <v>453041.11</v>
      </c>
      <c r="R15" s="65">
        <f>+ROUND('Izračun udjela za 2024. (kune)'!R15/'Izračun udjela za 2024. (euri)'!$G$1,2)</f>
        <v>4463.6499999999996</v>
      </c>
      <c r="S15" s="66">
        <f>+ROUND('Izračun udjela za 2024. (kune)'!S15/'Izračun udjela za 2024. (euri)'!$G$1,2)</f>
        <v>493435.21</v>
      </c>
      <c r="T15" s="64">
        <f>+ROUND('Izračun udjela za 2024. (kune)'!T15/'Izračun udjela za 2024. (euri)'!$G$1,2)</f>
        <v>483266.8</v>
      </c>
      <c r="U15" s="65">
        <f>+ROUND('Izračun udjela za 2024. (kune)'!U15/'Izračun udjela za 2024. (euri)'!$G$1,2)</f>
        <v>4753.87</v>
      </c>
      <c r="V15" s="67">
        <f>+ROUND('Izračun udjela za 2024. (kune)'!V15/'Izračun udjela za 2024. (euri)'!$G$1,2)</f>
        <v>526364.22</v>
      </c>
      <c r="W15" s="64">
        <f>+ROUND('Izračun udjela za 2024. (kune)'!W15/'Izračun udjela za 2024. (euri)'!$G$1,2)</f>
        <v>451805.94</v>
      </c>
      <c r="X15" s="65">
        <f>+ROUND('Izračun udjela za 2024. (kune)'!X15/'Izračun udjela za 2024. (euri)'!$G$1,2)</f>
        <v>4473.32</v>
      </c>
      <c r="Y15" s="67">
        <f>+ROUND('Izračun udjela za 2024. (kune)'!Y15/'Izračun udjela za 2024. (euri)'!$G$1,2)</f>
        <v>492065.88</v>
      </c>
      <c r="Z15" s="64">
        <f>+ROUND('Izračun udjela za 2024. (kune)'!Z15/'Izračun udjela za 2024. (euri)'!$G$1,2)</f>
        <v>542295.39</v>
      </c>
      <c r="AA15" s="68">
        <f>+ROUND('Izračun udjela za 2024. (kune)'!AA15/'Izračun udjela za 2024. (euri)'!$G$1,2)</f>
        <v>15614.5</v>
      </c>
      <c r="AB15" s="65">
        <f>+ROUND('Izračun udjela za 2024. (kune)'!AB15/'Izračun udjela za 2024. (euri)'!$G$1,2)</f>
        <v>5369.26</v>
      </c>
      <c r="AC15" s="67">
        <f>+ROUND('Izračun udjela za 2024. (kune)'!AC15/'Izračun udjela za 2024. (euri)'!$G$1,2)</f>
        <v>697392.63</v>
      </c>
      <c r="AD15" s="64">
        <f>+ROUND('Izračun udjela za 2024. (kune)'!AD15/'Izračun udjela za 2024. (euri)'!$G$1,2)</f>
        <v>596130.59</v>
      </c>
      <c r="AE15" s="68">
        <f>+ROUND('Izračun udjela za 2024. (kune)'!AE15/'Izračun udjela za 2024. (euri)'!$G$1,2)</f>
        <v>13349.13</v>
      </c>
      <c r="AF15" s="65">
        <f>+ROUND('Izračun udjela za 2024. (kune)'!AF15/'Izračun udjela za 2024. (euri)'!$G$1,2)</f>
        <v>5902.28</v>
      </c>
      <c r="AG15" s="67">
        <f>+ROUND('Izračun udjela za 2024. (kune)'!AG15/'Izračun udjela za 2024. (euri)'!$G$1,2)</f>
        <v>758297.94</v>
      </c>
      <c r="AH15" s="64">
        <f>+ROUND('Izračun udjela za 2024. (kune)'!AH15/'Izračun udjela za 2024. (euri)'!$G$1,2)</f>
        <v>512065.77</v>
      </c>
      <c r="AI15" s="68">
        <f>+ROUND('Izračun udjela za 2024. (kune)'!AI15/'Izračun udjela za 2024. (euri)'!$G$1,2)</f>
        <v>23206</v>
      </c>
      <c r="AJ15" s="64">
        <f>+ROUND('Izračun udjela za 2024. (kune)'!AJ15/'Izračun udjela za 2024. (euri)'!$G$1,2)</f>
        <v>5070</v>
      </c>
      <c r="AK15" s="67">
        <f>+ROUND('Izračun udjela za 2024. (kune)'!AK15/'Izračun udjela za 2024. (euri)'!$G$1,2)</f>
        <v>680207.77</v>
      </c>
      <c r="AL15" s="64">
        <f>+ROUND('Izračun udjela za 2024. (kune)'!AL15/'Izračun udjela za 2024. (euri)'!$G$1,2)</f>
        <v>711612.27</v>
      </c>
      <c r="AM15" s="68">
        <f>+ROUND('Izračun udjela za 2024. (kune)'!AM15/'Izračun udjela za 2024. (euri)'!$G$1,2)</f>
        <v>23436.3</v>
      </c>
      <c r="AN15" s="64">
        <f>+ROUND('Izračun udjela za 2024. (kune)'!AN15/'Izračun udjela za 2024. (euri)'!$G$1,2)</f>
        <v>7045.72</v>
      </c>
      <c r="AO15" s="67">
        <f>+ROUND('Izračun udjela za 2024. (kune)'!AO15/'Izračun udjela za 2024. (euri)'!$G$1,2)</f>
        <v>889836.55</v>
      </c>
      <c r="AP15" s="69"/>
      <c r="AQ15" s="69"/>
      <c r="AR15" s="69"/>
      <c r="AS15" s="69"/>
      <c r="AT15" s="69"/>
      <c r="AU15" s="71"/>
      <c r="AV15" s="64">
        <v>566</v>
      </c>
      <c r="AW15" s="64">
        <v>565</v>
      </c>
      <c r="AX15" s="64">
        <v>676</v>
      </c>
      <c r="AY15" s="64">
        <v>642</v>
      </c>
      <c r="AZ15" s="64"/>
      <c r="BA15" s="64"/>
      <c r="BB15" s="64"/>
      <c r="BC15" s="64"/>
      <c r="BD15" s="72">
        <f t="shared" si="2"/>
        <v>703560.15</v>
      </c>
      <c r="BE15" s="73">
        <f t="shared" si="0"/>
        <v>601.33000000000004</v>
      </c>
      <c r="BF15" s="74">
        <f t="shared" ref="BF15:BF22" si="6">+$BJ$600</f>
        <v>447.75</v>
      </c>
      <c r="BG15" s="66">
        <f t="shared" si="1"/>
        <v>0</v>
      </c>
      <c r="BH15" s="75">
        <f t="shared" si="4"/>
        <v>0</v>
      </c>
      <c r="BI15" s="76">
        <f t="shared" si="5"/>
        <v>0</v>
      </c>
    </row>
    <row r="16" spans="1:61" ht="15.75" customHeight="1" x14ac:dyDescent="0.25">
      <c r="A16" s="60">
        <v>1</v>
      </c>
      <c r="B16" s="61">
        <v>6</v>
      </c>
      <c r="C16" s="61">
        <v>18</v>
      </c>
      <c r="D16" s="62" t="s">
        <v>87</v>
      </c>
      <c r="E16" s="62" t="s">
        <v>94</v>
      </c>
      <c r="F16" s="63">
        <v>2491</v>
      </c>
      <c r="G16" s="64">
        <v>10</v>
      </c>
      <c r="H16" s="64">
        <f>+ROUND('Izračun udjela za 2024. (kune)'!H16/'Izračun udjela za 2024. (euri)'!$G$1,2)</f>
        <v>922819.3</v>
      </c>
      <c r="I16" s="65">
        <f>+ROUND('Izračun udjela za 2024. (kune)'!I16/'Izračun udjela za 2024. (euri)'!$G$1,2)</f>
        <v>43504.28</v>
      </c>
      <c r="J16" s="66">
        <f>+ROUND('Izračun udjela za 2024. (kune)'!J16/'Izračun udjela za 2024. (euri)'!$G$1,2)</f>
        <v>967246.52</v>
      </c>
      <c r="K16" s="64">
        <f>+ROUND('Izračun udjela za 2024. (kune)'!K16/'Izračun udjela za 2024. (euri)'!$G$1,2)</f>
        <v>912243.77</v>
      </c>
      <c r="L16" s="65">
        <f>+ROUND('Izračun udjela za 2024. (kune)'!L16/'Izračun udjela za 2024. (euri)'!$G$1,2)</f>
        <v>43005.72</v>
      </c>
      <c r="M16" s="66">
        <f>+ROUND('Izračun udjela za 2024. (kune)'!M16/'Izračun udjela za 2024. (euri)'!$G$1,2)</f>
        <v>956161.86</v>
      </c>
      <c r="N16" s="64">
        <f>+ROUND('Izračun udjela za 2024. (kune)'!N16/'Izračun udjela za 2024. (euri)'!$G$1,2)</f>
        <v>799110.74</v>
      </c>
      <c r="O16" s="65">
        <f>+ROUND('Izračun udjela za 2024. (kune)'!O16/'Izračun udjela za 2024. (euri)'!$G$1,2)</f>
        <v>37672.42</v>
      </c>
      <c r="P16" s="66">
        <f>+ROUND('Izračun udjela za 2024. (kune)'!P16/'Izračun udjela za 2024. (euri)'!$G$1,2)</f>
        <v>837582.15</v>
      </c>
      <c r="Q16" s="64">
        <f>+ROUND('Izračun udjela za 2024. (kune)'!Q16/'Izračun udjela za 2024. (euri)'!$G$1,2)</f>
        <v>866075.75</v>
      </c>
      <c r="R16" s="65">
        <f>+ROUND('Izračun udjela za 2024. (kune)'!R16/'Izračun udjela za 2024. (euri)'!$G$1,2)</f>
        <v>41014.879999999997</v>
      </c>
      <c r="S16" s="66">
        <f>+ROUND('Izračun udjela za 2024. (kune)'!S16/'Izračun udjela za 2024. (euri)'!$G$1,2)</f>
        <v>907566.95</v>
      </c>
      <c r="T16" s="64">
        <f>+ROUND('Izračun udjela za 2024. (kune)'!T16/'Izračun udjela za 2024. (euri)'!$G$1,2)</f>
        <v>844791.73</v>
      </c>
      <c r="U16" s="65">
        <f>+ROUND('Izračun udjela za 2024. (kune)'!U16/'Izračun udjela za 2024. (euri)'!$G$1,2)</f>
        <v>40030.449999999997</v>
      </c>
      <c r="V16" s="67">
        <f>+ROUND('Izračun udjela za 2024. (kune)'!V16/'Izračun udjela za 2024. (euri)'!$G$1,2)</f>
        <v>885237.41</v>
      </c>
      <c r="W16" s="64">
        <f>+ROUND('Izračun udjela za 2024. (kune)'!W16/'Izračun udjela za 2024. (euri)'!$G$1,2)</f>
        <v>1001250.43</v>
      </c>
      <c r="X16" s="65">
        <f>+ROUND('Izračun udjela za 2024. (kune)'!X16/'Izračun udjela za 2024. (euri)'!$G$1,2)</f>
        <v>47678.87</v>
      </c>
      <c r="Y16" s="67">
        <f>+ROUND('Izračun udjela za 2024. (kune)'!Y16/'Izračun udjela za 2024. (euri)'!$G$1,2)</f>
        <v>1048928.72</v>
      </c>
      <c r="Z16" s="64">
        <f>+ROUND('Izračun udjela za 2024. (kune)'!Z16/'Izračun udjela za 2024. (euri)'!$G$1,2)</f>
        <v>1003634.24</v>
      </c>
      <c r="AA16" s="68">
        <f>+ROUND('Izračun udjela za 2024. (kune)'!AA16/'Izračun udjela za 2024. (euri)'!$G$1,2)</f>
        <v>18781.73</v>
      </c>
      <c r="AB16" s="65">
        <f>+ROUND('Izračun udjela za 2024. (kune)'!AB16/'Izračun udjela za 2024. (euri)'!$G$1,2)</f>
        <v>47792.39</v>
      </c>
      <c r="AC16" s="67">
        <f>+ROUND('Izračun udjela za 2024. (kune)'!AC16/'Izračun udjela za 2024. (euri)'!$G$1,2)</f>
        <v>1267278.18</v>
      </c>
      <c r="AD16" s="64">
        <f>+ROUND('Izračun udjela za 2024. (kune)'!AD16/'Izračun udjela za 2024. (euri)'!$G$1,2)</f>
        <v>968086.71</v>
      </c>
      <c r="AE16" s="68">
        <f>+ROUND('Izračun udjela za 2024. (kune)'!AE16/'Izračun udjela za 2024. (euri)'!$G$1,2)</f>
        <v>17597.13</v>
      </c>
      <c r="AF16" s="65">
        <f>+ROUND('Izračun udjela za 2024. (kune)'!AF16/'Izračun udjela za 2024. (euri)'!$G$1,2)</f>
        <v>47661.43</v>
      </c>
      <c r="AG16" s="67">
        <f>+ROUND('Izračun udjela za 2024. (kune)'!AG16/'Izračun udjela za 2024. (euri)'!$G$1,2)</f>
        <v>1246923.43</v>
      </c>
      <c r="AH16" s="64">
        <f>+ROUND('Izračun udjela za 2024. (kune)'!AH16/'Izračun udjela za 2024. (euri)'!$G$1,2)</f>
        <v>858234</v>
      </c>
      <c r="AI16" s="68">
        <f>+ROUND('Izračun udjela za 2024. (kune)'!AI16/'Izračun udjela za 2024. (euri)'!$G$1,2)</f>
        <v>24583.599999999999</v>
      </c>
      <c r="AJ16" s="64">
        <f>+ROUND('Izračun udjela za 2024. (kune)'!AJ16/'Izračun udjela za 2024. (euri)'!$G$1,2)</f>
        <v>40853.32</v>
      </c>
      <c r="AK16" s="67">
        <f>+ROUND('Izračun udjela za 2024. (kune)'!AK16/'Izračun udjela za 2024. (euri)'!$G$1,2)</f>
        <v>1159614.1100000001</v>
      </c>
      <c r="AL16" s="64">
        <f>+ROUND('Izračun udjela za 2024. (kune)'!AL16/'Izračun udjela za 2024. (euri)'!$G$1,2)</f>
        <v>1213498.42</v>
      </c>
      <c r="AM16" s="68">
        <f>+ROUND('Izračun udjela za 2024. (kune)'!AM16/'Izračun udjela za 2024. (euri)'!$G$1,2)</f>
        <v>28353.599999999999</v>
      </c>
      <c r="AN16" s="64">
        <f>+ROUND('Izračun udjela za 2024. (kune)'!AN16/'Izračun udjela za 2024. (euri)'!$G$1,2)</f>
        <v>57782.03</v>
      </c>
      <c r="AO16" s="67">
        <f>+ROUND('Izračun udjela za 2024. (kune)'!AO16/'Izračun udjela za 2024. (euri)'!$G$1,2)</f>
        <v>1518000.73</v>
      </c>
      <c r="AP16" s="69"/>
      <c r="AQ16" s="69"/>
      <c r="AR16" s="69"/>
      <c r="AS16" s="69"/>
      <c r="AT16" s="69"/>
      <c r="AU16" s="71"/>
      <c r="AV16" s="64">
        <v>1080</v>
      </c>
      <c r="AW16" s="64">
        <v>1159</v>
      </c>
      <c r="AX16" s="64">
        <v>1313</v>
      </c>
      <c r="AY16" s="64">
        <v>1269</v>
      </c>
      <c r="AZ16" s="64"/>
      <c r="BA16" s="64"/>
      <c r="BB16" s="64"/>
      <c r="BC16" s="64"/>
      <c r="BD16" s="72">
        <f t="shared" si="2"/>
        <v>1248149.03</v>
      </c>
      <c r="BE16" s="73">
        <f t="shared" si="0"/>
        <v>501.06</v>
      </c>
      <c r="BF16" s="74">
        <f t="shared" si="6"/>
        <v>447.75</v>
      </c>
      <c r="BG16" s="66">
        <f t="shared" si="1"/>
        <v>0</v>
      </c>
      <c r="BH16" s="75">
        <f t="shared" si="4"/>
        <v>0</v>
      </c>
      <c r="BI16" s="76">
        <f t="shared" si="5"/>
        <v>0</v>
      </c>
    </row>
    <row r="17" spans="1:61" ht="15.75" customHeight="1" x14ac:dyDescent="0.25">
      <c r="A17" s="60">
        <v>1</v>
      </c>
      <c r="B17" s="61">
        <v>7</v>
      </c>
      <c r="C17" s="61">
        <v>4</v>
      </c>
      <c r="D17" s="62" t="s">
        <v>87</v>
      </c>
      <c r="E17" s="62" t="s">
        <v>95</v>
      </c>
      <c r="F17" s="63">
        <v>2673</v>
      </c>
      <c r="G17" s="64">
        <v>10</v>
      </c>
      <c r="H17" s="64">
        <f>+ROUND('Izračun udjela za 2024. (kune)'!H17/'Izračun udjela za 2024. (euri)'!$G$1,2)</f>
        <v>316929.46000000002</v>
      </c>
      <c r="I17" s="65">
        <f>+ROUND('Izračun udjela za 2024. (kune)'!I17/'Izračun udjela za 2024. (euri)'!$G$1,2)</f>
        <v>0</v>
      </c>
      <c r="J17" s="66">
        <f>+ROUND('Izračun udjela za 2024. (kune)'!J17/'Izračun udjela za 2024. (euri)'!$G$1,2)</f>
        <v>348622.4</v>
      </c>
      <c r="K17" s="64">
        <f>+ROUND('Izračun udjela za 2024. (kune)'!K17/'Izračun udjela za 2024. (euri)'!$G$1,2)</f>
        <v>340007.08</v>
      </c>
      <c r="L17" s="65">
        <f>+ROUND('Izračun udjela za 2024. (kune)'!L17/'Izračun udjela za 2024. (euri)'!$G$1,2)</f>
        <v>0</v>
      </c>
      <c r="M17" s="66">
        <f>+ROUND('Izračun udjela za 2024. (kune)'!M17/'Izračun udjela za 2024. (euri)'!$G$1,2)</f>
        <v>374007.79</v>
      </c>
      <c r="N17" s="64">
        <f>+ROUND('Izračun udjela za 2024. (kune)'!N17/'Izračun udjela za 2024. (euri)'!$G$1,2)</f>
        <v>370129.79</v>
      </c>
      <c r="O17" s="65">
        <f>+ROUND('Izračun udjela za 2024. (kune)'!O17/'Izračun udjela za 2024. (euri)'!$G$1,2)</f>
        <v>0</v>
      </c>
      <c r="P17" s="66">
        <f>+ROUND('Izračun udjela za 2024. (kune)'!P17/'Izračun udjela za 2024. (euri)'!$G$1,2)</f>
        <v>407142.77</v>
      </c>
      <c r="Q17" s="64">
        <f>+ROUND('Izračun udjela za 2024. (kune)'!Q17/'Izračun udjela za 2024. (euri)'!$G$1,2)</f>
        <v>433405.1</v>
      </c>
      <c r="R17" s="65">
        <f>+ROUND('Izračun udjela za 2024. (kune)'!R17/'Izračun udjela za 2024. (euri)'!$G$1,2)</f>
        <v>0</v>
      </c>
      <c r="S17" s="66">
        <f>+ROUND('Izračun udjela za 2024. (kune)'!S17/'Izračun udjela za 2024. (euri)'!$G$1,2)</f>
        <v>476745.61</v>
      </c>
      <c r="T17" s="64">
        <f>+ROUND('Izračun udjela za 2024. (kune)'!T17/'Izračun udjela za 2024. (euri)'!$G$1,2)</f>
        <v>413837.13</v>
      </c>
      <c r="U17" s="65">
        <f>+ROUND('Izračun udjela za 2024. (kune)'!U17/'Izračun udjela za 2024. (euri)'!$G$1,2)</f>
        <v>0</v>
      </c>
      <c r="V17" s="67">
        <f>+ROUND('Izračun udjela za 2024. (kune)'!V17/'Izračun udjela za 2024. (euri)'!$G$1,2)</f>
        <v>455220.84</v>
      </c>
      <c r="W17" s="64">
        <f>+ROUND('Izračun udjela za 2024. (kune)'!W17/'Izračun udjela za 2024. (euri)'!$G$1,2)</f>
        <v>571579.35</v>
      </c>
      <c r="X17" s="65">
        <f>+ROUND('Izračun udjela za 2024. (kune)'!X17/'Izračun udjela za 2024. (euri)'!$G$1,2)</f>
        <v>0</v>
      </c>
      <c r="Y17" s="67">
        <f>+ROUND('Izračun udjela za 2024. (kune)'!Y17/'Izračun udjela za 2024. (euri)'!$G$1,2)</f>
        <v>628737.29</v>
      </c>
      <c r="Z17" s="64">
        <f>+ROUND('Izračun udjela za 2024. (kune)'!Z17/'Izračun udjela za 2024. (euri)'!$G$1,2)</f>
        <v>618195.80000000005</v>
      </c>
      <c r="AA17" s="68">
        <f>+ROUND('Izračun udjela za 2024. (kune)'!AA17/'Izračun udjela za 2024. (euri)'!$G$1,2)</f>
        <v>2307.6999999999998</v>
      </c>
      <c r="AB17" s="65">
        <f>+ROUND('Izračun udjela za 2024. (kune)'!AB17/'Izračun udjela za 2024. (euri)'!$G$1,2)</f>
        <v>0</v>
      </c>
      <c r="AC17" s="67">
        <f>+ROUND('Izračun udjela za 2024. (kune)'!AC17/'Izračun udjela za 2024. (euri)'!$G$1,2)</f>
        <v>682732.74</v>
      </c>
      <c r="AD17" s="64">
        <f>+ROUND('Izračun udjela za 2024. (kune)'!AD17/'Izračun udjela za 2024. (euri)'!$G$1,2)</f>
        <v>633417.72</v>
      </c>
      <c r="AE17" s="68">
        <f>+ROUND('Izračun udjela za 2024. (kune)'!AE17/'Izračun udjela za 2024. (euri)'!$G$1,2)</f>
        <v>1043.98</v>
      </c>
      <c r="AF17" s="65">
        <f>+ROUND('Izračun udjela za 2024. (kune)'!AF17/'Izračun udjela za 2024. (euri)'!$G$1,2)</f>
        <v>0</v>
      </c>
      <c r="AG17" s="67">
        <f>+ROUND('Izračun udjela za 2024. (kune)'!AG17/'Izračun udjela za 2024. (euri)'!$G$1,2)</f>
        <v>703932.83</v>
      </c>
      <c r="AH17" s="64">
        <f>+ROUND('Izračun udjela za 2024. (kune)'!AH17/'Izračun udjela za 2024. (euri)'!$G$1,2)</f>
        <v>555765.18999999994</v>
      </c>
      <c r="AI17" s="68">
        <f>+ROUND('Izračun udjela za 2024. (kune)'!AI17/'Izračun udjela za 2024. (euri)'!$G$1,2)</f>
        <v>624.1</v>
      </c>
      <c r="AJ17" s="64">
        <f>+ROUND('Izračun udjela za 2024. (kune)'!AJ17/'Izračun udjela za 2024. (euri)'!$G$1,2)</f>
        <v>0</v>
      </c>
      <c r="AK17" s="67">
        <f>+ROUND('Izračun udjela za 2024. (kune)'!AK17/'Izračun udjela za 2024. (euri)'!$G$1,2)</f>
        <v>620728.87</v>
      </c>
      <c r="AL17" s="64">
        <f>+ROUND('Izračun udjela za 2024. (kune)'!AL17/'Izračun udjela za 2024. (euri)'!$G$1,2)</f>
        <v>719993.14</v>
      </c>
      <c r="AM17" s="68">
        <f>+ROUND('Izračun udjela za 2024. (kune)'!AM17/'Izračun udjela za 2024. (euri)'!$G$1,2)</f>
        <v>1128.4100000000001</v>
      </c>
      <c r="AN17" s="64">
        <f>+ROUND('Izračun udjela za 2024. (kune)'!AN17/'Izračun udjela za 2024. (euri)'!$G$1,2)</f>
        <v>0</v>
      </c>
      <c r="AO17" s="67">
        <f>+ROUND('Izračun udjela za 2024. (kune)'!AO17/'Izračun udjela za 2024. (euri)'!$G$1,2)</f>
        <v>802576.8</v>
      </c>
      <c r="AP17" s="69"/>
      <c r="AQ17" s="69"/>
      <c r="AR17" s="69"/>
      <c r="AS17" s="69"/>
      <c r="AT17" s="69"/>
      <c r="AU17" s="71"/>
      <c r="AV17" s="64">
        <v>24</v>
      </c>
      <c r="AW17" s="64">
        <v>38</v>
      </c>
      <c r="AX17" s="64">
        <v>46</v>
      </c>
      <c r="AY17" s="64">
        <v>54</v>
      </c>
      <c r="AZ17" s="64"/>
      <c r="BA17" s="64"/>
      <c r="BB17" s="64"/>
      <c r="BC17" s="64"/>
      <c r="BD17" s="72">
        <f t="shared" si="2"/>
        <v>687741.71</v>
      </c>
      <c r="BE17" s="73">
        <f t="shared" si="0"/>
        <v>257.29000000000002</v>
      </c>
      <c r="BF17" s="74">
        <f t="shared" si="6"/>
        <v>447.75</v>
      </c>
      <c r="BG17" s="66">
        <f t="shared" si="1"/>
        <v>509099.57999999996</v>
      </c>
      <c r="BH17" s="75">
        <f t="shared" si="4"/>
        <v>1.4385103569102189E-3</v>
      </c>
      <c r="BI17" s="76">
        <f t="shared" si="5"/>
        <v>1.43851035691022E-3</v>
      </c>
    </row>
    <row r="18" spans="1:61" ht="15.75" customHeight="1" x14ac:dyDescent="0.25">
      <c r="A18" s="60">
        <v>1</v>
      </c>
      <c r="B18" s="61">
        <v>8</v>
      </c>
      <c r="C18" s="61">
        <v>8</v>
      </c>
      <c r="D18" s="62" t="s">
        <v>87</v>
      </c>
      <c r="E18" s="62" t="s">
        <v>96</v>
      </c>
      <c r="F18" s="63">
        <v>1656</v>
      </c>
      <c r="G18" s="64">
        <v>10</v>
      </c>
      <c r="H18" s="64">
        <f>+ROUND('Izračun udjela za 2024. (kune)'!H18/'Izračun udjela za 2024. (euri)'!$G$1,2)</f>
        <v>745627.31</v>
      </c>
      <c r="I18" s="65">
        <f>+ROUND('Izračun udjela za 2024. (kune)'!I18/'Izračun udjela za 2024. (euri)'!$G$1,2)</f>
        <v>0</v>
      </c>
      <c r="J18" s="66">
        <f>+ROUND('Izračun udjela za 2024. (kune)'!J18/'Izračun udjela za 2024. (euri)'!$G$1,2)</f>
        <v>820190.05</v>
      </c>
      <c r="K18" s="64">
        <f>+ROUND('Izračun udjela za 2024. (kune)'!K18/'Izračun udjela za 2024. (euri)'!$G$1,2)</f>
        <v>805709.39</v>
      </c>
      <c r="L18" s="65">
        <f>+ROUND('Izračun udjela za 2024. (kune)'!L18/'Izračun udjela za 2024. (euri)'!$G$1,2)</f>
        <v>0</v>
      </c>
      <c r="M18" s="66">
        <f>+ROUND('Izračun udjela za 2024. (kune)'!M18/'Izračun udjela za 2024. (euri)'!$G$1,2)</f>
        <v>886280.33</v>
      </c>
      <c r="N18" s="64">
        <f>+ROUND('Izračun udjela za 2024. (kune)'!N18/'Izračun udjela za 2024. (euri)'!$G$1,2)</f>
        <v>721366.97</v>
      </c>
      <c r="O18" s="65">
        <f>+ROUND('Izračun udjela za 2024. (kune)'!O18/'Izračun udjela za 2024. (euri)'!$G$1,2)</f>
        <v>0</v>
      </c>
      <c r="P18" s="66">
        <f>+ROUND('Izračun udjela za 2024. (kune)'!P18/'Izračun udjela za 2024. (euri)'!$G$1,2)</f>
        <v>793503.67</v>
      </c>
      <c r="Q18" s="64">
        <f>+ROUND('Izračun udjela za 2024. (kune)'!Q18/'Izračun udjela za 2024. (euri)'!$G$1,2)</f>
        <v>911000.13</v>
      </c>
      <c r="R18" s="65">
        <f>+ROUND('Izračun udjela za 2024. (kune)'!R18/'Izračun udjela za 2024. (euri)'!$G$1,2)</f>
        <v>0</v>
      </c>
      <c r="S18" s="66">
        <f>+ROUND('Izračun udjela za 2024. (kune)'!S18/'Izračun udjela za 2024. (euri)'!$G$1,2)</f>
        <v>1002100.14</v>
      </c>
      <c r="T18" s="64">
        <f>+ROUND('Izračun udjela za 2024. (kune)'!T18/'Izračun udjela za 2024. (euri)'!$G$1,2)</f>
        <v>725827.05</v>
      </c>
      <c r="U18" s="65">
        <f>+ROUND('Izračun udjela za 2024. (kune)'!U18/'Izračun udjela za 2024. (euri)'!$G$1,2)</f>
        <v>0</v>
      </c>
      <c r="V18" s="67">
        <f>+ROUND('Izračun udjela za 2024. (kune)'!V18/'Izračun udjela za 2024. (euri)'!$G$1,2)</f>
        <v>798409.75</v>
      </c>
      <c r="W18" s="64">
        <f>+ROUND('Izračun udjela za 2024. (kune)'!W18/'Izračun udjela za 2024. (euri)'!$G$1,2)</f>
        <v>749503.12</v>
      </c>
      <c r="X18" s="65">
        <f>+ROUND('Izračun udjela za 2024. (kune)'!X18/'Izračun udjela za 2024. (euri)'!$G$1,2)</f>
        <v>0</v>
      </c>
      <c r="Y18" s="67">
        <f>+ROUND('Izračun udjela za 2024. (kune)'!Y18/'Izračun udjela za 2024. (euri)'!$G$1,2)</f>
        <v>824453.43</v>
      </c>
      <c r="Z18" s="64">
        <f>+ROUND('Izračun udjela za 2024. (kune)'!Z18/'Izračun udjela za 2024. (euri)'!$G$1,2)</f>
        <v>821652.12</v>
      </c>
      <c r="AA18" s="68">
        <f>+ROUND('Izračun udjela za 2024. (kune)'!AA18/'Izračun udjela za 2024. (euri)'!$G$1,2)</f>
        <v>116056.5</v>
      </c>
      <c r="AB18" s="65">
        <f>+ROUND('Izračun udjela za 2024. (kune)'!AB18/'Izračun udjela za 2024. (euri)'!$G$1,2)</f>
        <v>0</v>
      </c>
      <c r="AC18" s="67">
        <f>+ROUND('Izračun udjela za 2024. (kune)'!AC18/'Izračun udjela za 2024. (euri)'!$G$1,2)</f>
        <v>1824910.91</v>
      </c>
      <c r="AD18" s="64">
        <f>+ROUND('Izračun udjela za 2024. (kune)'!AD18/'Izračun udjela za 2024. (euri)'!$G$1,2)</f>
        <v>770543.54</v>
      </c>
      <c r="AE18" s="68">
        <f>+ROUND('Izračun udjela za 2024. (kune)'!AE18/'Izračun udjela za 2024. (euri)'!$G$1,2)</f>
        <v>121035.08</v>
      </c>
      <c r="AF18" s="65">
        <f>+ROUND('Izračun udjela za 2024. (kune)'!AF18/'Izračun udjela za 2024. (euri)'!$G$1,2)</f>
        <v>0</v>
      </c>
      <c r="AG18" s="67">
        <f>+ROUND('Izračun udjela za 2024. (kune)'!AG18/'Izračun udjela za 2024. (euri)'!$G$1,2)</f>
        <v>1736716.92</v>
      </c>
      <c r="AH18" s="64">
        <f>+ROUND('Izračun udjela za 2024. (kune)'!AH18/'Izračun udjela za 2024. (euri)'!$G$1,2)</f>
        <v>663324.31000000006</v>
      </c>
      <c r="AI18" s="68">
        <f>+ROUND('Izračun udjela za 2024. (kune)'!AI18/'Izračun udjela za 2024. (euri)'!$G$1,2)</f>
        <v>176718.51</v>
      </c>
      <c r="AJ18" s="64">
        <f>+ROUND('Izračun udjela za 2024. (kune)'!AJ18/'Izračun udjela za 2024. (euri)'!$G$1,2)</f>
        <v>0</v>
      </c>
      <c r="AK18" s="67">
        <f>+ROUND('Izračun udjela za 2024. (kune)'!AK18/'Izračun udjela za 2024. (euri)'!$G$1,2)</f>
        <v>1642274.15</v>
      </c>
      <c r="AL18" s="64">
        <f>+ROUND('Izračun udjela za 2024. (kune)'!AL18/'Izračun udjela za 2024. (euri)'!$G$1,2)</f>
        <v>886001.8</v>
      </c>
      <c r="AM18" s="68">
        <f>+ROUND('Izračun udjela za 2024. (kune)'!AM18/'Izračun udjela za 2024. (euri)'!$G$1,2)</f>
        <v>179822.52</v>
      </c>
      <c r="AN18" s="64">
        <f>+ROUND('Izračun udjela za 2024. (kune)'!AN18/'Izračun udjela za 2024. (euri)'!$G$1,2)</f>
        <v>0</v>
      </c>
      <c r="AO18" s="67">
        <f>+ROUND('Izračun udjela za 2024. (kune)'!AO18/'Izračun udjela za 2024. (euri)'!$G$1,2)</f>
        <v>1865847.57</v>
      </c>
      <c r="AP18" s="69"/>
      <c r="AQ18" s="69"/>
      <c r="AR18" s="69"/>
      <c r="AS18" s="69"/>
      <c r="AT18" s="69"/>
      <c r="AU18" s="71"/>
      <c r="AV18" s="64">
        <v>4789</v>
      </c>
      <c r="AW18" s="64">
        <v>4668</v>
      </c>
      <c r="AX18" s="64">
        <v>5055</v>
      </c>
      <c r="AY18" s="64">
        <v>4973</v>
      </c>
      <c r="AZ18" s="64"/>
      <c r="BA18" s="64"/>
      <c r="BB18" s="64"/>
      <c r="BC18" s="64"/>
      <c r="BD18" s="72">
        <f t="shared" si="2"/>
        <v>1578840.6</v>
      </c>
      <c r="BE18" s="73">
        <f t="shared" si="0"/>
        <v>953.41</v>
      </c>
      <c r="BF18" s="74">
        <f t="shared" si="6"/>
        <v>447.75</v>
      </c>
      <c r="BG18" s="66">
        <f t="shared" si="1"/>
        <v>0</v>
      </c>
      <c r="BH18" s="75">
        <f t="shared" si="4"/>
        <v>0</v>
      </c>
      <c r="BI18" s="76">
        <f t="shared" si="5"/>
        <v>0</v>
      </c>
    </row>
    <row r="19" spans="1:61" ht="15.75" customHeight="1" x14ac:dyDescent="0.25">
      <c r="A19" s="60">
        <v>1</v>
      </c>
      <c r="B19" s="61">
        <v>9</v>
      </c>
      <c r="C19" s="61">
        <v>17</v>
      </c>
      <c r="D19" s="62" t="s">
        <v>87</v>
      </c>
      <c r="E19" s="62" t="s">
        <v>97</v>
      </c>
      <c r="F19" s="63">
        <v>2590</v>
      </c>
      <c r="G19" s="64">
        <v>10</v>
      </c>
      <c r="H19" s="64">
        <f>+ROUND('Izračun udjela za 2024. (kune)'!H19/'Izračun udjela za 2024. (euri)'!$G$1,2)</f>
        <v>804553.53</v>
      </c>
      <c r="I19" s="65">
        <f>+ROUND('Izračun udjela za 2024. (kune)'!I19/'Izračun udjela za 2024. (euri)'!$G$1,2)</f>
        <v>0</v>
      </c>
      <c r="J19" s="66">
        <f>+ROUND('Izračun udjela za 2024. (kune)'!J19/'Izračun udjela za 2024. (euri)'!$G$1,2)</f>
        <v>885008.88</v>
      </c>
      <c r="K19" s="64">
        <f>+ROUND('Izračun udjela za 2024. (kune)'!K19/'Izračun udjela za 2024. (euri)'!$G$1,2)</f>
        <v>936906.39</v>
      </c>
      <c r="L19" s="65">
        <f>+ROUND('Izračun udjela za 2024. (kune)'!L19/'Izračun udjela za 2024. (euri)'!$G$1,2)</f>
        <v>0</v>
      </c>
      <c r="M19" s="66">
        <f>+ROUND('Izračun udjela za 2024. (kune)'!M19/'Izračun udjela za 2024. (euri)'!$G$1,2)</f>
        <v>1030597.03</v>
      </c>
      <c r="N19" s="64">
        <f>+ROUND('Izračun udjela za 2024. (kune)'!N19/'Izračun udjela za 2024. (euri)'!$G$1,2)</f>
        <v>790212.13</v>
      </c>
      <c r="O19" s="65">
        <f>+ROUND('Izračun udjela za 2024. (kune)'!O19/'Izračun udjela za 2024. (euri)'!$G$1,2)</f>
        <v>0</v>
      </c>
      <c r="P19" s="66">
        <f>+ROUND('Izračun udjela za 2024. (kune)'!P19/'Izračun udjela za 2024. (euri)'!$G$1,2)</f>
        <v>869233.35</v>
      </c>
      <c r="Q19" s="64">
        <f>+ROUND('Izračun udjela za 2024. (kune)'!Q19/'Izračun udjela za 2024. (euri)'!$G$1,2)</f>
        <v>897506.92</v>
      </c>
      <c r="R19" s="65">
        <f>+ROUND('Izračun udjela za 2024. (kune)'!R19/'Izračun udjela za 2024. (euri)'!$G$1,2)</f>
        <v>0</v>
      </c>
      <c r="S19" s="66">
        <f>+ROUND('Izračun udjela za 2024. (kune)'!S19/'Izračun udjela za 2024. (euri)'!$G$1,2)</f>
        <v>987257.61</v>
      </c>
      <c r="T19" s="64">
        <f>+ROUND('Izračun udjela za 2024. (kune)'!T19/'Izračun udjela za 2024. (euri)'!$G$1,2)</f>
        <v>821940.17</v>
      </c>
      <c r="U19" s="65">
        <f>+ROUND('Izračun udjela za 2024. (kune)'!U19/'Izračun udjela za 2024. (euri)'!$G$1,2)</f>
        <v>0</v>
      </c>
      <c r="V19" s="67">
        <f>+ROUND('Izračun udjela za 2024. (kune)'!V19/'Izračun udjela za 2024. (euri)'!$G$1,2)</f>
        <v>904134.18</v>
      </c>
      <c r="W19" s="64">
        <f>+ROUND('Izračun udjela za 2024. (kune)'!W19/'Izračun udjela za 2024. (euri)'!$G$1,2)</f>
        <v>1024666.53</v>
      </c>
      <c r="X19" s="65">
        <f>+ROUND('Izračun udjela za 2024. (kune)'!X19/'Izračun udjela za 2024. (euri)'!$G$1,2)</f>
        <v>0</v>
      </c>
      <c r="Y19" s="67">
        <f>+ROUND('Izračun udjela za 2024. (kune)'!Y19/'Izračun udjela za 2024. (euri)'!$G$1,2)</f>
        <v>1127133.19</v>
      </c>
      <c r="Z19" s="64">
        <f>+ROUND('Izračun udjela za 2024. (kune)'!Z19/'Izračun udjela za 2024. (euri)'!$G$1,2)</f>
        <v>1218208.52</v>
      </c>
      <c r="AA19" s="68">
        <f>+ROUND('Izračun udjela za 2024. (kune)'!AA19/'Izračun udjela za 2024. (euri)'!$G$1,2)</f>
        <v>250371.23</v>
      </c>
      <c r="AB19" s="65">
        <f>+ROUND('Izračun udjela za 2024. (kune)'!AB19/'Izračun udjela za 2024. (euri)'!$G$1,2)</f>
        <v>0</v>
      </c>
      <c r="AC19" s="67">
        <f>+ROUND('Izračun udjela za 2024. (kune)'!AC19/'Izračun udjela za 2024. (euri)'!$G$1,2)</f>
        <v>2804955.47</v>
      </c>
      <c r="AD19" s="64">
        <f>+ROUND('Izračun udjela za 2024. (kune)'!AD19/'Izračun udjela za 2024. (euri)'!$G$1,2)</f>
        <v>798177.59</v>
      </c>
      <c r="AE19" s="68">
        <f>+ROUND('Izračun udjela za 2024. (kune)'!AE19/'Izračun udjela za 2024. (euri)'!$G$1,2)</f>
        <v>191311.66</v>
      </c>
      <c r="AF19" s="65">
        <f>+ROUND('Izračun udjela za 2024. (kune)'!AF19/'Izračun udjela za 2024. (euri)'!$G$1,2)</f>
        <v>0</v>
      </c>
      <c r="AG19" s="67">
        <f>+ROUND('Izračun udjela za 2024. (kune)'!AG19/'Izračun udjela za 2024. (euri)'!$G$1,2)</f>
        <v>2412266.84</v>
      </c>
      <c r="AH19" s="64">
        <f>+ROUND('Izračun udjela za 2024. (kune)'!AH19/'Izračun udjela za 2024. (euri)'!$G$1,2)</f>
        <v>916743.1</v>
      </c>
      <c r="AI19" s="68">
        <f>+ROUND('Izračun udjela za 2024. (kune)'!AI19/'Izračun udjela za 2024. (euri)'!$G$1,2)</f>
        <v>317057.38</v>
      </c>
      <c r="AJ19" s="64">
        <f>+ROUND('Izračun udjela za 2024. (kune)'!AJ19/'Izračun udjela za 2024. (euri)'!$G$1,2)</f>
        <v>0</v>
      </c>
      <c r="AK19" s="67">
        <f>+ROUND('Izračun udjela za 2024. (kune)'!AK19/'Izračun udjela za 2024. (euri)'!$G$1,2)</f>
        <v>2495469.54</v>
      </c>
      <c r="AL19" s="64">
        <f>+ROUND('Izračun udjela za 2024. (kune)'!AL19/'Izračun udjela za 2024. (euri)'!$G$1,2)</f>
        <v>1143441.1100000001</v>
      </c>
      <c r="AM19" s="68">
        <f>+ROUND('Izračun udjela za 2024. (kune)'!AM19/'Izračun udjela za 2024. (euri)'!$G$1,2)</f>
        <v>333854.63</v>
      </c>
      <c r="AN19" s="64">
        <f>+ROUND('Izračun udjela za 2024. (kune)'!AN19/'Izračun udjela za 2024. (euri)'!$G$1,2)</f>
        <v>0</v>
      </c>
      <c r="AO19" s="67">
        <f>+ROUND('Izračun udjela za 2024. (kune)'!AO19/'Izračun udjela za 2024. (euri)'!$G$1,2)</f>
        <v>2760523.22</v>
      </c>
      <c r="AP19" s="69"/>
      <c r="AQ19" s="69"/>
      <c r="AR19" s="69"/>
      <c r="AS19" s="69"/>
      <c r="AT19" s="69"/>
      <c r="AU19" s="71"/>
      <c r="AV19" s="64">
        <v>7947</v>
      </c>
      <c r="AW19" s="64">
        <v>7967</v>
      </c>
      <c r="AX19" s="64">
        <v>8383</v>
      </c>
      <c r="AY19" s="64">
        <v>8539</v>
      </c>
      <c r="AZ19" s="64"/>
      <c r="BA19" s="64"/>
      <c r="BB19" s="64"/>
      <c r="BC19" s="64"/>
      <c r="BD19" s="72">
        <f t="shared" si="2"/>
        <v>2320069.65</v>
      </c>
      <c r="BE19" s="73">
        <f t="shared" si="0"/>
        <v>895.78</v>
      </c>
      <c r="BF19" s="74">
        <f t="shared" si="6"/>
        <v>447.75</v>
      </c>
      <c r="BG19" s="66">
        <f t="shared" si="1"/>
        <v>0</v>
      </c>
      <c r="BH19" s="75">
        <f t="shared" si="4"/>
        <v>0</v>
      </c>
      <c r="BI19" s="76">
        <f t="shared" si="5"/>
        <v>0</v>
      </c>
    </row>
    <row r="20" spans="1:61" ht="15.75" customHeight="1" x14ac:dyDescent="0.25">
      <c r="A20" s="60">
        <v>1</v>
      </c>
      <c r="B20" s="61">
        <v>10</v>
      </c>
      <c r="C20" s="61">
        <v>12</v>
      </c>
      <c r="D20" s="62" t="s">
        <v>87</v>
      </c>
      <c r="E20" s="62" t="s">
        <v>98</v>
      </c>
      <c r="F20" s="63">
        <v>2817</v>
      </c>
      <c r="G20" s="64">
        <v>10</v>
      </c>
      <c r="H20" s="64">
        <f>+ROUND('Izračun udjela za 2024. (kune)'!H20/'Izračun udjela za 2024. (euri)'!$G$1,2)</f>
        <v>192761.04</v>
      </c>
      <c r="I20" s="65">
        <f>+ROUND('Izračun udjela za 2024. (kune)'!I20/'Izračun udjela za 2024. (euri)'!$G$1,2)</f>
        <v>0</v>
      </c>
      <c r="J20" s="66">
        <f>+ROUND('Izračun udjela za 2024. (kune)'!J20/'Izračun udjela za 2024. (euri)'!$G$1,2)</f>
        <v>212037.14</v>
      </c>
      <c r="K20" s="64">
        <f>+ROUND('Izračun udjela za 2024. (kune)'!K20/'Izračun udjela za 2024. (euri)'!$G$1,2)</f>
        <v>208452.91</v>
      </c>
      <c r="L20" s="65">
        <f>+ROUND('Izračun udjela za 2024. (kune)'!L20/'Izračun udjela za 2024. (euri)'!$G$1,2)</f>
        <v>0</v>
      </c>
      <c r="M20" s="66">
        <f>+ROUND('Izračun udjela za 2024. (kune)'!M20/'Izračun udjela za 2024. (euri)'!$G$1,2)</f>
        <v>229298.2</v>
      </c>
      <c r="N20" s="64">
        <f>+ROUND('Izračun udjela za 2024. (kune)'!N20/'Izračun udjela za 2024. (euri)'!$G$1,2)</f>
        <v>182132.18</v>
      </c>
      <c r="O20" s="65">
        <f>+ROUND('Izračun udjela za 2024. (kune)'!O20/'Izračun udjela za 2024. (euri)'!$G$1,2)</f>
        <v>0</v>
      </c>
      <c r="P20" s="66">
        <f>+ROUND('Izračun udjela za 2024. (kune)'!P20/'Izračun udjela za 2024. (euri)'!$G$1,2)</f>
        <v>200345.4</v>
      </c>
      <c r="Q20" s="64">
        <f>+ROUND('Izračun udjela za 2024. (kune)'!Q20/'Izračun udjela za 2024. (euri)'!$G$1,2)</f>
        <v>180144.06</v>
      </c>
      <c r="R20" s="65">
        <f>+ROUND('Izračun udjela za 2024. (kune)'!R20/'Izračun udjela za 2024. (euri)'!$G$1,2)</f>
        <v>0</v>
      </c>
      <c r="S20" s="66">
        <f>+ROUND('Izračun udjela za 2024. (kune)'!S20/'Izračun udjela za 2024. (euri)'!$G$1,2)</f>
        <v>198158.46</v>
      </c>
      <c r="T20" s="64">
        <f>+ROUND('Izračun udjela za 2024. (kune)'!T20/'Izračun udjela za 2024. (euri)'!$G$1,2)</f>
        <v>147553.99</v>
      </c>
      <c r="U20" s="65">
        <f>+ROUND('Izračun udjela za 2024. (kune)'!U20/'Izračun udjela za 2024. (euri)'!$G$1,2)</f>
        <v>0</v>
      </c>
      <c r="V20" s="67">
        <f>+ROUND('Izračun udjela za 2024. (kune)'!V20/'Izračun udjela za 2024. (euri)'!$G$1,2)</f>
        <v>162309.39000000001</v>
      </c>
      <c r="W20" s="64">
        <f>+ROUND('Izračun udjela za 2024. (kune)'!W20/'Izračun udjela za 2024. (euri)'!$G$1,2)</f>
        <v>251582.96</v>
      </c>
      <c r="X20" s="65">
        <f>+ROUND('Izračun udjela za 2024. (kune)'!X20/'Izračun udjela za 2024. (euri)'!$G$1,2)</f>
        <v>0</v>
      </c>
      <c r="Y20" s="67">
        <f>+ROUND('Izračun udjela za 2024. (kune)'!Y20/'Izračun udjela za 2024. (euri)'!$G$1,2)</f>
        <v>276741.25</v>
      </c>
      <c r="Z20" s="64">
        <f>+ROUND('Izračun udjela za 2024. (kune)'!Z20/'Izračun udjela za 2024. (euri)'!$G$1,2)</f>
        <v>280842.37</v>
      </c>
      <c r="AA20" s="68">
        <f>+ROUND('Izračun udjela za 2024. (kune)'!AA20/'Izračun udjela za 2024. (euri)'!$G$1,2)</f>
        <v>0</v>
      </c>
      <c r="AB20" s="65">
        <f>+ROUND('Izračun udjela za 2024. (kune)'!AB20/'Izračun udjela za 2024. (euri)'!$G$1,2)</f>
        <v>0</v>
      </c>
      <c r="AC20" s="67">
        <f>+ROUND('Izračun udjela za 2024. (kune)'!AC20/'Izračun udjela za 2024. (euri)'!$G$1,2)</f>
        <v>308926.61</v>
      </c>
      <c r="AD20" s="64">
        <f>+ROUND('Izračun udjela za 2024. (kune)'!AD20/'Izračun udjela za 2024. (euri)'!$G$1,2)</f>
        <v>283045.73</v>
      </c>
      <c r="AE20" s="68">
        <f>+ROUND('Izračun udjela za 2024. (kune)'!AE20/'Izračun udjela za 2024. (euri)'!$G$1,2)</f>
        <v>0</v>
      </c>
      <c r="AF20" s="65">
        <f>+ROUND('Izračun udjela za 2024. (kune)'!AF20/'Izračun udjela za 2024. (euri)'!$G$1,2)</f>
        <v>0</v>
      </c>
      <c r="AG20" s="67">
        <f>+ROUND('Izračun udjela za 2024. (kune)'!AG20/'Izračun udjela za 2024. (euri)'!$G$1,2)</f>
        <v>311350.3</v>
      </c>
      <c r="AH20" s="64">
        <f>+ROUND('Izračun udjela za 2024. (kune)'!AH20/'Izračun udjela za 2024. (euri)'!$G$1,2)</f>
        <v>372323.65</v>
      </c>
      <c r="AI20" s="68">
        <f>+ROUND('Izračun udjela za 2024. (kune)'!AI20/'Izračun udjela za 2024. (euri)'!$G$1,2)</f>
        <v>146.53</v>
      </c>
      <c r="AJ20" s="64">
        <f>+ROUND('Izračun udjela za 2024. (kune)'!AJ20/'Izračun udjela za 2024. (euri)'!$G$1,2)</f>
        <v>0</v>
      </c>
      <c r="AK20" s="67">
        <f>+ROUND('Izračun udjela za 2024. (kune)'!AK20/'Izračun udjela za 2024. (euri)'!$G$1,2)</f>
        <v>409556.01</v>
      </c>
      <c r="AL20" s="64">
        <f>+ROUND('Izračun udjela za 2024. (kune)'!AL20/'Izračun udjela za 2024. (euri)'!$G$1,2)</f>
        <v>405980.12</v>
      </c>
      <c r="AM20" s="68">
        <f>+ROUND('Izračun udjela za 2024. (kune)'!AM20/'Izračun udjela za 2024. (euri)'!$G$1,2)</f>
        <v>0</v>
      </c>
      <c r="AN20" s="64">
        <f>+ROUND('Izračun udjela za 2024. (kune)'!AN20/'Izračun udjela za 2024. (euri)'!$G$1,2)</f>
        <v>0</v>
      </c>
      <c r="AO20" s="67">
        <f>+ROUND('Izračun udjela za 2024. (kune)'!AO20/'Izračun udjela za 2024. (euri)'!$G$1,2)</f>
        <v>446578.13</v>
      </c>
      <c r="AP20" s="69"/>
      <c r="AQ20" s="69"/>
      <c r="AR20" s="69"/>
      <c r="AS20" s="69"/>
      <c r="AT20" s="69"/>
      <c r="AU20" s="71"/>
      <c r="AV20" s="64">
        <v>0</v>
      </c>
      <c r="AW20" s="64">
        <v>0</v>
      </c>
      <c r="AX20" s="64">
        <v>0</v>
      </c>
      <c r="AY20" s="64">
        <v>0</v>
      </c>
      <c r="AZ20" s="64"/>
      <c r="BA20" s="64"/>
      <c r="BB20" s="64"/>
      <c r="BC20" s="64"/>
      <c r="BD20" s="72">
        <f t="shared" si="2"/>
        <v>350630.46</v>
      </c>
      <c r="BE20" s="73">
        <f t="shared" si="0"/>
        <v>124.47</v>
      </c>
      <c r="BF20" s="74">
        <f t="shared" si="6"/>
        <v>447.75</v>
      </c>
      <c r="BG20" s="66">
        <f t="shared" si="1"/>
        <v>910679.75999999989</v>
      </c>
      <c r="BH20" s="75">
        <f t="shared" si="4"/>
        <v>2.5732141963042132E-3</v>
      </c>
      <c r="BI20" s="76">
        <f t="shared" si="5"/>
        <v>2.5732141963042102E-3</v>
      </c>
    </row>
    <row r="21" spans="1:61" ht="15.75" customHeight="1" x14ac:dyDescent="0.25">
      <c r="A21" s="60">
        <v>1</v>
      </c>
      <c r="B21" s="61">
        <v>11</v>
      </c>
      <c r="C21" s="61">
        <v>2</v>
      </c>
      <c r="D21" s="62" t="s">
        <v>87</v>
      </c>
      <c r="E21" s="62" t="s">
        <v>99</v>
      </c>
      <c r="F21" s="63">
        <v>7340</v>
      </c>
      <c r="G21" s="64">
        <v>10</v>
      </c>
      <c r="H21" s="64">
        <f>+ROUND('Izračun udjela za 2024. (kune)'!H21/'Izračun udjela za 2024. (euri)'!$G$1,2)</f>
        <v>1612264.49</v>
      </c>
      <c r="I21" s="65">
        <f>+ROUND('Izračun udjela za 2024. (kune)'!I21/'Izračun udjela za 2024. (euri)'!$G$1,2)</f>
        <v>0</v>
      </c>
      <c r="J21" s="66">
        <f>+ROUND('Izračun udjela za 2024. (kune)'!J21/'Izračun udjela za 2024. (euri)'!$G$1,2)</f>
        <v>1773490.94</v>
      </c>
      <c r="K21" s="64">
        <f>+ROUND('Izračun udjela za 2024. (kune)'!K21/'Izračun udjela za 2024. (euri)'!$G$1,2)</f>
        <v>1685183.45</v>
      </c>
      <c r="L21" s="65">
        <f>+ROUND('Izračun udjela za 2024. (kune)'!L21/'Izračun udjela za 2024. (euri)'!$G$1,2)</f>
        <v>0</v>
      </c>
      <c r="M21" s="66">
        <f>+ROUND('Izračun udjela za 2024. (kune)'!M21/'Izračun udjela za 2024. (euri)'!$G$1,2)</f>
        <v>1853701.8</v>
      </c>
      <c r="N21" s="64">
        <f>+ROUND('Izračun udjela za 2024. (kune)'!N21/'Izračun udjela za 2024. (euri)'!$G$1,2)</f>
        <v>1446838.06</v>
      </c>
      <c r="O21" s="65">
        <f>+ROUND('Izračun udjela za 2024. (kune)'!O21/'Izračun udjela za 2024. (euri)'!$G$1,2)</f>
        <v>0</v>
      </c>
      <c r="P21" s="66">
        <f>+ROUND('Izračun udjela za 2024. (kune)'!P21/'Izračun udjela za 2024. (euri)'!$G$1,2)</f>
        <v>1591521.86</v>
      </c>
      <c r="Q21" s="64">
        <f>+ROUND('Izračun udjela za 2024. (kune)'!Q21/'Izračun udjela za 2024. (euri)'!$G$1,2)</f>
        <v>1528346.23</v>
      </c>
      <c r="R21" s="65">
        <f>+ROUND('Izračun udjela za 2024. (kune)'!R21/'Izračun udjela za 2024. (euri)'!$G$1,2)</f>
        <v>0</v>
      </c>
      <c r="S21" s="66">
        <f>+ROUND('Izračun udjela za 2024. (kune)'!S21/'Izračun udjela za 2024. (euri)'!$G$1,2)</f>
        <v>1681180.85</v>
      </c>
      <c r="T21" s="64">
        <f>+ROUND('Izračun udjela za 2024. (kune)'!T21/'Izračun udjela za 2024. (euri)'!$G$1,2)</f>
        <v>1303273.75</v>
      </c>
      <c r="U21" s="65">
        <f>+ROUND('Izračun udjela za 2024. (kune)'!U21/'Izračun udjela za 2024. (euri)'!$G$1,2)</f>
        <v>0</v>
      </c>
      <c r="V21" s="67">
        <f>+ROUND('Izračun udjela za 2024. (kune)'!V21/'Izračun udjela za 2024. (euri)'!$G$1,2)</f>
        <v>1433601.13</v>
      </c>
      <c r="W21" s="64">
        <f>+ROUND('Izračun udjela za 2024. (kune)'!W21/'Izračun udjela za 2024. (euri)'!$G$1,2)</f>
        <v>1645986.01</v>
      </c>
      <c r="X21" s="65">
        <f>+ROUND('Izračun udjela za 2024. (kune)'!X21/'Izračun udjela za 2024. (euri)'!$G$1,2)</f>
        <v>0</v>
      </c>
      <c r="Y21" s="67">
        <f>+ROUND('Izračun udjela za 2024. (kune)'!Y21/'Izračun udjela za 2024. (euri)'!$G$1,2)</f>
        <v>1810584.61</v>
      </c>
      <c r="Z21" s="64">
        <f>+ROUND('Izračun udjela za 2024. (kune)'!Z21/'Izračun udjela za 2024. (euri)'!$G$1,2)</f>
        <v>1989877.61</v>
      </c>
      <c r="AA21" s="68">
        <f>+ROUND('Izračun udjela za 2024. (kune)'!AA21/'Izračun udjela za 2024. (euri)'!$G$1,2)</f>
        <v>3269.99</v>
      </c>
      <c r="AB21" s="65">
        <f>+ROUND('Izračun udjela za 2024. (kune)'!AB21/'Izračun udjela za 2024. (euri)'!$G$1,2)</f>
        <v>0</v>
      </c>
      <c r="AC21" s="67">
        <f>+ROUND('Izračun udjela za 2024. (kune)'!AC21/'Izračun udjela za 2024. (euri)'!$G$1,2)</f>
        <v>2189648.23</v>
      </c>
      <c r="AD21" s="64">
        <f>+ROUND('Izračun udjela za 2024. (kune)'!AD21/'Izračun udjela za 2024. (euri)'!$G$1,2)</f>
        <v>1941562.12</v>
      </c>
      <c r="AE21" s="68">
        <f>+ROUND('Izračun udjela za 2024. (kune)'!AE21/'Izračun udjela za 2024. (euri)'!$G$1,2)</f>
        <v>2060.86</v>
      </c>
      <c r="AF21" s="65">
        <f>+ROUND('Izračun udjela za 2024. (kune)'!AF21/'Izračun udjela za 2024. (euri)'!$G$1,2)</f>
        <v>0</v>
      </c>
      <c r="AG21" s="67">
        <f>+ROUND('Izračun udjela za 2024. (kune)'!AG21/'Izračun udjela za 2024. (euri)'!$G$1,2)</f>
        <v>2137831.2400000002</v>
      </c>
      <c r="AH21" s="64">
        <f>+ROUND('Izračun udjela za 2024. (kune)'!AH21/'Izračun udjela za 2024. (euri)'!$G$1,2)</f>
        <v>1753310.36</v>
      </c>
      <c r="AI21" s="68">
        <f>+ROUND('Izračun udjela za 2024. (kune)'!AI21/'Izračun udjela za 2024. (euri)'!$G$1,2)</f>
        <v>173.89</v>
      </c>
      <c r="AJ21" s="64">
        <f>+ROUND('Izračun udjela za 2024. (kune)'!AJ21/'Izračun udjela za 2024. (euri)'!$G$1,2)</f>
        <v>0</v>
      </c>
      <c r="AK21" s="67">
        <f>+ROUND('Izračun udjela za 2024. (kune)'!AK21/'Izračun udjela za 2024. (euri)'!$G$1,2)</f>
        <v>1933705.94</v>
      </c>
      <c r="AL21" s="64">
        <f>+ROUND('Izračun udjela za 2024. (kune)'!AL21/'Izračun udjela za 2024. (euri)'!$G$1,2)</f>
        <v>2377553.52</v>
      </c>
      <c r="AM21" s="68">
        <f>+ROUND('Izračun udjela za 2024. (kune)'!AM21/'Izračun udjela za 2024. (euri)'!$G$1,2)</f>
        <v>840.81</v>
      </c>
      <c r="AN21" s="64">
        <f>+ROUND('Izračun udjela za 2024. (kune)'!AN21/'Izračun udjela za 2024. (euri)'!$G$1,2)</f>
        <v>0</v>
      </c>
      <c r="AO21" s="67">
        <f>+ROUND('Izračun udjela za 2024. (kune)'!AO21/'Izračun udjela za 2024. (euri)'!$G$1,2)</f>
        <v>2620953.7599999998</v>
      </c>
      <c r="AP21" s="69"/>
      <c r="AQ21" s="69"/>
      <c r="AR21" s="69"/>
      <c r="AS21" s="69"/>
      <c r="AT21" s="69"/>
      <c r="AU21" s="71"/>
      <c r="AV21" s="64">
        <v>20</v>
      </c>
      <c r="AW21" s="64">
        <v>20</v>
      </c>
      <c r="AX21" s="64">
        <v>24</v>
      </c>
      <c r="AY21" s="64">
        <v>30</v>
      </c>
      <c r="AZ21" s="64"/>
      <c r="BA21" s="64"/>
      <c r="BB21" s="64"/>
      <c r="BC21" s="64"/>
      <c r="BD21" s="72">
        <f t="shared" si="2"/>
        <v>2138544.7599999998</v>
      </c>
      <c r="BE21" s="73">
        <f t="shared" si="0"/>
        <v>291.35000000000002</v>
      </c>
      <c r="BF21" s="74">
        <f t="shared" si="6"/>
        <v>447.75</v>
      </c>
      <c r="BG21" s="66">
        <f t="shared" si="1"/>
        <v>1147975.9999999998</v>
      </c>
      <c r="BH21" s="75">
        <f t="shared" si="4"/>
        <v>3.2437177918794692E-3</v>
      </c>
      <c r="BI21" s="76">
        <f t="shared" si="5"/>
        <v>3.2437177918794701E-3</v>
      </c>
    </row>
    <row r="22" spans="1:61" ht="15.75" customHeight="1" x14ac:dyDescent="0.25">
      <c r="A22" s="60">
        <v>1</v>
      </c>
      <c r="B22" s="61">
        <v>12</v>
      </c>
      <c r="C22" s="61">
        <v>5</v>
      </c>
      <c r="D22" s="62" t="s">
        <v>87</v>
      </c>
      <c r="E22" s="62" t="s">
        <v>100</v>
      </c>
      <c r="F22" s="63">
        <v>3389</v>
      </c>
      <c r="G22" s="64">
        <v>10</v>
      </c>
      <c r="H22" s="64">
        <f>+ROUND('Izračun udjela za 2024. (kune)'!H22/'Izračun udjela za 2024. (euri)'!$G$1,2)</f>
        <v>481780.47</v>
      </c>
      <c r="I22" s="65">
        <f>+ROUND('Izračun udjela za 2024. (kune)'!I22/'Izračun udjela za 2024. (euri)'!$G$1,2)</f>
        <v>54920.54</v>
      </c>
      <c r="J22" s="66">
        <f>+ROUND('Izračun udjela za 2024. (kune)'!J22/'Izračun udjela za 2024. (euri)'!$G$1,2)</f>
        <v>469545.92</v>
      </c>
      <c r="K22" s="64">
        <f>+ROUND('Izračun udjela za 2024. (kune)'!K22/'Izračun udjela za 2024. (euri)'!$G$1,2)</f>
        <v>480805.73</v>
      </c>
      <c r="L22" s="65">
        <f>+ROUND('Izračun udjela za 2024. (kune)'!L22/'Izračun udjela za 2024. (euri)'!$G$1,2)</f>
        <v>54488</v>
      </c>
      <c r="M22" s="66">
        <f>+ROUND('Izračun udjela za 2024. (kune)'!M22/'Izračun udjela za 2024. (euri)'!$G$1,2)</f>
        <v>468949.51</v>
      </c>
      <c r="N22" s="64">
        <f>+ROUND('Izračun udjela za 2024. (kune)'!N22/'Izračun udjela za 2024. (euri)'!$G$1,2)</f>
        <v>378765.15</v>
      </c>
      <c r="O22" s="65">
        <f>+ROUND('Izračun udjela za 2024. (kune)'!O22/'Izračun udjela za 2024. (euri)'!$G$1,2)</f>
        <v>34088.97</v>
      </c>
      <c r="P22" s="66">
        <f>+ROUND('Izračun udjela za 2024. (kune)'!P22/'Izračun udjela za 2024. (euri)'!$G$1,2)</f>
        <v>379143.8</v>
      </c>
      <c r="Q22" s="64">
        <f>+ROUND('Izračun udjela za 2024. (kune)'!Q22/'Izračun udjela za 2024. (euri)'!$G$1,2)</f>
        <v>418994.21</v>
      </c>
      <c r="R22" s="65">
        <f>+ROUND('Izračun udjela za 2024. (kune)'!R22/'Izračun udjela za 2024. (euri)'!$G$1,2)</f>
        <v>38049.730000000003</v>
      </c>
      <c r="S22" s="66">
        <f>+ROUND('Izračun udjela za 2024. (kune)'!S22/'Izračun udjela za 2024. (euri)'!$G$1,2)</f>
        <v>419038.93</v>
      </c>
      <c r="T22" s="64">
        <f>+ROUND('Izračun udjela za 2024. (kune)'!T22/'Izračun udjela za 2024. (euri)'!$G$1,2)</f>
        <v>403895.12</v>
      </c>
      <c r="U22" s="65">
        <f>+ROUND('Izračun udjela za 2024. (kune)'!U22/'Izračun udjela za 2024. (euri)'!$G$1,2)</f>
        <v>36664.26</v>
      </c>
      <c r="V22" s="67">
        <f>+ROUND('Izračun udjela za 2024. (kune)'!V22/'Izračun udjela za 2024. (euri)'!$G$1,2)</f>
        <v>403953.94</v>
      </c>
      <c r="W22" s="64">
        <f>+ROUND('Izračun udjela za 2024. (kune)'!W22/'Izračun udjela za 2024. (euri)'!$G$1,2)</f>
        <v>579890.34</v>
      </c>
      <c r="X22" s="65">
        <f>+ROUND('Izračun udjela za 2024. (kune)'!X22/'Izračun udjela za 2024. (euri)'!$G$1,2)</f>
        <v>52717.36</v>
      </c>
      <c r="Y22" s="67">
        <f>+ROUND('Izračun udjela za 2024. (kune)'!Y22/'Izračun udjela za 2024. (euri)'!$G$1,2)</f>
        <v>579890.28</v>
      </c>
      <c r="Z22" s="64">
        <f>+ROUND('Izračun udjela za 2024. (kune)'!Z22/'Izračun udjela za 2024. (euri)'!$G$1,2)</f>
        <v>760153.19</v>
      </c>
      <c r="AA22" s="68">
        <f>+ROUND('Izračun udjela za 2024. (kune)'!AA22/'Izračun udjela za 2024. (euri)'!$G$1,2)</f>
        <v>394.19</v>
      </c>
      <c r="AB22" s="65">
        <f>+ROUND('Izračun udjela za 2024. (kune)'!AB22/'Izračun udjela za 2024. (euri)'!$G$1,2)</f>
        <v>69104.88</v>
      </c>
      <c r="AC22" s="67">
        <f>+ROUND('Izračun udjela za 2024. (kune)'!AC22/'Izračun udjela za 2024. (euri)'!$G$1,2)</f>
        <v>761909.45</v>
      </c>
      <c r="AD22" s="64">
        <f>+ROUND('Izračun udjela za 2024. (kune)'!AD22/'Izračun udjela za 2024. (euri)'!$G$1,2)</f>
        <v>750102.9</v>
      </c>
      <c r="AE22" s="68">
        <f>+ROUND('Izračun udjela za 2024. (kune)'!AE22/'Izračun udjela za 2024. (euri)'!$G$1,2)</f>
        <v>208.18</v>
      </c>
      <c r="AF22" s="65">
        <f>+ROUND('Izračun udjela za 2024. (kune)'!AF22/'Izračun udjela za 2024. (euri)'!$G$1,2)</f>
        <v>68847.990000000005</v>
      </c>
      <c r="AG22" s="67">
        <f>+ROUND('Izračun udjela za 2024. (kune)'!AG22/'Izračun udjela za 2024. (euri)'!$G$1,2)</f>
        <v>753093.27</v>
      </c>
      <c r="AH22" s="64">
        <f>+ROUND('Izračun udjela za 2024. (kune)'!AH22/'Izračun udjela za 2024. (euri)'!$G$1,2)</f>
        <v>733633.94</v>
      </c>
      <c r="AI22" s="68">
        <f>+ROUND('Izračun udjela za 2024. (kune)'!AI22/'Izračun udjela za 2024. (euri)'!$G$1,2)</f>
        <v>484.8</v>
      </c>
      <c r="AJ22" s="64">
        <f>+ROUND('Izračun udjela za 2024. (kune)'!AJ22/'Izračun udjela za 2024. (euri)'!$G$1,2)</f>
        <v>68076.820000000007</v>
      </c>
      <c r="AK22" s="67">
        <f>+ROUND('Izračun udjela za 2024. (kune)'!AK22/'Izračun udjela za 2024. (euri)'!$G$1,2)</f>
        <v>737711.34</v>
      </c>
      <c r="AL22" s="64">
        <f>+ROUND('Izračun udjela za 2024. (kune)'!AL22/'Izračun udjela za 2024. (euri)'!$G$1,2)</f>
        <v>827555.13</v>
      </c>
      <c r="AM22" s="68">
        <f>+ROUND('Izračun udjela za 2024. (kune)'!AM22/'Izračun udjela za 2024. (euri)'!$G$1,2)</f>
        <v>427.32</v>
      </c>
      <c r="AN22" s="64">
        <f>+ROUND('Izračun udjela za 2024. (kune)'!AN22/'Izračun udjela za 2024. (euri)'!$G$1,2)</f>
        <v>74689.7</v>
      </c>
      <c r="AO22" s="67">
        <f>+ROUND('Izračun udjela za 2024. (kune)'!AO22/'Izračun udjela za 2024. (euri)'!$G$1,2)</f>
        <v>833813.71</v>
      </c>
      <c r="AP22" s="69"/>
      <c r="AQ22" s="69"/>
      <c r="AR22" s="69"/>
      <c r="AS22" s="69"/>
      <c r="AT22" s="69"/>
      <c r="AU22" s="71"/>
      <c r="AV22" s="64">
        <v>10</v>
      </c>
      <c r="AW22" s="64">
        <v>18</v>
      </c>
      <c r="AX22" s="64">
        <v>28</v>
      </c>
      <c r="AY22" s="64">
        <v>28</v>
      </c>
      <c r="AZ22" s="64"/>
      <c r="BA22" s="64"/>
      <c r="BB22" s="64"/>
      <c r="BC22" s="64"/>
      <c r="BD22" s="72">
        <f t="shared" si="2"/>
        <v>733283.61</v>
      </c>
      <c r="BE22" s="73">
        <f t="shared" si="0"/>
        <v>216.37</v>
      </c>
      <c r="BF22" s="74">
        <f t="shared" si="6"/>
        <v>447.75</v>
      </c>
      <c r="BG22" s="66">
        <f t="shared" si="1"/>
        <v>784146.82</v>
      </c>
      <c r="BH22" s="75">
        <f t="shared" si="4"/>
        <v>2.2156830730605064E-3</v>
      </c>
      <c r="BI22" s="76">
        <f t="shared" si="5"/>
        <v>2.2156830730605099E-3</v>
      </c>
    </row>
    <row r="23" spans="1:61" ht="15.75" customHeight="1" x14ac:dyDescent="0.25">
      <c r="A23" s="60">
        <v>1</v>
      </c>
      <c r="B23" s="61">
        <v>13</v>
      </c>
      <c r="C23" s="61">
        <v>14</v>
      </c>
      <c r="D23" s="62" t="s">
        <v>91</v>
      </c>
      <c r="E23" s="62" t="s">
        <v>101</v>
      </c>
      <c r="F23" s="63">
        <v>7973</v>
      </c>
      <c r="G23" s="64">
        <v>12</v>
      </c>
      <c r="H23" s="64">
        <f>+ROUND('Izračun udjela za 2024. (kune)'!H23/'Izračun udjela za 2024. (euri)'!$G$1,2)</f>
        <v>922679.37</v>
      </c>
      <c r="I23" s="65">
        <f>+ROUND('Izračun udjela za 2024. (kune)'!I23/'Izračun udjela za 2024. (euri)'!$G$1,2)</f>
        <v>20144.52</v>
      </c>
      <c r="J23" s="66">
        <f>+ROUND('Izračun udjela za 2024. (kune)'!J23/'Izračun udjela za 2024. (euri)'!$G$1,2)</f>
        <v>1010839.03</v>
      </c>
      <c r="K23" s="64">
        <f>+ROUND('Izračun udjela za 2024. (kune)'!K23/'Izračun udjela za 2024. (euri)'!$G$1,2)</f>
        <v>817103</v>
      </c>
      <c r="L23" s="65">
        <f>+ROUND('Izračun udjela za 2024. (kune)'!L23/'Izračun udjela za 2024. (euri)'!$G$1,2)</f>
        <v>19099.55</v>
      </c>
      <c r="M23" s="66">
        <f>+ROUND('Izračun udjela za 2024. (kune)'!M23/'Izračun udjela za 2024. (euri)'!$G$1,2)</f>
        <v>893763.87</v>
      </c>
      <c r="N23" s="64">
        <f>+ROUND('Izračun udjela za 2024. (kune)'!N23/'Izračun udjela za 2024. (euri)'!$G$1,2)</f>
        <v>1127485.53</v>
      </c>
      <c r="O23" s="65">
        <f>+ROUND('Izračun udjela za 2024. (kune)'!O23/'Izračun udjela za 2024. (euri)'!$G$1,2)</f>
        <v>53152.47</v>
      </c>
      <c r="P23" s="66">
        <f>+ROUND('Izračun udjela za 2024. (kune)'!P23/'Izračun udjela za 2024. (euri)'!$G$1,2)</f>
        <v>1203253.03</v>
      </c>
      <c r="Q23" s="64">
        <f>+ROUND('Izračun udjela za 2024. (kune)'!Q23/'Izračun udjela za 2024. (euri)'!$G$1,2)</f>
        <v>1601730.72</v>
      </c>
      <c r="R23" s="65">
        <f>+ROUND('Izračun udjela za 2024. (kune)'!R23/'Izračun udjela za 2024. (euri)'!$G$1,2)</f>
        <v>75822.460000000006</v>
      </c>
      <c r="S23" s="66">
        <f>+ROUND('Izračun udjela za 2024. (kune)'!S23/'Izračun udjela za 2024. (euri)'!$G$1,2)</f>
        <v>1709017.25</v>
      </c>
      <c r="T23" s="64">
        <f>+ROUND('Izračun udjela za 2024. (kune)'!T23/'Izračun udjela za 2024. (euri)'!$G$1,2)</f>
        <v>1189135.1399999999</v>
      </c>
      <c r="U23" s="65">
        <f>+ROUND('Izračun udjela za 2024. (kune)'!U23/'Izračun udjela za 2024. (euri)'!$G$1,2)</f>
        <v>56412.51</v>
      </c>
      <c r="V23" s="67">
        <f>+ROUND('Izračun udjela za 2024. (kune)'!V23/'Izračun udjela za 2024. (euri)'!$G$1,2)</f>
        <v>1268649.3400000001</v>
      </c>
      <c r="W23" s="64">
        <f>+ROUND('Izračun udjela za 2024. (kune)'!W23/'Izračun udjela za 2024. (euri)'!$G$1,2)</f>
        <v>1698213.57</v>
      </c>
      <c r="X23" s="65">
        <f>+ROUND('Izračun udjela za 2024. (kune)'!X23/'Izračun udjela za 2024. (euri)'!$G$1,2)</f>
        <v>80867.75</v>
      </c>
      <c r="Y23" s="67">
        <f>+ROUND('Izračun udjela za 2024. (kune)'!Y23/'Izračun udjela za 2024. (euri)'!$G$1,2)</f>
        <v>1811427.32</v>
      </c>
      <c r="Z23" s="64">
        <f>+ROUND('Izračun udjela za 2024. (kune)'!Z23/'Izračun udjela za 2024. (euri)'!$G$1,2)</f>
        <v>1915651.13</v>
      </c>
      <c r="AA23" s="68">
        <f>+ROUND('Izračun udjela za 2024. (kune)'!AA23/'Izračun udjela za 2024. (euri)'!$G$1,2)</f>
        <v>1279.78</v>
      </c>
      <c r="AB23" s="65">
        <f>+ROUND('Izračun udjela za 2024. (kune)'!AB23/'Izračun udjela za 2024. (euri)'!$G$1,2)</f>
        <v>91221.97</v>
      </c>
      <c r="AC23" s="67">
        <f>+ROUND('Izračun udjela za 2024. (kune)'!AC23/'Izračun udjela za 2024. (euri)'!$G$1,2)</f>
        <v>2049062.48</v>
      </c>
      <c r="AD23" s="64">
        <f>+ROUND('Izračun udjela za 2024. (kune)'!AD23/'Izračun udjela za 2024. (euri)'!$G$1,2)</f>
        <v>1866947.83</v>
      </c>
      <c r="AE23" s="68">
        <f>+ROUND('Izračun udjela za 2024. (kune)'!AE23/'Izračun udjela za 2024. (euri)'!$G$1,2)</f>
        <v>573.55999999999995</v>
      </c>
      <c r="AF23" s="65">
        <f>+ROUND('Izračun udjela za 2024. (kune)'!AF23/'Izračun udjela za 2024. (euri)'!$G$1,2)</f>
        <v>87972.79</v>
      </c>
      <c r="AG23" s="67">
        <f>+ROUND('Izračun udjela za 2024. (kune)'!AG23/'Izračun udjela za 2024. (euri)'!$G$1,2)</f>
        <v>1997161.04</v>
      </c>
      <c r="AH23" s="64">
        <f>+ROUND('Izračun udjela za 2024. (kune)'!AH23/'Izračun udjela za 2024. (euri)'!$G$1,2)</f>
        <v>1879459.88</v>
      </c>
      <c r="AI23" s="68">
        <f>+ROUND('Izračun udjela za 2024. (kune)'!AI23/'Izračun udjela za 2024. (euri)'!$G$1,2)</f>
        <v>582.52</v>
      </c>
      <c r="AJ23" s="64">
        <f>+ROUND('Izračun udjela za 2024. (kune)'!AJ23/'Izračun udjela za 2024. (euri)'!$G$1,2)</f>
        <v>89501.14</v>
      </c>
      <c r="AK23" s="67">
        <f>+ROUND('Izračun udjela za 2024. (kune)'!AK23/'Izračun udjela za 2024. (euri)'!$G$1,2)</f>
        <v>2009898.7</v>
      </c>
      <c r="AL23" s="64">
        <f>+ROUND('Izračun udjela za 2024. (kune)'!AL23/'Izračun udjela za 2024. (euri)'!$G$1,2)</f>
        <v>2194008.64</v>
      </c>
      <c r="AM23" s="68">
        <f>+ROUND('Izračun udjela za 2024. (kune)'!AM23/'Izračun udjela za 2024. (euri)'!$G$1,2)</f>
        <v>1000.05</v>
      </c>
      <c r="AN23" s="64">
        <f>+ROUND('Izračun udjela za 2024. (kune)'!AN23/'Izračun udjela za 2024. (euri)'!$G$1,2)</f>
        <v>104478.56</v>
      </c>
      <c r="AO23" s="67">
        <f>+ROUND('Izračun udjela za 2024. (kune)'!AO23/'Izračun udjela za 2024. (euri)'!$G$1,2)</f>
        <v>2346511.79</v>
      </c>
      <c r="AP23" s="69"/>
      <c r="AQ23" s="69"/>
      <c r="AR23" s="69"/>
      <c r="AS23" s="69"/>
      <c r="AT23" s="69"/>
      <c r="AU23" s="71"/>
      <c r="AV23" s="64">
        <v>32</v>
      </c>
      <c r="AW23" s="64">
        <v>24</v>
      </c>
      <c r="AX23" s="64">
        <v>26</v>
      </c>
      <c r="AY23" s="64">
        <v>33</v>
      </c>
      <c r="AZ23" s="64"/>
      <c r="BA23" s="64"/>
      <c r="BB23" s="64"/>
      <c r="BC23" s="64"/>
      <c r="BD23" s="72">
        <f t="shared" si="2"/>
        <v>2042812.27</v>
      </c>
      <c r="BE23" s="73">
        <f t="shared" si="0"/>
        <v>256.22000000000003</v>
      </c>
      <c r="BF23" s="74">
        <f>+$BJ$601</f>
        <v>453.27</v>
      </c>
      <c r="BG23" s="66">
        <f t="shared" si="1"/>
        <v>1571079.6499999997</v>
      </c>
      <c r="BH23" s="75">
        <f t="shared" si="4"/>
        <v>4.4392382882262084E-3</v>
      </c>
      <c r="BI23" s="76">
        <f t="shared" si="5"/>
        <v>4.4392382882262101E-3</v>
      </c>
    </row>
    <row r="24" spans="1:61" ht="15.75" customHeight="1" x14ac:dyDescent="0.25">
      <c r="A24" s="60">
        <v>1</v>
      </c>
      <c r="B24" s="61">
        <v>15</v>
      </c>
      <c r="C24" s="61">
        <v>20</v>
      </c>
      <c r="D24" s="62" t="s">
        <v>87</v>
      </c>
      <c r="E24" s="62" t="s">
        <v>102</v>
      </c>
      <c r="F24" s="63">
        <v>2822</v>
      </c>
      <c r="G24" s="64">
        <v>10</v>
      </c>
      <c r="H24" s="64">
        <f>+ROUND('Izračun udjela za 2024. (kune)'!H24/'Izračun udjela za 2024. (euri)'!$G$1,2)</f>
        <v>321990.86</v>
      </c>
      <c r="I24" s="65">
        <f>+ROUND('Izračun udjela za 2024. (kune)'!I24/'Izračun udjela za 2024. (euri)'!$G$1,2)</f>
        <v>3156.16</v>
      </c>
      <c r="J24" s="66">
        <f>+ROUND('Izračun udjela za 2024. (kune)'!J24/'Izračun udjela za 2024. (euri)'!$G$1,2)</f>
        <v>350718.17</v>
      </c>
      <c r="K24" s="64">
        <f>+ROUND('Izračun udjela za 2024. (kune)'!K24/'Izračun udjela za 2024. (euri)'!$G$1,2)</f>
        <v>449684.16</v>
      </c>
      <c r="L24" s="65">
        <f>+ROUND('Izračun udjela za 2024. (kune)'!L24/'Izračun udjela za 2024. (euri)'!$G$1,2)</f>
        <v>4407.8</v>
      </c>
      <c r="M24" s="66">
        <f>+ROUND('Izračun udjela za 2024. (kune)'!M24/'Izračun udjela za 2024. (euri)'!$G$1,2)</f>
        <v>489803.99</v>
      </c>
      <c r="N24" s="64">
        <f>+ROUND('Izračun udjela za 2024. (kune)'!N24/'Izračun udjela za 2024. (euri)'!$G$1,2)</f>
        <v>281641.31</v>
      </c>
      <c r="O24" s="65">
        <f>+ROUND('Izračun udjela za 2024. (kune)'!O24/'Izračun udjela za 2024. (euri)'!$G$1,2)</f>
        <v>2760.66</v>
      </c>
      <c r="P24" s="66">
        <f>+ROUND('Izračun udjela za 2024. (kune)'!P24/'Izračun udjela za 2024. (euri)'!$G$1,2)</f>
        <v>306768.71000000002</v>
      </c>
      <c r="Q24" s="64">
        <f>+ROUND('Izračun udjela za 2024. (kune)'!Q24/'Izračun udjela za 2024. (euri)'!$G$1,2)</f>
        <v>439839.95</v>
      </c>
      <c r="R24" s="65">
        <f>+ROUND('Izračun udjela za 2024. (kune)'!R24/'Izračun udjela za 2024. (euri)'!$G$1,2)</f>
        <v>4369.92</v>
      </c>
      <c r="S24" s="66">
        <f>+ROUND('Izračun udjela za 2024. (kune)'!S24/'Izračun udjela za 2024. (euri)'!$G$1,2)</f>
        <v>479017.03</v>
      </c>
      <c r="T24" s="64">
        <f>+ROUND('Izračun udjela za 2024. (kune)'!T24/'Izračun udjela za 2024. (euri)'!$G$1,2)</f>
        <v>355057.69</v>
      </c>
      <c r="U24" s="65">
        <f>+ROUND('Izračun udjela za 2024. (kune)'!U24/'Izračun udjela za 2024. (euri)'!$G$1,2)</f>
        <v>3545.04</v>
      </c>
      <c r="V24" s="67">
        <f>+ROUND('Izračun udjela za 2024. (kune)'!V24/'Izračun udjela za 2024. (euri)'!$G$1,2)</f>
        <v>386663.92</v>
      </c>
      <c r="W24" s="64">
        <f>+ROUND('Izračun udjela za 2024. (kune)'!W24/'Izračun udjela za 2024. (euri)'!$G$1,2)</f>
        <v>509699.78</v>
      </c>
      <c r="X24" s="65">
        <f>+ROUND('Izračun udjela za 2024. (kune)'!X24/'Izračun udjela za 2024. (euri)'!$G$1,2)</f>
        <v>5046.53</v>
      </c>
      <c r="Y24" s="67">
        <f>+ROUND('Izračun udjela za 2024. (kune)'!Y24/'Izračun udjela za 2024. (euri)'!$G$1,2)</f>
        <v>555118.57999999996</v>
      </c>
      <c r="Z24" s="64">
        <f>+ROUND('Izračun udjela za 2024. (kune)'!Z24/'Izračun udjela za 2024. (euri)'!$G$1,2)</f>
        <v>682720.18</v>
      </c>
      <c r="AA24" s="68">
        <f>+ROUND('Izračun udjela za 2024. (kune)'!AA24/'Izračun udjela za 2024. (euri)'!$G$1,2)</f>
        <v>658.45</v>
      </c>
      <c r="AB24" s="65">
        <f>+ROUND('Izračun udjela za 2024. (kune)'!AB24/'Izračun udjela za 2024. (euri)'!$G$1,2)</f>
        <v>6759.6</v>
      </c>
      <c r="AC24" s="67">
        <f>+ROUND('Izračun udjela za 2024. (kune)'!AC24/'Izračun udjela za 2024. (euri)'!$G$1,2)</f>
        <v>743556.64</v>
      </c>
      <c r="AD24" s="64">
        <f>+ROUND('Izračun udjela za 2024. (kune)'!AD24/'Izračun udjela za 2024. (euri)'!$G$1,2)</f>
        <v>629058.47</v>
      </c>
      <c r="AE24" s="68">
        <f>+ROUND('Izračun udjela za 2024. (kune)'!AE24/'Izračun udjela za 2024. (euri)'!$G$1,2)</f>
        <v>47.51</v>
      </c>
      <c r="AF24" s="65">
        <f>+ROUND('Izračun udjela za 2024. (kune)'!AF24/'Izračun udjela za 2024. (euri)'!$G$1,2)</f>
        <v>0</v>
      </c>
      <c r="AG24" s="67">
        <f>+ROUND('Izračun udjela za 2024. (kune)'!AG24/'Izračun udjela za 2024. (euri)'!$G$1,2)</f>
        <v>691964.31</v>
      </c>
      <c r="AH24" s="64">
        <f>+ROUND('Izračun udjela za 2024. (kune)'!AH24/'Izračun udjela za 2024. (euri)'!$G$1,2)</f>
        <v>633563.01</v>
      </c>
      <c r="AI24" s="68">
        <f>+ROUND('Izračun udjela za 2024. (kune)'!AI24/'Izračun udjela za 2024. (euri)'!$G$1,2)</f>
        <v>189.29</v>
      </c>
      <c r="AJ24" s="64">
        <f>+ROUND('Izračun udjela za 2024. (kune)'!AJ24/'Izračun udjela za 2024. (euri)'!$G$1,2)</f>
        <v>0</v>
      </c>
      <c r="AK24" s="67">
        <f>+ROUND('Izračun udjela za 2024. (kune)'!AK24/'Izračun udjela za 2024. (euri)'!$G$1,2)</f>
        <v>696919.31</v>
      </c>
      <c r="AL24" s="64">
        <f>+ROUND('Izračun udjela za 2024. (kune)'!AL24/'Izračun udjela za 2024. (euri)'!$G$1,2)</f>
        <v>927560.77</v>
      </c>
      <c r="AM24" s="68">
        <f>+ROUND('Izračun udjela za 2024. (kune)'!AM24/'Izračun udjela za 2024. (euri)'!$G$1,2)</f>
        <v>0</v>
      </c>
      <c r="AN24" s="64">
        <f>+ROUND('Izračun udjela za 2024. (kune)'!AN24/'Izračun udjela za 2024. (euri)'!$G$1,2)</f>
        <v>0</v>
      </c>
      <c r="AO24" s="67">
        <f>+ROUND('Izračun udjela za 2024. (kune)'!AO24/'Izračun udjela za 2024. (euri)'!$G$1,2)</f>
        <v>1020316.85</v>
      </c>
      <c r="AP24" s="69"/>
      <c r="AQ24" s="69"/>
      <c r="AR24" s="69"/>
      <c r="AS24" s="69"/>
      <c r="AT24" s="69"/>
      <c r="AU24" s="71"/>
      <c r="AV24" s="64">
        <v>0</v>
      </c>
      <c r="AW24" s="64">
        <v>0</v>
      </c>
      <c r="AX24" s="64">
        <v>0</v>
      </c>
      <c r="AY24" s="64">
        <v>0</v>
      </c>
      <c r="AZ24" s="64"/>
      <c r="BA24" s="64"/>
      <c r="BB24" s="64"/>
      <c r="BC24" s="64"/>
      <c r="BD24" s="72">
        <f t="shared" si="2"/>
        <v>741575.14</v>
      </c>
      <c r="BE24" s="73">
        <f t="shared" si="0"/>
        <v>262.77999999999997</v>
      </c>
      <c r="BF24" s="74">
        <f>+$BJ$600</f>
        <v>447.75</v>
      </c>
      <c r="BG24" s="66">
        <f t="shared" si="1"/>
        <v>521985.34000000008</v>
      </c>
      <c r="BH24" s="75">
        <f t="shared" si="4"/>
        <v>1.4749203245174591E-3</v>
      </c>
      <c r="BI24" s="76">
        <f t="shared" si="5"/>
        <v>1.47492032451746E-3</v>
      </c>
    </row>
    <row r="25" spans="1:61" ht="15.75" customHeight="1" x14ac:dyDescent="0.25">
      <c r="A25" s="60">
        <v>1</v>
      </c>
      <c r="B25" s="61">
        <v>16</v>
      </c>
      <c r="C25" s="61">
        <v>14</v>
      </c>
      <c r="D25" s="62" t="s">
        <v>91</v>
      </c>
      <c r="E25" s="62" t="s">
        <v>103</v>
      </c>
      <c r="F25" s="63">
        <v>8884</v>
      </c>
      <c r="G25" s="64">
        <v>12</v>
      </c>
      <c r="H25" s="64">
        <f>+ROUND('Izračun udjela za 2024. (kune)'!H25/'Izračun udjela za 2024. (euri)'!$G$1,2)</f>
        <v>1970842.5</v>
      </c>
      <c r="I25" s="65">
        <f>+ROUND('Izračun udjela za 2024. (kune)'!I25/'Izračun udjela za 2024. (euri)'!$G$1,2)</f>
        <v>177375.98</v>
      </c>
      <c r="J25" s="66">
        <f>+ROUND('Izračun udjela za 2024. (kune)'!J25/'Izračun udjela za 2024. (euri)'!$G$1,2)</f>
        <v>2008682.49</v>
      </c>
      <c r="K25" s="64">
        <f>+ROUND('Izračun udjela za 2024. (kune)'!K25/'Izračun udjela za 2024. (euri)'!$G$1,2)</f>
        <v>1850690.86</v>
      </c>
      <c r="L25" s="65">
        <f>+ROUND('Izračun udjela za 2024. (kune)'!L25/'Izračun udjela za 2024. (euri)'!$G$1,2)</f>
        <v>166562.32999999999</v>
      </c>
      <c r="M25" s="66">
        <f>+ROUND('Izračun udjela za 2024. (kune)'!M25/'Izračun udjela za 2024. (euri)'!$G$1,2)</f>
        <v>1886223.96</v>
      </c>
      <c r="N25" s="64">
        <f>+ROUND('Izračun udjela za 2024. (kune)'!N25/'Izračun udjela za 2024. (euri)'!$G$1,2)</f>
        <v>1244751.28</v>
      </c>
      <c r="O25" s="65">
        <f>+ROUND('Izračun udjela za 2024. (kune)'!O25/'Izračun udjela za 2024. (euri)'!$G$1,2)</f>
        <v>112027.86</v>
      </c>
      <c r="P25" s="66">
        <f>+ROUND('Izračun udjela za 2024. (kune)'!P25/'Izračun udjela za 2024. (euri)'!$G$1,2)</f>
        <v>1268650.23</v>
      </c>
      <c r="Q25" s="64">
        <f>+ROUND('Izračun udjela za 2024. (kune)'!Q25/'Izračun udjela za 2024. (euri)'!$G$1,2)</f>
        <v>1515519.17</v>
      </c>
      <c r="R25" s="65">
        <f>+ROUND('Izračun udjela za 2024. (kune)'!R25/'Izračun udjela za 2024. (euri)'!$G$1,2)</f>
        <v>137376.62</v>
      </c>
      <c r="S25" s="66">
        <f>+ROUND('Izračun udjela za 2024. (kune)'!S25/'Izračun udjela za 2024. (euri)'!$G$1,2)</f>
        <v>1543519.65</v>
      </c>
      <c r="T25" s="64">
        <f>+ROUND('Izračun udjela za 2024. (kune)'!T25/'Izračun udjela za 2024. (euri)'!$G$1,2)</f>
        <v>1205483.83</v>
      </c>
      <c r="U25" s="65">
        <f>+ROUND('Izračun udjela za 2024. (kune)'!U25/'Izračun udjela za 2024. (euri)'!$G$1,2)</f>
        <v>109645.95</v>
      </c>
      <c r="V25" s="67">
        <f>+ROUND('Izračun udjela za 2024. (kune)'!V25/'Izračun udjela za 2024. (euri)'!$G$1,2)</f>
        <v>1227338.43</v>
      </c>
      <c r="W25" s="64">
        <f>+ROUND('Izračun udjela za 2024. (kune)'!W25/'Izračun udjela za 2024. (euri)'!$G$1,2)</f>
        <v>1830997.12</v>
      </c>
      <c r="X25" s="65">
        <f>+ROUND('Izračun udjela za 2024. (kune)'!X25/'Izračun udjela za 2024. (euri)'!$G$1,2)</f>
        <v>166454.29999999999</v>
      </c>
      <c r="Y25" s="67">
        <f>+ROUND('Izračun udjela za 2024. (kune)'!Y25/'Izračun udjela za 2024. (euri)'!$G$1,2)</f>
        <v>1864287.96</v>
      </c>
      <c r="Z25" s="64">
        <f>+ROUND('Izračun udjela za 2024. (kune)'!Z25/'Izračun udjela za 2024. (euri)'!$G$1,2)</f>
        <v>2257812.87</v>
      </c>
      <c r="AA25" s="68">
        <f>+ROUND('Izračun udjela za 2024. (kune)'!AA25/'Izračun udjela za 2024. (euri)'!$G$1,2)</f>
        <v>2396.7399999999998</v>
      </c>
      <c r="AB25" s="65">
        <f>+ROUND('Izračun udjela za 2024. (kune)'!AB25/'Izračun udjela za 2024. (euri)'!$G$1,2)</f>
        <v>205255.71</v>
      </c>
      <c r="AC25" s="67">
        <f>+ROUND('Izračun udjela za 2024. (kune)'!AC25/'Izračun udjela za 2024. (euri)'!$G$1,2)</f>
        <v>2301754.0299999998</v>
      </c>
      <c r="AD25" s="64">
        <f>+ROUND('Izračun udjela za 2024. (kune)'!AD25/'Izračun udjela za 2024. (euri)'!$G$1,2)</f>
        <v>2000876.25</v>
      </c>
      <c r="AE25" s="68">
        <f>+ROUND('Izračun udjela za 2024. (kune)'!AE25/'Izračun udjela za 2024. (euri)'!$G$1,2)</f>
        <v>453.11</v>
      </c>
      <c r="AF25" s="65">
        <f>+ROUND('Izračun udjela za 2024. (kune)'!AF25/'Izračun udjela za 2024. (euri)'!$G$1,2)</f>
        <v>154342.45000000001</v>
      </c>
      <c r="AG25" s="67">
        <f>+ROUND('Izračun udjela za 2024. (kune)'!AG25/'Izračun udjela za 2024. (euri)'!$G$1,2)</f>
        <v>2073184.74</v>
      </c>
      <c r="AH25" s="64">
        <f>+ROUND('Izračun udjela za 2024. (kune)'!AH25/'Izračun udjela za 2024. (euri)'!$G$1,2)</f>
        <v>1775429.33</v>
      </c>
      <c r="AI25" s="68">
        <f>+ROUND('Izračun udjela za 2024. (kune)'!AI25/'Izračun udjela za 2024. (euri)'!$G$1,2)</f>
        <v>460.03</v>
      </c>
      <c r="AJ25" s="64">
        <f>+ROUND('Izračun udjela za 2024. (kune)'!AJ25/'Izračun udjela za 2024. (euri)'!$G$1,2)</f>
        <v>115744.73</v>
      </c>
      <c r="AK25" s="67">
        <f>+ROUND('Izračun udjela za 2024. (kune)'!AK25/'Izračun udjela za 2024. (euri)'!$G$1,2)</f>
        <v>1865689.67</v>
      </c>
      <c r="AL25" s="64">
        <f>+ROUND('Izračun udjela za 2024. (kune)'!AL25/'Izračun udjela za 2024. (euri)'!$G$1,2)</f>
        <v>2240558.6800000002</v>
      </c>
      <c r="AM25" s="68">
        <f>+ROUND('Izračun udjela za 2024. (kune)'!AM25/'Izračun udjela za 2024. (euri)'!$G$1,2)</f>
        <v>1728.74</v>
      </c>
      <c r="AN25" s="64">
        <f>+ROUND('Izračun udjela za 2024. (kune)'!AN25/'Izračun udjela za 2024. (euri)'!$G$1,2)</f>
        <v>146671.82</v>
      </c>
      <c r="AO25" s="67">
        <f>+ROUND('Izračun udjela za 2024. (kune)'!AO25/'Izračun udjela za 2024. (euri)'!$G$1,2)</f>
        <v>2351913.08</v>
      </c>
      <c r="AP25" s="69"/>
      <c r="AQ25" s="69"/>
      <c r="AR25" s="69"/>
      <c r="AS25" s="69"/>
      <c r="AT25" s="69"/>
      <c r="AU25" s="71"/>
      <c r="AV25" s="64">
        <v>25</v>
      </c>
      <c r="AW25" s="64">
        <v>25</v>
      </c>
      <c r="AX25" s="64">
        <v>33</v>
      </c>
      <c r="AY25" s="64">
        <v>39</v>
      </c>
      <c r="AZ25" s="64"/>
      <c r="BA25" s="64"/>
      <c r="BB25" s="64"/>
      <c r="BC25" s="64"/>
      <c r="BD25" s="72">
        <f t="shared" si="2"/>
        <v>2091365.9</v>
      </c>
      <c r="BE25" s="73">
        <f t="shared" si="0"/>
        <v>235.41</v>
      </c>
      <c r="BF25" s="74">
        <f t="shared" ref="BF25:BF26" si="7">+$BJ$601</f>
        <v>453.27</v>
      </c>
      <c r="BG25" s="66">
        <f t="shared" si="1"/>
        <v>1935468.2399999998</v>
      </c>
      <c r="BH25" s="75">
        <f t="shared" si="4"/>
        <v>5.4688536743848675E-3</v>
      </c>
      <c r="BI25" s="76">
        <f t="shared" si="5"/>
        <v>5.4688536743848701E-3</v>
      </c>
    </row>
    <row r="26" spans="1:61" ht="15.75" customHeight="1" x14ac:dyDescent="0.25">
      <c r="A26" s="60">
        <v>1</v>
      </c>
      <c r="B26" s="61">
        <v>17</v>
      </c>
      <c r="C26" s="61">
        <v>13</v>
      </c>
      <c r="D26" s="62" t="s">
        <v>91</v>
      </c>
      <c r="E26" s="62" t="s">
        <v>104</v>
      </c>
      <c r="F26" s="63">
        <v>9680</v>
      </c>
      <c r="G26" s="64">
        <v>12</v>
      </c>
      <c r="H26" s="64">
        <f>+ROUND('Izračun udjela za 2024. (kune)'!H26/'Izračun udjela za 2024. (euri)'!$G$1,2)</f>
        <v>684373.9</v>
      </c>
      <c r="I26" s="65">
        <f>+ROUND('Izračun udjela za 2024. (kune)'!I26/'Izračun udjela za 2024. (euri)'!$G$1,2)</f>
        <v>58917.51</v>
      </c>
      <c r="J26" s="66">
        <f>+ROUND('Izračun udjela za 2024. (kune)'!J26/'Izračun udjela za 2024. (euri)'!$G$1,2)</f>
        <v>700511.15</v>
      </c>
      <c r="K26" s="64">
        <f>+ROUND('Izračun udjela za 2024. (kune)'!K26/'Izračun udjela za 2024. (euri)'!$G$1,2)</f>
        <v>696509.85</v>
      </c>
      <c r="L26" s="65">
        <f>+ROUND('Izračun udjela za 2024. (kune)'!L26/'Izračun udjela za 2024. (euri)'!$G$1,2)</f>
        <v>62371.48</v>
      </c>
      <c r="M26" s="66">
        <f>+ROUND('Izračun udjela za 2024. (kune)'!M26/'Izračun udjela za 2024. (euri)'!$G$1,2)</f>
        <v>710234.98</v>
      </c>
      <c r="N26" s="64">
        <f>+ROUND('Izračun udjela za 2024. (kune)'!N26/'Izračun udjela za 2024. (euri)'!$G$1,2)</f>
        <v>663147.04</v>
      </c>
      <c r="O26" s="65">
        <f>+ROUND('Izračun udjela za 2024. (kune)'!O26/'Izračun udjela za 2024. (euri)'!$G$1,2)</f>
        <v>31262.400000000001</v>
      </c>
      <c r="P26" s="66">
        <f>+ROUND('Izračun udjela za 2024. (kune)'!P26/'Izračun udjela za 2024. (euri)'!$G$1,2)</f>
        <v>707710.79</v>
      </c>
      <c r="Q26" s="64">
        <f>+ROUND('Izračun udjela za 2024. (kune)'!Q26/'Izračun udjela za 2024. (euri)'!$G$1,2)</f>
        <v>928787.93</v>
      </c>
      <c r="R26" s="65">
        <f>+ROUND('Izračun udjela za 2024. (kune)'!R26/'Izračun udjela za 2024. (euri)'!$G$1,2)</f>
        <v>44356.12</v>
      </c>
      <c r="S26" s="66">
        <f>+ROUND('Izračun udjela za 2024. (kune)'!S26/'Izračun udjela za 2024. (euri)'!$G$1,2)</f>
        <v>990563.63</v>
      </c>
      <c r="T26" s="64">
        <f>+ROUND('Izračun udjela za 2024. (kune)'!T26/'Izračun udjela za 2024. (euri)'!$G$1,2)</f>
        <v>763927.51</v>
      </c>
      <c r="U26" s="65">
        <f>+ROUND('Izračun udjela za 2024. (kune)'!U26/'Izračun udjela za 2024. (euri)'!$G$1,2)</f>
        <v>36736.99</v>
      </c>
      <c r="V26" s="67">
        <f>+ROUND('Izračun udjela za 2024. (kune)'!V26/'Izračun udjela za 2024. (euri)'!$G$1,2)</f>
        <v>814453.38</v>
      </c>
      <c r="W26" s="64">
        <f>+ROUND('Izračun udjela za 2024. (kune)'!W26/'Izračun udjela za 2024. (euri)'!$G$1,2)</f>
        <v>1373758.52</v>
      </c>
      <c r="X26" s="65">
        <f>+ROUND('Izračun udjela za 2024. (kune)'!X26/'Izračun udjela za 2024. (euri)'!$G$1,2)</f>
        <v>65417.440000000002</v>
      </c>
      <c r="Y26" s="67">
        <f>+ROUND('Izračun udjela za 2024. (kune)'!Y26/'Izračun udjela za 2024. (euri)'!$G$1,2)</f>
        <v>1465342.01</v>
      </c>
      <c r="Z26" s="64">
        <f>+ROUND('Izračun udjela za 2024. (kune)'!Z26/'Izračun udjela za 2024. (euri)'!$G$1,2)</f>
        <v>1610069.91</v>
      </c>
      <c r="AA26" s="68">
        <f>+ROUND('Izračun udjela za 2024. (kune)'!AA26/'Izračun udjela za 2024. (euri)'!$G$1,2)</f>
        <v>17976.04</v>
      </c>
      <c r="AB26" s="65">
        <f>+ROUND('Izračun udjela za 2024. (kune)'!AB26/'Izračun udjela za 2024. (euri)'!$G$1,2)</f>
        <v>76670.41</v>
      </c>
      <c r="AC26" s="67">
        <f>+ROUND('Izračun udjela za 2024. (kune)'!AC26/'Izračun udjela za 2024. (euri)'!$G$1,2)</f>
        <v>1821025.01</v>
      </c>
      <c r="AD26" s="64">
        <f>+ROUND('Izračun udjela za 2024. (kune)'!AD26/'Izračun udjela za 2024. (euri)'!$G$1,2)</f>
        <v>1700384.8</v>
      </c>
      <c r="AE26" s="68">
        <f>+ROUND('Izračun udjela za 2024. (kune)'!AE26/'Izračun udjela za 2024. (euri)'!$G$1,2)</f>
        <v>11784.74</v>
      </c>
      <c r="AF26" s="65">
        <f>+ROUND('Izračun udjela za 2024. (kune)'!AF26/'Izračun udjela za 2024. (euri)'!$G$1,2)</f>
        <v>83144.899999999994</v>
      </c>
      <c r="AG26" s="67">
        <f>+ROUND('Izračun udjela za 2024. (kune)'!AG26/'Izračun udjela za 2024. (euri)'!$G$1,2)</f>
        <v>1926542.99</v>
      </c>
      <c r="AH26" s="64">
        <f>+ROUND('Izračun udjela za 2024. (kune)'!AH26/'Izračun udjela za 2024. (euri)'!$G$1,2)</f>
        <v>1543560.15</v>
      </c>
      <c r="AI26" s="68">
        <f>+ROUND('Izračun udjela za 2024. (kune)'!AI26/'Izračun udjela za 2024. (euri)'!$G$1,2)</f>
        <v>16474.02</v>
      </c>
      <c r="AJ26" s="64">
        <f>+ROUND('Izračun udjela za 2024. (kune)'!AJ26/'Izračun udjela za 2024. (euri)'!$G$1,2)</f>
        <v>73534.67</v>
      </c>
      <c r="AK26" s="67">
        <f>+ROUND('Izračun udjela za 2024. (kune)'!AK26/'Izračun udjela za 2024. (euri)'!$G$1,2)</f>
        <v>1831999.13</v>
      </c>
      <c r="AL26" s="64">
        <f>+ROUND('Izračun udjela za 2024. (kune)'!AL26/'Izračun udjela za 2024. (euri)'!$G$1,2)</f>
        <v>1715350.16</v>
      </c>
      <c r="AM26" s="68">
        <f>+ROUND('Izračun udjela za 2024. (kune)'!AM26/'Izračun udjela za 2024. (euri)'!$G$1,2)</f>
        <v>22441.57</v>
      </c>
      <c r="AN26" s="64">
        <f>+ROUND('Izračun udjela za 2024. (kune)'!AN26/'Izračun udjela za 2024. (euri)'!$G$1,2)</f>
        <v>83730.05</v>
      </c>
      <c r="AO26" s="67">
        <f>+ROUND('Izračun udjela za 2024. (kune)'!AO26/'Izračun udjela za 2024. (euri)'!$G$1,2)</f>
        <v>2028598.9</v>
      </c>
      <c r="AP26" s="69"/>
      <c r="AQ26" s="69"/>
      <c r="AR26" s="69"/>
      <c r="AS26" s="69"/>
      <c r="AT26" s="69"/>
      <c r="AU26" s="71"/>
      <c r="AV26" s="64">
        <v>555</v>
      </c>
      <c r="AW26" s="64">
        <v>576</v>
      </c>
      <c r="AX26" s="64">
        <v>915</v>
      </c>
      <c r="AY26" s="64">
        <v>1015</v>
      </c>
      <c r="AZ26" s="64"/>
      <c r="BA26" s="64"/>
      <c r="BB26" s="64"/>
      <c r="BC26" s="64"/>
      <c r="BD26" s="72">
        <f t="shared" si="2"/>
        <v>1814701.61</v>
      </c>
      <c r="BE26" s="73">
        <f t="shared" si="0"/>
        <v>187.47</v>
      </c>
      <c r="BF26" s="74">
        <f t="shared" si="7"/>
        <v>453.27</v>
      </c>
      <c r="BG26" s="66">
        <f t="shared" si="1"/>
        <v>2572943.9999999995</v>
      </c>
      <c r="BH26" s="75">
        <f t="shared" si="4"/>
        <v>7.270103408354817E-3</v>
      </c>
      <c r="BI26" s="76">
        <f t="shared" si="5"/>
        <v>7.2701034083548204E-3</v>
      </c>
    </row>
    <row r="27" spans="1:61" ht="15.75" customHeight="1" x14ac:dyDescent="0.25">
      <c r="A27" s="60">
        <v>1</v>
      </c>
      <c r="B27" s="61">
        <v>18</v>
      </c>
      <c r="C27" s="61">
        <v>7</v>
      </c>
      <c r="D27" s="62" t="s">
        <v>87</v>
      </c>
      <c r="E27" s="62" t="s">
        <v>105</v>
      </c>
      <c r="F27" s="63">
        <v>1106</v>
      </c>
      <c r="G27" s="64">
        <v>10</v>
      </c>
      <c r="H27" s="64">
        <f>+ROUND('Izračun udjela za 2024. (kune)'!H27/'Izračun udjela za 2024. (euri)'!$G$1,2)</f>
        <v>123940.12</v>
      </c>
      <c r="I27" s="65">
        <f>+ROUND('Izračun udjela za 2024. (kune)'!I27/'Izračun udjela za 2024. (euri)'!$G$1,2)</f>
        <v>0</v>
      </c>
      <c r="J27" s="66">
        <f>+ROUND('Izračun udjela za 2024. (kune)'!J27/'Izračun udjela za 2024. (euri)'!$G$1,2)</f>
        <v>136334.13</v>
      </c>
      <c r="K27" s="64">
        <f>+ROUND('Izračun udjela za 2024. (kune)'!K27/'Izračun udjela za 2024. (euri)'!$G$1,2)</f>
        <v>138115.72</v>
      </c>
      <c r="L27" s="65">
        <f>+ROUND('Izračun udjela za 2024. (kune)'!L27/'Izračun udjela za 2024. (euri)'!$G$1,2)</f>
        <v>0</v>
      </c>
      <c r="M27" s="66">
        <f>+ROUND('Izračun udjela za 2024. (kune)'!M27/'Izračun udjela za 2024. (euri)'!$G$1,2)</f>
        <v>151927.29</v>
      </c>
      <c r="N27" s="64">
        <f>+ROUND('Izračun udjela za 2024. (kune)'!N27/'Izračun udjela za 2024. (euri)'!$G$1,2)</f>
        <v>103003.23</v>
      </c>
      <c r="O27" s="65">
        <f>+ROUND('Izračun udjela za 2024. (kune)'!O27/'Izračun udjela za 2024. (euri)'!$G$1,2)</f>
        <v>0</v>
      </c>
      <c r="P27" s="66">
        <f>+ROUND('Izračun udjela za 2024. (kune)'!P27/'Izračun udjela za 2024. (euri)'!$G$1,2)</f>
        <v>113303.56</v>
      </c>
      <c r="Q27" s="64">
        <f>+ROUND('Izračun udjela za 2024. (kune)'!Q27/'Izračun udjela za 2024. (euri)'!$G$1,2)</f>
        <v>98892.06</v>
      </c>
      <c r="R27" s="65">
        <f>+ROUND('Izračun udjela za 2024. (kune)'!R27/'Izračun udjela za 2024. (euri)'!$G$1,2)</f>
        <v>0</v>
      </c>
      <c r="S27" s="66">
        <f>+ROUND('Izračun udjela za 2024. (kune)'!S27/'Izračun udjela za 2024. (euri)'!$G$1,2)</f>
        <v>108781.27</v>
      </c>
      <c r="T27" s="64">
        <f>+ROUND('Izračun udjela za 2024. (kune)'!T27/'Izračun udjela za 2024. (euri)'!$G$1,2)</f>
        <v>102692.43</v>
      </c>
      <c r="U27" s="65">
        <f>+ROUND('Izračun udjela za 2024. (kune)'!U27/'Izračun udjela za 2024. (euri)'!$G$1,2)</f>
        <v>0</v>
      </c>
      <c r="V27" s="67">
        <f>+ROUND('Izračun udjela za 2024. (kune)'!V27/'Izračun udjela za 2024. (euri)'!$G$1,2)</f>
        <v>112961.67</v>
      </c>
      <c r="W27" s="64">
        <f>+ROUND('Izračun udjela za 2024. (kune)'!W27/'Izračun udjela za 2024. (euri)'!$G$1,2)</f>
        <v>156381.16</v>
      </c>
      <c r="X27" s="65">
        <f>+ROUND('Izračun udjela za 2024. (kune)'!X27/'Izračun udjela za 2024. (euri)'!$G$1,2)</f>
        <v>0</v>
      </c>
      <c r="Y27" s="67">
        <f>+ROUND('Izračun udjela za 2024. (kune)'!Y27/'Izračun udjela za 2024. (euri)'!$G$1,2)</f>
        <v>172019.28</v>
      </c>
      <c r="Z27" s="64">
        <f>+ROUND('Izračun udjela za 2024. (kune)'!Z27/'Izračun udjela za 2024. (euri)'!$G$1,2)</f>
        <v>128920.91</v>
      </c>
      <c r="AA27" s="68">
        <f>+ROUND('Izračun udjela za 2024. (kune)'!AA27/'Izračun udjela za 2024. (euri)'!$G$1,2)</f>
        <v>101.53</v>
      </c>
      <c r="AB27" s="65">
        <f>+ROUND('Izračun udjela za 2024. (kune)'!AB27/'Izračun udjela za 2024. (euri)'!$G$1,2)</f>
        <v>0</v>
      </c>
      <c r="AC27" s="67">
        <f>+ROUND('Izračun udjela za 2024. (kune)'!AC27/'Izračun udjela za 2024. (euri)'!$G$1,2)</f>
        <v>141813</v>
      </c>
      <c r="AD27" s="64">
        <f>+ROUND('Izračun udjela za 2024. (kune)'!AD27/'Izračun udjela za 2024. (euri)'!$G$1,2)</f>
        <v>127308.92</v>
      </c>
      <c r="AE27" s="68">
        <f>+ROUND('Izračun udjela za 2024. (kune)'!AE27/'Izračun udjela za 2024. (euri)'!$G$1,2)</f>
        <v>28.87</v>
      </c>
      <c r="AF27" s="65">
        <f>+ROUND('Izračun udjela za 2024. (kune)'!AF27/'Izračun udjela za 2024. (euri)'!$G$1,2)</f>
        <v>0</v>
      </c>
      <c r="AG27" s="67">
        <f>+ROUND('Izračun udjela za 2024. (kune)'!AG27/'Izračun udjela za 2024. (euri)'!$G$1,2)</f>
        <v>140665.03</v>
      </c>
      <c r="AH27" s="64">
        <f>+ROUND('Izračun udjela za 2024. (kune)'!AH27/'Izračun udjela za 2024. (euri)'!$G$1,2)</f>
        <v>152688.94</v>
      </c>
      <c r="AI27" s="68">
        <f>+ROUND('Izračun udjela za 2024. (kune)'!AI27/'Izračun udjela za 2024. (euri)'!$G$1,2)</f>
        <v>15.11</v>
      </c>
      <c r="AJ27" s="64">
        <f>+ROUND('Izračun udjela za 2024. (kune)'!AJ27/'Izračun udjela za 2024. (euri)'!$G$1,2)</f>
        <v>0</v>
      </c>
      <c r="AK27" s="67">
        <f>+ROUND('Izračun udjela za 2024. (kune)'!AK27/'Izračun udjela za 2024. (euri)'!$G$1,2)</f>
        <v>169255.17</v>
      </c>
      <c r="AL27" s="64">
        <f>+ROUND('Izračun udjela za 2024. (kune)'!AL27/'Izračun udjela za 2024. (euri)'!$G$1,2)</f>
        <v>131760.6</v>
      </c>
      <c r="AM27" s="68">
        <f>+ROUND('Izračun udjela za 2024. (kune)'!AM27/'Izračun udjela za 2024. (euri)'!$G$1,2)</f>
        <v>45.26</v>
      </c>
      <c r="AN27" s="64">
        <f>+ROUND('Izračun udjela za 2024. (kune)'!AN27/'Izračun udjela za 2024. (euri)'!$G$1,2)</f>
        <v>0</v>
      </c>
      <c r="AO27" s="67">
        <f>+ROUND('Izračun udjela za 2024. (kune)'!AO27/'Izračun udjela za 2024. (euri)'!$G$1,2)</f>
        <v>145543.85</v>
      </c>
      <c r="AP27" s="69"/>
      <c r="AQ27" s="69"/>
      <c r="AR27" s="69"/>
      <c r="AS27" s="69"/>
      <c r="AT27" s="69"/>
      <c r="AU27" s="71"/>
      <c r="AV27" s="64">
        <v>0</v>
      </c>
      <c r="AW27" s="64">
        <v>3</v>
      </c>
      <c r="AX27" s="64">
        <v>6</v>
      </c>
      <c r="AY27" s="64">
        <v>3</v>
      </c>
      <c r="AZ27" s="64"/>
      <c r="BA27" s="64"/>
      <c r="BB27" s="64"/>
      <c r="BC27" s="64"/>
      <c r="BD27" s="72">
        <f t="shared" si="2"/>
        <v>153859.26999999999</v>
      </c>
      <c r="BE27" s="73">
        <f t="shared" si="0"/>
        <v>139.11000000000001</v>
      </c>
      <c r="BF27" s="74">
        <f t="shared" ref="BF27:BF30" si="8">+$BJ$600</f>
        <v>447.75</v>
      </c>
      <c r="BG27" s="66">
        <f t="shared" si="1"/>
        <v>341355.83999999997</v>
      </c>
      <c r="BH27" s="75">
        <f t="shared" si="4"/>
        <v>9.6453411183679933E-4</v>
      </c>
      <c r="BI27" s="76">
        <f t="shared" si="5"/>
        <v>9.6453411183679901E-4</v>
      </c>
    </row>
    <row r="28" spans="1:61" ht="15.75" customHeight="1" x14ac:dyDescent="0.25">
      <c r="A28" s="60">
        <v>1</v>
      </c>
      <c r="B28" s="61">
        <v>19</v>
      </c>
      <c r="C28" s="61">
        <v>5</v>
      </c>
      <c r="D28" s="62" t="s">
        <v>87</v>
      </c>
      <c r="E28" s="62" t="s">
        <v>106</v>
      </c>
      <c r="F28" s="63">
        <v>2049</v>
      </c>
      <c r="G28" s="64">
        <v>10</v>
      </c>
      <c r="H28" s="64">
        <f>+ROUND('Izračun udjela za 2024. (kune)'!H28/'Izračun udjela za 2024. (euri)'!$G$1,2)</f>
        <v>349370.31</v>
      </c>
      <c r="I28" s="65">
        <f>+ROUND('Izračun udjela za 2024. (kune)'!I28/'Izračun udjela za 2024. (euri)'!$G$1,2)</f>
        <v>22627.49</v>
      </c>
      <c r="J28" s="66">
        <f>+ROUND('Izračun udjela za 2024. (kune)'!J28/'Izračun udjela za 2024. (euri)'!$G$1,2)</f>
        <v>359417.11</v>
      </c>
      <c r="K28" s="64">
        <f>+ROUND('Izračun udjela za 2024. (kune)'!K28/'Izračun udjela za 2024. (euri)'!$G$1,2)</f>
        <v>339192.42</v>
      </c>
      <c r="L28" s="65">
        <f>+ROUND('Izračun udjela za 2024. (kune)'!L28/'Izračun udjela za 2024. (euri)'!$G$1,2)</f>
        <v>21968.3</v>
      </c>
      <c r="M28" s="66">
        <f>+ROUND('Izračun udjela za 2024. (kune)'!M28/'Izračun udjela za 2024. (euri)'!$G$1,2)</f>
        <v>348946.53</v>
      </c>
      <c r="N28" s="64">
        <f>+ROUND('Izračun udjela za 2024. (kune)'!N28/'Izračun udjela za 2024. (euri)'!$G$1,2)</f>
        <v>336109.61</v>
      </c>
      <c r="O28" s="65">
        <f>+ROUND('Izračun udjela za 2024. (kune)'!O28/'Izračun udjela za 2024. (euri)'!$G$1,2)</f>
        <v>21768.75</v>
      </c>
      <c r="P28" s="66">
        <f>+ROUND('Izračun udjela za 2024. (kune)'!P28/'Izračun udjela za 2024. (euri)'!$G$1,2)</f>
        <v>345774.95</v>
      </c>
      <c r="Q28" s="64">
        <f>+ROUND('Izračun udjela za 2024. (kune)'!Q28/'Izračun udjela za 2024. (euri)'!$G$1,2)</f>
        <v>368030.43</v>
      </c>
      <c r="R28" s="65">
        <f>+ROUND('Izračun udjela za 2024. (kune)'!R28/'Izračun udjela za 2024. (euri)'!$G$1,2)</f>
        <v>23923.21</v>
      </c>
      <c r="S28" s="66">
        <f>+ROUND('Izračun udjela za 2024. (kune)'!S28/'Izračun udjela za 2024. (euri)'!$G$1,2)</f>
        <v>378517.94</v>
      </c>
      <c r="T28" s="64">
        <f>+ROUND('Izračun udjela za 2024. (kune)'!T28/'Izračun udjela za 2024. (euri)'!$G$1,2)</f>
        <v>305804.05</v>
      </c>
      <c r="U28" s="65">
        <f>+ROUND('Izračun udjela za 2024. (kune)'!U28/'Izračun udjela za 2024. (euri)'!$G$1,2)</f>
        <v>19916.41</v>
      </c>
      <c r="V28" s="67">
        <f>+ROUND('Izračun udjela za 2024. (kune)'!V28/'Izračun udjela za 2024. (euri)'!$G$1,2)</f>
        <v>314476.40999999997</v>
      </c>
      <c r="W28" s="64">
        <f>+ROUND('Izračun udjela za 2024. (kune)'!W28/'Izračun udjela za 2024. (euri)'!$G$1,2)</f>
        <v>405192.7</v>
      </c>
      <c r="X28" s="65">
        <f>+ROUND('Izračun udjela za 2024. (kune)'!X28/'Izračun udjela za 2024. (euri)'!$G$1,2)</f>
        <v>26508.080000000002</v>
      </c>
      <c r="Y28" s="67">
        <f>+ROUND('Izračun udjela za 2024. (kune)'!Y28/'Izračun udjela za 2024. (euri)'!$G$1,2)</f>
        <v>416553.08</v>
      </c>
      <c r="Z28" s="64">
        <f>+ROUND('Izračun udjela za 2024. (kune)'!Z28/'Izračun udjela za 2024. (euri)'!$G$1,2)</f>
        <v>476500.61</v>
      </c>
      <c r="AA28" s="68">
        <f>+ROUND('Izračun udjela za 2024. (kune)'!AA28/'Izračun udjela za 2024. (euri)'!$G$1,2)</f>
        <v>811.12</v>
      </c>
      <c r="AB28" s="65">
        <f>+ROUND('Izračun udjela za 2024. (kune)'!AB28/'Izračun udjela za 2024. (euri)'!$G$1,2)</f>
        <v>31173.1</v>
      </c>
      <c r="AC28" s="67">
        <f>+ROUND('Izračun udjela za 2024. (kune)'!AC28/'Izračun udjela za 2024. (euri)'!$G$1,2)</f>
        <v>489844</v>
      </c>
      <c r="AD28" s="64">
        <f>+ROUND('Izračun udjela za 2024. (kune)'!AD28/'Izračun udjela za 2024. (euri)'!$G$1,2)</f>
        <v>479059.01</v>
      </c>
      <c r="AE28" s="68">
        <f>+ROUND('Izračun udjela za 2024. (kune)'!AE28/'Izračun udjela za 2024. (euri)'!$G$1,2)</f>
        <v>170.42</v>
      </c>
      <c r="AF28" s="65">
        <f>+ROUND('Izračun udjela za 2024. (kune)'!AF28/'Izračun udjela za 2024. (euri)'!$G$1,2)</f>
        <v>31642.15</v>
      </c>
      <c r="AG28" s="67">
        <f>+ROUND('Izračun udjela za 2024. (kune)'!AG28/'Izračun udjela za 2024. (euri)'!$G$1,2)</f>
        <v>494599</v>
      </c>
      <c r="AH28" s="64">
        <f>+ROUND('Izračun udjela za 2024. (kune)'!AH28/'Izračun udjela za 2024. (euri)'!$G$1,2)</f>
        <v>465223.67999999999</v>
      </c>
      <c r="AI28" s="68">
        <f>+ROUND('Izračun udjela za 2024. (kune)'!AI28/'Izračun udjela za 2024. (euri)'!$G$1,2)</f>
        <v>381.82</v>
      </c>
      <c r="AJ28" s="64">
        <f>+ROUND('Izračun udjela za 2024. (kune)'!AJ28/'Izračun udjela za 2024. (euri)'!$G$1,2)</f>
        <v>30899.09</v>
      </c>
      <c r="AK28" s="67">
        <f>+ROUND('Izračun udjela za 2024. (kune)'!AK28/'Izračun udjela za 2024. (euri)'!$G$1,2)</f>
        <v>482154.88</v>
      </c>
      <c r="AL28" s="64">
        <f>+ROUND('Izračun udjela za 2024. (kune)'!AL28/'Izračun udjela za 2024. (euri)'!$G$1,2)</f>
        <v>585621.32999999996</v>
      </c>
      <c r="AM28" s="68">
        <f>+ROUND('Izračun udjela za 2024. (kune)'!AM28/'Izračun udjela za 2024. (euri)'!$G$1,2)</f>
        <v>547.19000000000005</v>
      </c>
      <c r="AN28" s="64">
        <f>+ROUND('Izračun udjela za 2024. (kune)'!AN28/'Izračun udjela za 2024. (euri)'!$G$1,2)</f>
        <v>38287.39</v>
      </c>
      <c r="AO28" s="67">
        <f>+ROUND('Izračun udjela za 2024. (kune)'!AO28/'Izračun udjela za 2024. (euri)'!$G$1,2)</f>
        <v>610225.13</v>
      </c>
      <c r="AP28" s="69"/>
      <c r="AQ28" s="69"/>
      <c r="AR28" s="69"/>
      <c r="AS28" s="69"/>
      <c r="AT28" s="69"/>
      <c r="AU28" s="71"/>
      <c r="AV28" s="64">
        <v>4</v>
      </c>
      <c r="AW28" s="64">
        <v>12</v>
      </c>
      <c r="AX28" s="64">
        <v>22</v>
      </c>
      <c r="AY28" s="64">
        <v>40</v>
      </c>
      <c r="AZ28" s="64"/>
      <c r="BA28" s="64"/>
      <c r="BB28" s="64"/>
      <c r="BC28" s="64"/>
      <c r="BD28" s="72">
        <f t="shared" si="2"/>
        <v>498675.22</v>
      </c>
      <c r="BE28" s="73">
        <f t="shared" si="0"/>
        <v>243.37</v>
      </c>
      <c r="BF28" s="74">
        <f t="shared" si="8"/>
        <v>447.75</v>
      </c>
      <c r="BG28" s="66">
        <f t="shared" si="1"/>
        <v>418774.62</v>
      </c>
      <c r="BH28" s="75">
        <f t="shared" si="4"/>
        <v>1.1832884012222939E-3</v>
      </c>
      <c r="BI28" s="76">
        <f t="shared" si="5"/>
        <v>1.18328840122229E-3</v>
      </c>
    </row>
    <row r="29" spans="1:61" ht="15.75" customHeight="1" x14ac:dyDescent="0.25">
      <c r="A29" s="60">
        <v>1</v>
      </c>
      <c r="B29" s="61">
        <v>20</v>
      </c>
      <c r="C29" s="61">
        <v>13</v>
      </c>
      <c r="D29" s="62" t="s">
        <v>87</v>
      </c>
      <c r="E29" s="62" t="s">
        <v>107</v>
      </c>
      <c r="F29" s="63">
        <v>3962</v>
      </c>
      <c r="G29" s="64">
        <v>10</v>
      </c>
      <c r="H29" s="64">
        <f>+ROUND('Izračun udjela za 2024. (kune)'!H29/'Izračun udjela za 2024. (euri)'!$G$1,2)</f>
        <v>532138.49</v>
      </c>
      <c r="I29" s="65">
        <f>+ROUND('Izračun udjela za 2024. (kune)'!I29/'Izračun udjela za 2024. (euri)'!$G$1,2)</f>
        <v>0</v>
      </c>
      <c r="J29" s="66">
        <f>+ROUND('Izračun udjela za 2024. (kune)'!J29/'Izračun udjela za 2024. (euri)'!$G$1,2)</f>
        <v>585352.34</v>
      </c>
      <c r="K29" s="64">
        <f>+ROUND('Izračun udjela za 2024. (kune)'!K29/'Izračun udjela za 2024. (euri)'!$G$1,2)</f>
        <v>570900.52</v>
      </c>
      <c r="L29" s="65">
        <f>+ROUND('Izračun udjela za 2024. (kune)'!L29/'Izračun udjela za 2024. (euri)'!$G$1,2)</f>
        <v>0</v>
      </c>
      <c r="M29" s="66">
        <f>+ROUND('Izračun udjela za 2024. (kune)'!M29/'Izračun udjela za 2024. (euri)'!$G$1,2)</f>
        <v>627990.56999999995</v>
      </c>
      <c r="N29" s="64">
        <f>+ROUND('Izračun udjela za 2024. (kune)'!N29/'Izračun udjela za 2024. (euri)'!$G$1,2)</f>
        <v>485037.69</v>
      </c>
      <c r="O29" s="65">
        <f>+ROUND('Izračun udjela za 2024. (kune)'!O29/'Izračun udjela za 2024. (euri)'!$G$1,2)</f>
        <v>0</v>
      </c>
      <c r="P29" s="66">
        <f>+ROUND('Izračun udjela za 2024. (kune)'!P29/'Izračun udjela za 2024. (euri)'!$G$1,2)</f>
        <v>533541.46</v>
      </c>
      <c r="Q29" s="64">
        <f>+ROUND('Izračun udjela za 2024. (kune)'!Q29/'Izračun udjela za 2024. (euri)'!$G$1,2)</f>
        <v>596515.74</v>
      </c>
      <c r="R29" s="65">
        <f>+ROUND('Izračun udjela za 2024. (kune)'!R29/'Izračun udjela za 2024. (euri)'!$G$1,2)</f>
        <v>0</v>
      </c>
      <c r="S29" s="66">
        <f>+ROUND('Izračun udjela za 2024. (kune)'!S29/'Izračun udjela za 2024. (euri)'!$G$1,2)</f>
        <v>656167.31000000006</v>
      </c>
      <c r="T29" s="64">
        <f>+ROUND('Izračun udjela za 2024. (kune)'!T29/'Izračun udjela za 2024. (euri)'!$G$1,2)</f>
        <v>578579.48</v>
      </c>
      <c r="U29" s="65">
        <f>+ROUND('Izračun udjela za 2024. (kune)'!U29/'Izračun udjela za 2024. (euri)'!$G$1,2)</f>
        <v>0</v>
      </c>
      <c r="V29" s="67">
        <f>+ROUND('Izračun udjela za 2024. (kune)'!V29/'Izračun udjela za 2024. (euri)'!$G$1,2)</f>
        <v>636437.42000000004</v>
      </c>
      <c r="W29" s="64">
        <f>+ROUND('Izračun udjela za 2024. (kune)'!W29/'Izračun udjela za 2024. (euri)'!$G$1,2)</f>
        <v>646229.36</v>
      </c>
      <c r="X29" s="65">
        <f>+ROUND('Izračun udjela za 2024. (kune)'!X29/'Izračun udjela za 2024. (euri)'!$G$1,2)</f>
        <v>0</v>
      </c>
      <c r="Y29" s="67">
        <f>+ROUND('Izračun udjela za 2024. (kune)'!Y29/'Izračun udjela za 2024. (euri)'!$G$1,2)</f>
        <v>710852.3</v>
      </c>
      <c r="Z29" s="64">
        <f>+ROUND('Izračun udjela za 2024. (kune)'!Z29/'Izračun udjela za 2024. (euri)'!$G$1,2)</f>
        <v>813060.26</v>
      </c>
      <c r="AA29" s="68">
        <f>+ROUND('Izračun udjela za 2024. (kune)'!AA29/'Izračun udjela za 2024. (euri)'!$G$1,2)</f>
        <v>113027.99</v>
      </c>
      <c r="AB29" s="65">
        <f>+ROUND('Izračun udjela za 2024. (kune)'!AB29/'Izračun udjela za 2024. (euri)'!$G$1,2)</f>
        <v>0</v>
      </c>
      <c r="AC29" s="67">
        <f>+ROUND('Izračun udjela za 2024. (kune)'!AC29/'Izračun udjela za 2024. (euri)'!$G$1,2)</f>
        <v>1602426.5</v>
      </c>
      <c r="AD29" s="64">
        <f>+ROUND('Izračun udjela za 2024. (kune)'!AD29/'Izračun udjela za 2024. (euri)'!$G$1,2)</f>
        <v>824919.14</v>
      </c>
      <c r="AE29" s="68">
        <f>+ROUND('Izračun udjela za 2024. (kune)'!AE29/'Izračun udjela za 2024. (euri)'!$G$1,2)</f>
        <v>88125.17</v>
      </c>
      <c r="AF29" s="65">
        <f>+ROUND('Izračun udjela za 2024. (kune)'!AF29/'Izračun udjela za 2024. (euri)'!$G$1,2)</f>
        <v>0</v>
      </c>
      <c r="AG29" s="67">
        <f>+ROUND('Izračun udjela za 2024. (kune)'!AG29/'Izračun udjela za 2024. (euri)'!$G$1,2)</f>
        <v>1607168.57</v>
      </c>
      <c r="AH29" s="64">
        <f>+ROUND('Izračun udjela za 2024. (kune)'!AH29/'Izračun udjela za 2024. (euri)'!$G$1,2)</f>
        <v>896153.7</v>
      </c>
      <c r="AI29" s="68">
        <f>+ROUND('Izračun udjela za 2024. (kune)'!AI29/'Izračun udjela za 2024. (euri)'!$G$1,2)</f>
        <v>126137.89</v>
      </c>
      <c r="AJ29" s="64">
        <f>+ROUND('Izračun udjela za 2024. (kune)'!AJ29/'Izračun udjela za 2024. (euri)'!$G$1,2)</f>
        <v>0</v>
      </c>
      <c r="AK29" s="67">
        <f>+ROUND('Izračun udjela za 2024. (kune)'!AK29/'Izračun udjela za 2024. (euri)'!$G$1,2)</f>
        <v>1712038.3</v>
      </c>
      <c r="AL29" s="64">
        <f>+ROUND('Izračun udjela za 2024. (kune)'!AL29/'Izračun udjela za 2024. (euri)'!$G$1,2)</f>
        <v>973250.47</v>
      </c>
      <c r="AM29" s="68">
        <f>+ROUND('Izračun udjela za 2024. (kune)'!AM29/'Izračun udjela za 2024. (euri)'!$G$1,2)</f>
        <v>137076.21</v>
      </c>
      <c r="AN29" s="64">
        <f>+ROUND('Izračun udjela za 2024. (kune)'!AN29/'Izračun udjela za 2024. (euri)'!$G$1,2)</f>
        <v>0</v>
      </c>
      <c r="AO29" s="67">
        <f>+ROUND('Izračun udjela za 2024. (kune)'!AO29/'Izračun udjela za 2024. (euri)'!$G$1,2)</f>
        <v>1779337.77</v>
      </c>
      <c r="AP29" s="69"/>
      <c r="AQ29" s="69"/>
      <c r="AR29" s="69"/>
      <c r="AS29" s="69"/>
      <c r="AT29" s="69"/>
      <c r="AU29" s="71"/>
      <c r="AV29" s="64">
        <v>3801</v>
      </c>
      <c r="AW29" s="64">
        <v>3638</v>
      </c>
      <c r="AX29" s="64">
        <v>3950</v>
      </c>
      <c r="AY29" s="64">
        <v>3925</v>
      </c>
      <c r="AZ29" s="64"/>
      <c r="BA29" s="64"/>
      <c r="BB29" s="64"/>
      <c r="BC29" s="64"/>
      <c r="BD29" s="72">
        <f t="shared" si="2"/>
        <v>1482364.69</v>
      </c>
      <c r="BE29" s="73">
        <f t="shared" si="0"/>
        <v>374.15</v>
      </c>
      <c r="BF29" s="74">
        <f t="shared" si="8"/>
        <v>447.75</v>
      </c>
      <c r="BG29" s="66">
        <f t="shared" si="1"/>
        <v>291603.20000000007</v>
      </c>
      <c r="BH29" s="75">
        <f t="shared" si="4"/>
        <v>8.2395319066686727E-4</v>
      </c>
      <c r="BI29" s="76">
        <f t="shared" si="5"/>
        <v>8.2395319066686705E-4</v>
      </c>
    </row>
    <row r="30" spans="1:61" ht="15.75" customHeight="1" x14ac:dyDescent="0.25">
      <c r="A30" s="60">
        <v>1</v>
      </c>
      <c r="B30" s="61">
        <v>21</v>
      </c>
      <c r="C30" s="61">
        <v>14</v>
      </c>
      <c r="D30" s="62" t="s">
        <v>87</v>
      </c>
      <c r="E30" s="62" t="s">
        <v>108</v>
      </c>
      <c r="F30" s="63">
        <v>4772</v>
      </c>
      <c r="G30" s="64">
        <v>10</v>
      </c>
      <c r="H30" s="64">
        <f>+ROUND('Izračun udjela za 2024. (kune)'!H30/'Izračun udjela za 2024. (euri)'!$G$1,2)</f>
        <v>551069.85</v>
      </c>
      <c r="I30" s="65">
        <f>+ROUND('Izračun udjela za 2024. (kune)'!I30/'Izračun udjela za 2024. (euri)'!$G$1,2)</f>
        <v>57709.86</v>
      </c>
      <c r="J30" s="66">
        <f>+ROUND('Izračun udjela za 2024. (kune)'!J30/'Izračun udjela za 2024. (euri)'!$G$1,2)</f>
        <v>542695.99</v>
      </c>
      <c r="K30" s="64">
        <f>+ROUND('Izračun udjela za 2024. (kune)'!K30/'Izračun udjela za 2024. (euri)'!$G$1,2)</f>
        <v>592561.47</v>
      </c>
      <c r="L30" s="65">
        <f>+ROUND('Izračun udjela za 2024. (kune)'!L30/'Izračun udjela za 2024. (euri)'!$G$1,2)</f>
        <v>58638.91</v>
      </c>
      <c r="M30" s="66">
        <f>+ROUND('Izračun udjela za 2024. (kune)'!M30/'Izračun udjela za 2024. (euri)'!$G$1,2)</f>
        <v>587314.81000000006</v>
      </c>
      <c r="N30" s="64">
        <f>+ROUND('Izračun udjela za 2024. (kune)'!N30/'Izračun udjela za 2024. (euri)'!$G$1,2)</f>
        <v>690067.29</v>
      </c>
      <c r="O30" s="65">
        <f>+ROUND('Izračun udjela za 2024. (kune)'!O30/'Izračun udjela za 2024. (euri)'!$G$1,2)</f>
        <v>32531.49</v>
      </c>
      <c r="P30" s="66">
        <f>+ROUND('Izračun udjela za 2024. (kune)'!P30/'Izračun udjela za 2024. (euri)'!$G$1,2)</f>
        <v>723289.38</v>
      </c>
      <c r="Q30" s="64">
        <f>+ROUND('Izračun udjela za 2024. (kune)'!Q30/'Izračun udjela za 2024. (euri)'!$G$1,2)</f>
        <v>900504.13</v>
      </c>
      <c r="R30" s="65">
        <f>+ROUND('Izračun udjela za 2024. (kune)'!R30/'Izračun udjela za 2024. (euri)'!$G$1,2)</f>
        <v>42687.6</v>
      </c>
      <c r="S30" s="66">
        <f>+ROUND('Izračun udjela za 2024. (kune)'!S30/'Izračun udjela za 2024. (euri)'!$G$1,2)</f>
        <v>943598.19</v>
      </c>
      <c r="T30" s="64">
        <f>+ROUND('Izračun udjela za 2024. (kune)'!T30/'Izračun udjela za 2024. (euri)'!$G$1,2)</f>
        <v>776267.4</v>
      </c>
      <c r="U30" s="65">
        <f>+ROUND('Izračun udjela za 2024. (kune)'!U30/'Izračun udjela za 2024. (euri)'!$G$1,2)</f>
        <v>36880.14</v>
      </c>
      <c r="V30" s="67">
        <f>+ROUND('Izračun udjela za 2024. (kune)'!V30/'Izračun udjela za 2024. (euri)'!$G$1,2)</f>
        <v>813325.98</v>
      </c>
      <c r="W30" s="64">
        <f>+ROUND('Izračun udjela za 2024. (kune)'!W30/'Izračun udjela za 2024. (euri)'!$G$1,2)</f>
        <v>1031903.63</v>
      </c>
      <c r="X30" s="65">
        <f>+ROUND('Izračun udjela za 2024. (kune)'!X30/'Izračun udjela za 2024. (euri)'!$G$1,2)</f>
        <v>49138.21</v>
      </c>
      <c r="Y30" s="67">
        <f>+ROUND('Izračun udjela za 2024. (kune)'!Y30/'Izračun udjela za 2024. (euri)'!$G$1,2)</f>
        <v>1081041.96</v>
      </c>
      <c r="Z30" s="64">
        <f>+ROUND('Izračun udjela za 2024. (kune)'!Z30/'Izračun udjela za 2024. (euri)'!$G$1,2)</f>
        <v>1210733.25</v>
      </c>
      <c r="AA30" s="68">
        <f>+ROUND('Izračun udjela za 2024. (kune)'!AA30/'Izračun udjela za 2024. (euri)'!$G$1,2)</f>
        <v>4379.8999999999996</v>
      </c>
      <c r="AB30" s="65">
        <f>+ROUND('Izračun udjela za 2024. (kune)'!AB30/'Izračun udjela za 2024. (euri)'!$G$1,2)</f>
        <v>57653.9</v>
      </c>
      <c r="AC30" s="67">
        <f>+ROUND('Izračun udjela za 2024. (kune)'!AC30/'Izračun udjela za 2024. (euri)'!$G$1,2)</f>
        <v>1284592.69</v>
      </c>
      <c r="AD30" s="64">
        <f>+ROUND('Izračun udjela za 2024. (kune)'!AD30/'Izračun udjela za 2024. (euri)'!$G$1,2)</f>
        <v>1247792.56</v>
      </c>
      <c r="AE30" s="68">
        <f>+ROUND('Izračun udjela za 2024. (kune)'!AE30/'Izračun udjela za 2024. (euri)'!$G$1,2)</f>
        <v>3603.9</v>
      </c>
      <c r="AF30" s="65">
        <f>+ROUND('Izračun udjela za 2024. (kune)'!AF30/'Izračun udjela za 2024. (euri)'!$G$1,2)</f>
        <v>59846.879999999997</v>
      </c>
      <c r="AG30" s="67">
        <f>+ROUND('Izračun udjela za 2024. (kune)'!AG30/'Izračun udjela za 2024. (euri)'!$G$1,2)</f>
        <v>1323580.26</v>
      </c>
      <c r="AH30" s="64">
        <f>+ROUND('Izračun udjela za 2024. (kune)'!AH30/'Izračun udjela za 2024. (euri)'!$G$1,2)</f>
        <v>1155280.75</v>
      </c>
      <c r="AI30" s="68">
        <f>+ROUND('Izračun udjela za 2024. (kune)'!AI30/'Izračun udjela za 2024. (euri)'!$G$1,2)</f>
        <v>2666.39</v>
      </c>
      <c r="AJ30" s="64">
        <f>+ROUND('Izračun udjela za 2024. (kune)'!AJ30/'Izračun udjela za 2024. (euri)'!$G$1,2)</f>
        <v>55013.26</v>
      </c>
      <c r="AK30" s="67">
        <f>+ROUND('Izračun udjela za 2024. (kune)'!AK30/'Izračun udjela za 2024. (euri)'!$G$1,2)</f>
        <v>1238677.1499999999</v>
      </c>
      <c r="AL30" s="64">
        <f>+ROUND('Izračun udjela za 2024. (kune)'!AL30/'Izračun udjela za 2024. (euri)'!$G$1,2)</f>
        <v>1442497.45</v>
      </c>
      <c r="AM30" s="68">
        <f>+ROUND('Izračun udjela za 2024. (kune)'!AM30/'Izračun udjela za 2024. (euri)'!$G$1,2)</f>
        <v>4152.43</v>
      </c>
      <c r="AN30" s="64">
        <f>+ROUND('Izračun udjela za 2024. (kune)'!AN30/'Izračun udjela za 2024. (euri)'!$G$1,2)</f>
        <v>68690.22</v>
      </c>
      <c r="AO30" s="67">
        <f>+ROUND('Izračun udjela za 2024. (kune)'!AO30/'Izračun udjela za 2024. (euri)'!$G$1,2)</f>
        <v>1540564.14</v>
      </c>
      <c r="AP30" s="69"/>
      <c r="AQ30" s="69"/>
      <c r="AR30" s="69"/>
      <c r="AS30" s="69"/>
      <c r="AT30" s="69"/>
      <c r="AU30" s="71"/>
      <c r="AV30" s="64">
        <v>96</v>
      </c>
      <c r="AW30" s="64">
        <v>95</v>
      </c>
      <c r="AX30" s="64">
        <v>143</v>
      </c>
      <c r="AY30" s="64">
        <v>155</v>
      </c>
      <c r="AZ30" s="64"/>
      <c r="BA30" s="64"/>
      <c r="BB30" s="64"/>
      <c r="BC30" s="64"/>
      <c r="BD30" s="72">
        <f t="shared" si="2"/>
        <v>1293691.24</v>
      </c>
      <c r="BE30" s="73">
        <f t="shared" si="0"/>
        <v>271.10000000000002</v>
      </c>
      <c r="BF30" s="74">
        <f t="shared" si="8"/>
        <v>447.75</v>
      </c>
      <c r="BG30" s="66">
        <f t="shared" si="1"/>
        <v>842973.79999999993</v>
      </c>
      <c r="BH30" s="75">
        <f t="shared" si="4"/>
        <v>2.3819044240892193E-3</v>
      </c>
      <c r="BI30" s="76">
        <f t="shared" si="5"/>
        <v>2.3819044240892201E-3</v>
      </c>
    </row>
    <row r="31" spans="1:61" ht="15.75" customHeight="1" x14ac:dyDescent="0.25">
      <c r="A31" s="60">
        <v>1</v>
      </c>
      <c r="B31" s="61">
        <v>22</v>
      </c>
      <c r="C31" s="61">
        <v>13</v>
      </c>
      <c r="D31" s="62" t="s">
        <v>91</v>
      </c>
      <c r="E31" s="62" t="s">
        <v>109</v>
      </c>
      <c r="F31" s="63">
        <v>5601</v>
      </c>
      <c r="G31" s="64">
        <v>12</v>
      </c>
      <c r="H31" s="64">
        <f>+ROUND('Izračun udjela za 2024. (kune)'!H31/'Izračun udjela za 2024. (euri)'!$G$1,2)</f>
        <v>1631821.2</v>
      </c>
      <c r="I31" s="65">
        <f>+ROUND('Izračun udjela za 2024. (kune)'!I31/'Izračun udjela za 2024. (euri)'!$G$1,2)</f>
        <v>0</v>
      </c>
      <c r="J31" s="66">
        <f>+ROUND('Izračun udjela za 2024. (kune)'!J31/'Izračun udjela za 2024. (euri)'!$G$1,2)</f>
        <v>1827639.75</v>
      </c>
      <c r="K31" s="64">
        <f>+ROUND('Izračun udjela za 2024. (kune)'!K31/'Izračun udjela za 2024. (euri)'!$G$1,2)</f>
        <v>1845596.52</v>
      </c>
      <c r="L31" s="65">
        <f>+ROUND('Izračun udjela za 2024. (kune)'!L31/'Izračun udjela za 2024. (euri)'!$G$1,2)</f>
        <v>0</v>
      </c>
      <c r="M31" s="66">
        <f>+ROUND('Izračun udjela za 2024. (kune)'!M31/'Izračun udjela za 2024. (euri)'!$G$1,2)</f>
        <v>2067068.1</v>
      </c>
      <c r="N31" s="64">
        <f>+ROUND('Izračun udjela za 2024. (kune)'!N31/'Izračun udjela za 2024. (euri)'!$G$1,2)</f>
        <v>1761525.94</v>
      </c>
      <c r="O31" s="65">
        <f>+ROUND('Izračun udjela za 2024. (kune)'!O31/'Izračun udjela za 2024. (euri)'!$G$1,2)</f>
        <v>186847.84</v>
      </c>
      <c r="P31" s="66">
        <f>+ROUND('Izračun udjela za 2024. (kune)'!P31/'Izračun udjela za 2024. (euri)'!$G$1,2)</f>
        <v>1763639.47</v>
      </c>
      <c r="Q31" s="64">
        <f>+ROUND('Izračun udjela za 2024. (kune)'!Q31/'Izračun udjela za 2024. (euri)'!$G$1,2)</f>
        <v>1840084.63</v>
      </c>
      <c r="R31" s="65">
        <f>+ROUND('Izračun udjela za 2024. (kune)'!R31/'Izračun udjela za 2024. (euri)'!$G$1,2)</f>
        <v>197048.39</v>
      </c>
      <c r="S31" s="66">
        <f>+ROUND('Izračun udjela za 2024. (kune)'!S31/'Izračun udjela za 2024. (euri)'!$G$1,2)</f>
        <v>1840200.6</v>
      </c>
      <c r="T31" s="64">
        <f>+ROUND('Izračun udjela za 2024. (kune)'!T31/'Izračun udjela za 2024. (euri)'!$G$1,2)</f>
        <v>1862831.69</v>
      </c>
      <c r="U31" s="65">
        <f>+ROUND('Izračun udjela za 2024. (kune)'!U31/'Izračun udjela za 2024. (euri)'!$G$1,2)</f>
        <v>199981.91</v>
      </c>
      <c r="V31" s="67">
        <f>+ROUND('Izračun udjela za 2024. (kune)'!V31/'Izračun udjela za 2024. (euri)'!$G$1,2)</f>
        <v>1862391.76</v>
      </c>
      <c r="W31" s="64">
        <f>+ROUND('Izračun udjela za 2024. (kune)'!W31/'Izračun udjela za 2024. (euri)'!$G$1,2)</f>
        <v>2009698.03</v>
      </c>
      <c r="X31" s="65">
        <f>+ROUND('Izračun udjela za 2024. (kune)'!X31/'Izračun udjela za 2024. (euri)'!$G$1,2)</f>
        <v>215325.23</v>
      </c>
      <c r="Y31" s="67">
        <f>+ROUND('Izračun udjela za 2024. (kune)'!Y31/'Izračun udjela za 2024. (euri)'!$G$1,2)</f>
        <v>2009697.54</v>
      </c>
      <c r="Z31" s="64">
        <f>+ROUND('Izračun udjela za 2024. (kune)'!Z31/'Izračun udjela za 2024. (euri)'!$G$1,2)</f>
        <v>2251602.04</v>
      </c>
      <c r="AA31" s="68">
        <f>+ROUND('Izračun udjela za 2024. (kune)'!AA31/'Izračun udjela za 2024. (euri)'!$G$1,2)</f>
        <v>187648.05</v>
      </c>
      <c r="AB31" s="65">
        <f>+ROUND('Izračun udjela za 2024. (kune)'!AB31/'Izračun udjela za 2024. (euri)'!$G$1,2)</f>
        <v>241243.55</v>
      </c>
      <c r="AC31" s="67">
        <f>+ROUND('Izračun udjela za 2024. (kune)'!AC31/'Izračun udjela za 2024. (euri)'!$G$1,2)</f>
        <v>3037907.92</v>
      </c>
      <c r="AD31" s="64">
        <f>+ROUND('Izračun udjela za 2024. (kune)'!AD31/'Izračun udjela za 2024. (euri)'!$G$1,2)</f>
        <v>2192930.42</v>
      </c>
      <c r="AE31" s="68">
        <f>+ROUND('Izračun udjela za 2024. (kune)'!AE31/'Izračun udjela za 2024. (euri)'!$G$1,2)</f>
        <v>148817.38</v>
      </c>
      <c r="AF31" s="65">
        <f>+ROUND('Izračun udjela za 2024. (kune)'!AF31/'Izračun udjela za 2024. (euri)'!$G$1,2)</f>
        <v>237936.21</v>
      </c>
      <c r="AG31" s="67">
        <f>+ROUND('Izračun udjela za 2024. (kune)'!AG31/'Izračun udjela za 2024. (euri)'!$G$1,2)</f>
        <v>3029424.12</v>
      </c>
      <c r="AH31" s="64">
        <f>+ROUND('Izračun udjela za 2024. (kune)'!AH31/'Izračun udjela za 2024. (euri)'!$G$1,2)</f>
        <v>1962378.37</v>
      </c>
      <c r="AI31" s="68">
        <f>+ROUND('Izračun udjela za 2024. (kune)'!AI31/'Izračun udjela za 2024. (euri)'!$G$1,2)</f>
        <v>228016.6</v>
      </c>
      <c r="AJ31" s="64">
        <f>+ROUND('Izračun udjela za 2024. (kune)'!AJ31/'Izračun udjela za 2024. (euri)'!$G$1,2)</f>
        <v>210254.88</v>
      </c>
      <c r="AK31" s="67">
        <f>+ROUND('Izračun udjela za 2024. (kune)'!AK31/'Izračun udjela za 2024. (euri)'!$G$1,2)</f>
        <v>2749627.63</v>
      </c>
      <c r="AL31" s="64">
        <f>+ROUND('Izračun udjela za 2024. (kune)'!AL31/'Izračun udjela za 2024. (euri)'!$G$1,2)</f>
        <v>2741422.06</v>
      </c>
      <c r="AM31" s="68">
        <f>+ROUND('Izračun udjela za 2024. (kune)'!AM31/'Izračun udjela za 2024. (euri)'!$G$1,2)</f>
        <v>240127.08</v>
      </c>
      <c r="AN31" s="64">
        <f>+ROUND('Izračun udjela za 2024. (kune)'!AN31/'Izračun udjela za 2024. (euri)'!$G$1,2)</f>
        <v>293723.84999999998</v>
      </c>
      <c r="AO31" s="67">
        <f>+ROUND('Izračun udjela za 2024. (kune)'!AO31/'Izračun udjela za 2024. (euri)'!$G$1,2)</f>
        <v>3492364.2</v>
      </c>
      <c r="AP31" s="69"/>
      <c r="AQ31" s="69"/>
      <c r="AR31" s="69"/>
      <c r="AS31" s="69"/>
      <c r="AT31" s="69"/>
      <c r="AU31" s="71"/>
      <c r="AV31" s="64">
        <v>4469</v>
      </c>
      <c r="AW31" s="64">
        <v>4514</v>
      </c>
      <c r="AX31" s="64">
        <v>4676</v>
      </c>
      <c r="AY31" s="64">
        <v>4574</v>
      </c>
      <c r="AZ31" s="64"/>
      <c r="BA31" s="64"/>
      <c r="BB31" s="64"/>
      <c r="BC31" s="64"/>
      <c r="BD31" s="72">
        <f t="shared" si="2"/>
        <v>2863804.28</v>
      </c>
      <c r="BE31" s="73">
        <f t="shared" si="0"/>
        <v>511.3</v>
      </c>
      <c r="BF31" s="74">
        <f>+$BJ$601</f>
        <v>453.27</v>
      </c>
      <c r="BG31" s="66">
        <f t="shared" si="1"/>
        <v>0</v>
      </c>
      <c r="BH31" s="75">
        <f t="shared" si="4"/>
        <v>0</v>
      </c>
      <c r="BI31" s="76">
        <f t="shared" si="5"/>
        <v>0</v>
      </c>
    </row>
    <row r="32" spans="1:61" ht="15.75" customHeight="1" x14ac:dyDescent="0.25">
      <c r="A32" s="60">
        <v>1</v>
      </c>
      <c r="B32" s="61">
        <v>23</v>
      </c>
      <c r="C32" s="61">
        <v>14</v>
      </c>
      <c r="D32" s="62" t="s">
        <v>87</v>
      </c>
      <c r="E32" s="62" t="s">
        <v>110</v>
      </c>
      <c r="F32" s="63">
        <v>3733</v>
      </c>
      <c r="G32" s="64">
        <v>10</v>
      </c>
      <c r="H32" s="64">
        <f>+ROUND('Izračun udjela za 2024. (kune)'!H32/'Izračun udjela za 2024. (euri)'!$G$1,2)</f>
        <v>621067.49</v>
      </c>
      <c r="I32" s="65">
        <f>+ROUND('Izračun udjela za 2024. (kune)'!I32/'Izračun udjela za 2024. (euri)'!$G$1,2)</f>
        <v>17908.41</v>
      </c>
      <c r="J32" s="66">
        <f>+ROUND('Izračun udjela za 2024. (kune)'!J32/'Izračun udjela za 2024. (euri)'!$G$1,2)</f>
        <v>663474.98</v>
      </c>
      <c r="K32" s="64">
        <f>+ROUND('Izračun udjela za 2024. (kune)'!K32/'Izračun udjela za 2024. (euri)'!$G$1,2)</f>
        <v>509224.1</v>
      </c>
      <c r="L32" s="65">
        <f>+ROUND('Izračun udjela za 2024. (kune)'!L32/'Izračun udjela za 2024. (euri)'!$G$1,2)</f>
        <v>14683.42</v>
      </c>
      <c r="M32" s="66">
        <f>+ROUND('Izračun udjela za 2024. (kune)'!M32/'Izračun udjela za 2024. (euri)'!$G$1,2)</f>
        <v>543994.74</v>
      </c>
      <c r="N32" s="64">
        <f>+ROUND('Izračun udjela za 2024. (kune)'!N32/'Izračun udjela za 2024. (euri)'!$G$1,2)</f>
        <v>387813.05</v>
      </c>
      <c r="O32" s="65">
        <f>+ROUND('Izračun udjela za 2024. (kune)'!O32/'Izračun udjela za 2024. (euri)'!$G$1,2)</f>
        <v>11182.57</v>
      </c>
      <c r="P32" s="66">
        <f>+ROUND('Izračun udjela za 2024. (kune)'!P32/'Izračun udjela za 2024. (euri)'!$G$1,2)</f>
        <v>414293.53</v>
      </c>
      <c r="Q32" s="64">
        <f>+ROUND('Izračun udjela za 2024. (kune)'!Q32/'Izračun udjela za 2024. (euri)'!$G$1,2)</f>
        <v>570587.93000000005</v>
      </c>
      <c r="R32" s="65">
        <f>+ROUND('Izračun udjela za 2024. (kune)'!R32/'Izračun udjela za 2024. (euri)'!$G$1,2)</f>
        <v>16588.68</v>
      </c>
      <c r="S32" s="66">
        <f>+ROUND('Izračun udjela za 2024. (kune)'!S32/'Izračun udjela za 2024. (euri)'!$G$1,2)</f>
        <v>609399.17000000004</v>
      </c>
      <c r="T32" s="64">
        <f>+ROUND('Izračun udjela za 2024. (kune)'!T32/'Izračun udjela za 2024. (euri)'!$G$1,2)</f>
        <v>479011.37</v>
      </c>
      <c r="U32" s="65">
        <f>+ROUND('Izračun udjela za 2024. (kune)'!U32/'Izračun udjela za 2024. (euri)'!$G$1,2)</f>
        <v>14103.61</v>
      </c>
      <c r="V32" s="67">
        <f>+ROUND('Izračun udjela za 2024. (kune)'!V32/'Izračun udjela za 2024. (euri)'!$G$1,2)</f>
        <v>511398.54</v>
      </c>
      <c r="W32" s="64">
        <f>+ROUND('Izračun udjela za 2024. (kune)'!W32/'Izračun udjela za 2024. (euri)'!$G$1,2)</f>
        <v>646029.59</v>
      </c>
      <c r="X32" s="65">
        <f>+ROUND('Izračun udjela za 2024. (kune)'!X32/'Izračun udjela za 2024. (euri)'!$G$1,2)</f>
        <v>18632.310000000001</v>
      </c>
      <c r="Y32" s="67">
        <f>+ROUND('Izračun udjela za 2024. (kune)'!Y32/'Izračun udjela za 2024. (euri)'!$G$1,2)</f>
        <v>690137.01</v>
      </c>
      <c r="Z32" s="64">
        <f>+ROUND('Izračun udjela za 2024. (kune)'!Z32/'Izračun udjela za 2024. (euri)'!$G$1,2)</f>
        <v>690877.73</v>
      </c>
      <c r="AA32" s="68">
        <f>+ROUND('Izračun udjela za 2024. (kune)'!AA32/'Izračun udjela za 2024. (euri)'!$G$1,2)</f>
        <v>738.9</v>
      </c>
      <c r="AB32" s="65">
        <f>+ROUND('Izračun udjela za 2024. (kune)'!AB32/'Izračun udjela za 2024. (euri)'!$G$1,2)</f>
        <v>20122.64</v>
      </c>
      <c r="AC32" s="67">
        <f>+ROUND('Izračun udjela za 2024. (kune)'!AC32/'Izračun udjela za 2024. (euri)'!$G$1,2)</f>
        <v>741616.65</v>
      </c>
      <c r="AD32" s="64">
        <f>+ROUND('Izračun udjela za 2024. (kune)'!AD32/'Izračun udjela za 2024. (euri)'!$G$1,2)</f>
        <v>691277.99</v>
      </c>
      <c r="AE32" s="68">
        <f>+ROUND('Izračun udjela za 2024. (kune)'!AE32/'Izračun udjela za 2024. (euri)'!$G$1,2)</f>
        <v>625.28</v>
      </c>
      <c r="AF32" s="65">
        <f>+ROUND('Izračun udjela za 2024. (kune)'!AF32/'Izračun udjela za 2024. (euri)'!$G$1,2)</f>
        <v>19830.72</v>
      </c>
      <c r="AG32" s="67">
        <f>+ROUND('Izračun udjela za 2024. (kune)'!AG32/'Izračun udjela za 2024. (euri)'!$G$1,2)</f>
        <v>742503.02</v>
      </c>
      <c r="AH32" s="64">
        <f>+ROUND('Izračun udjela za 2024. (kune)'!AH32/'Izračun udjela za 2024. (euri)'!$G$1,2)</f>
        <v>696252.11</v>
      </c>
      <c r="AI32" s="68">
        <f>+ROUND('Izračun udjela za 2024. (kune)'!AI32/'Izračun udjela za 2024. (euri)'!$G$1,2)</f>
        <v>378.27</v>
      </c>
      <c r="AJ32" s="64">
        <f>+ROUND('Izračun udjela za 2024. (kune)'!AJ32/'Izračun udjela za 2024. (euri)'!$G$1,2)</f>
        <v>20293.84</v>
      </c>
      <c r="AK32" s="67">
        <f>+ROUND('Izračun udjela za 2024. (kune)'!AK32/'Izračun udjela za 2024. (euri)'!$G$1,2)</f>
        <v>748174.83</v>
      </c>
      <c r="AL32" s="64">
        <f>+ROUND('Izračun udjela za 2024. (kune)'!AL32/'Izračun udjela za 2024. (euri)'!$G$1,2)</f>
        <v>863372.16</v>
      </c>
      <c r="AM32" s="68">
        <f>+ROUND('Izračun udjela za 2024. (kune)'!AM32/'Izračun udjela za 2024. (euri)'!$G$1,2)</f>
        <v>445.92</v>
      </c>
      <c r="AN32" s="64">
        <f>+ROUND('Izračun udjela za 2024. (kune)'!AN32/'Izračun udjela za 2024. (euri)'!$G$1,2)</f>
        <v>25147.4</v>
      </c>
      <c r="AO32" s="67">
        <f>+ROUND('Izračun udjela za 2024. (kune)'!AO32/'Izračun udjela za 2024. (euri)'!$G$1,2)</f>
        <v>927907.51</v>
      </c>
      <c r="AP32" s="69"/>
      <c r="AQ32" s="69"/>
      <c r="AR32" s="69"/>
      <c r="AS32" s="69"/>
      <c r="AT32" s="69"/>
      <c r="AU32" s="71"/>
      <c r="AV32" s="64">
        <v>21</v>
      </c>
      <c r="AW32" s="64">
        <v>21</v>
      </c>
      <c r="AX32" s="64">
        <v>23</v>
      </c>
      <c r="AY32" s="64">
        <v>29</v>
      </c>
      <c r="AZ32" s="64"/>
      <c r="BA32" s="64"/>
      <c r="BB32" s="64"/>
      <c r="BC32" s="64"/>
      <c r="BD32" s="72">
        <f t="shared" si="2"/>
        <v>770067.8</v>
      </c>
      <c r="BE32" s="73">
        <f t="shared" si="0"/>
        <v>206.29</v>
      </c>
      <c r="BF32" s="74">
        <f>+$BJ$600</f>
        <v>447.75</v>
      </c>
      <c r="BG32" s="66">
        <f t="shared" si="1"/>
        <v>901370.18</v>
      </c>
      <c r="BH32" s="75">
        <f t="shared" si="4"/>
        <v>2.5469090729558809E-3</v>
      </c>
      <c r="BI32" s="76">
        <f t="shared" si="5"/>
        <v>2.54690907295588E-3</v>
      </c>
    </row>
    <row r="33" spans="1:61" ht="15.75" customHeight="1" x14ac:dyDescent="0.25">
      <c r="A33" s="60">
        <v>1</v>
      </c>
      <c r="B33" s="61">
        <v>24</v>
      </c>
      <c r="C33" s="61">
        <v>7</v>
      </c>
      <c r="D33" s="62" t="s">
        <v>91</v>
      </c>
      <c r="E33" s="62" t="s">
        <v>111</v>
      </c>
      <c r="F33" s="63">
        <v>36316</v>
      </c>
      <c r="G33" s="64">
        <v>15</v>
      </c>
      <c r="H33" s="64">
        <f>+ROUND('Izračun udjela za 2024. (kune)'!H33/'Izračun udjela za 2024. (euri)'!$G$1,2)</f>
        <v>13002380.58</v>
      </c>
      <c r="I33" s="65">
        <f>+ROUND('Izračun udjela za 2024. (kune)'!I33/'Izračun udjela za 2024. (euri)'!$G$1,2)</f>
        <v>1379183.67</v>
      </c>
      <c r="J33" s="66">
        <f>+ROUND('Izračun udjela za 2024. (kune)'!J33/'Izračun udjela za 2024. (euri)'!$G$1,2)</f>
        <v>13366676.449999999</v>
      </c>
      <c r="K33" s="64">
        <f>+ROUND('Izračun udjela za 2024. (kune)'!K33/'Izračun udjela za 2024. (euri)'!$G$1,2)</f>
        <v>12613631.630000001</v>
      </c>
      <c r="L33" s="65">
        <f>+ROUND('Izračun udjela za 2024. (kune)'!L33/'Izračun udjela za 2024. (euri)'!$G$1,2)</f>
        <v>1337948.44</v>
      </c>
      <c r="M33" s="66">
        <f>+ROUND('Izračun udjela za 2024. (kune)'!M33/'Izračun udjela za 2024. (euri)'!$G$1,2)</f>
        <v>12967035.67</v>
      </c>
      <c r="N33" s="64">
        <f>+ROUND('Izračun udjela za 2024. (kune)'!N33/'Izračun udjela za 2024. (euri)'!$G$1,2)</f>
        <v>11014016.09</v>
      </c>
      <c r="O33" s="65">
        <f>+ROUND('Izračun udjela za 2024. (kune)'!O33/'Izračun udjela za 2024. (euri)'!$G$1,2)</f>
        <v>1168271.8799999999</v>
      </c>
      <c r="P33" s="66">
        <f>+ROUND('Izračun udjela za 2024. (kune)'!P33/'Izračun udjela za 2024. (euri)'!$G$1,2)</f>
        <v>11322605.84</v>
      </c>
      <c r="Q33" s="64">
        <f>+ROUND('Izračun udjela za 2024. (kune)'!Q33/'Izračun udjela za 2024. (euri)'!$G$1,2)</f>
        <v>11523573.74</v>
      </c>
      <c r="R33" s="65">
        <f>+ROUND('Izračun udjela za 2024. (kune)'!R33/'Izračun udjela za 2024. (euri)'!$G$1,2)</f>
        <v>1228794.48</v>
      </c>
      <c r="S33" s="66">
        <f>+ROUND('Izračun udjela za 2024. (kune)'!S33/'Izračun udjela za 2024. (euri)'!$G$1,2)</f>
        <v>11838996.15</v>
      </c>
      <c r="T33" s="64">
        <f>+ROUND('Izračun udjela za 2024. (kune)'!T33/'Izračun udjela za 2024. (euri)'!$G$1,2)</f>
        <v>10889352.960000001</v>
      </c>
      <c r="U33" s="65">
        <f>+ROUND('Izračun udjela za 2024. (kune)'!U33/'Izračun udjela za 2024. (euri)'!$G$1,2)</f>
        <v>1162541.92</v>
      </c>
      <c r="V33" s="67">
        <f>+ROUND('Izračun udjela za 2024. (kune)'!V33/'Izračun udjela za 2024. (euri)'!$G$1,2)</f>
        <v>11185832.689999999</v>
      </c>
      <c r="W33" s="64">
        <f>+ROUND('Izračun udjela za 2024. (kune)'!W33/'Izračun udjela za 2024. (euri)'!$G$1,2)</f>
        <v>12415465.130000001</v>
      </c>
      <c r="X33" s="65">
        <f>+ROUND('Izračun udjela za 2024. (kune)'!X33/'Izračun udjela za 2024. (euri)'!$G$1,2)</f>
        <v>1330231.67</v>
      </c>
      <c r="Y33" s="67">
        <f>+ROUND('Izračun udjela za 2024. (kune)'!Y33/'Izračun udjela za 2024. (euri)'!$G$1,2)</f>
        <v>12748018.48</v>
      </c>
      <c r="Z33" s="64">
        <f>+ROUND('Izračun udjela za 2024. (kune)'!Z33/'Izračun udjela za 2024. (euri)'!$G$1,2)</f>
        <v>13218176.199999999</v>
      </c>
      <c r="AA33" s="68">
        <f>+ROUND('Izračun udjela za 2024. (kune)'!AA33/'Izračun udjela za 2024. (euri)'!$G$1,2)</f>
        <v>36441.279999999999</v>
      </c>
      <c r="AB33" s="65">
        <f>+ROUND('Izračun udjela za 2024. (kune)'!AB33/'Izračun udjela za 2024. (euri)'!$G$1,2)</f>
        <v>1207921</v>
      </c>
      <c r="AC33" s="67">
        <f>+ROUND('Izračun udjela za 2024. (kune)'!AC33/'Izračun udjela za 2024. (euri)'!$G$1,2)</f>
        <v>13793009.640000001</v>
      </c>
      <c r="AD33" s="64">
        <f>+ROUND('Izračun udjela za 2024. (kune)'!AD33/'Izračun udjela za 2024. (euri)'!$G$1,2)</f>
        <v>12822720.789999999</v>
      </c>
      <c r="AE33" s="68">
        <f>+ROUND('Izračun udjela za 2024. (kune)'!AE33/'Izračun udjela za 2024. (euri)'!$G$1,2)</f>
        <v>10938.85</v>
      </c>
      <c r="AF33" s="65">
        <f>+ROUND('Izračun udjela za 2024. (kune)'!AF33/'Izračun udjela za 2024. (euri)'!$G$1,2)</f>
        <v>265315.34999999998</v>
      </c>
      <c r="AG33" s="67">
        <f>+ROUND('Izračun udjela za 2024. (kune)'!AG33/'Izračun udjela za 2024. (euri)'!$G$1,2)</f>
        <v>14455681.25</v>
      </c>
      <c r="AH33" s="64">
        <f>+ROUND('Izračun udjela za 2024. (kune)'!AH33/'Izračun udjela za 2024. (euri)'!$G$1,2)</f>
        <v>11538112.380000001</v>
      </c>
      <c r="AI33" s="68">
        <f>+ROUND('Izračun udjela za 2024. (kune)'!AI33/'Izračun udjela za 2024. (euri)'!$G$1,2)</f>
        <v>8176.12</v>
      </c>
      <c r="AJ33" s="64">
        <f>+ROUND('Izračun udjela za 2024. (kune)'!AJ33/'Izračun udjela za 2024. (euri)'!$G$1,2)</f>
        <v>0</v>
      </c>
      <c r="AK33" s="67">
        <f>+ROUND('Izračun udjela za 2024. (kune)'!AK33/'Izračun udjela za 2024. (euri)'!$G$1,2)</f>
        <v>13290334.52</v>
      </c>
      <c r="AL33" s="64">
        <f>+ROUND('Izračun udjela za 2024. (kune)'!AL33/'Izračun udjela za 2024. (euri)'!$G$1,2)</f>
        <v>13679963</v>
      </c>
      <c r="AM33" s="68">
        <f>+ROUND('Izračun udjela za 2024. (kune)'!AM33/'Izračun udjela za 2024. (euri)'!$G$1,2)</f>
        <v>4550.3100000000004</v>
      </c>
      <c r="AN33" s="64">
        <f>+ROUND('Izračun udjela za 2024. (kune)'!AN33/'Izračun udjela za 2024. (euri)'!$G$1,2)</f>
        <v>0</v>
      </c>
      <c r="AO33" s="67">
        <f>+ROUND('Izračun udjela za 2024. (kune)'!AO33/'Izračun udjela za 2024. (euri)'!$G$1,2)</f>
        <v>15768850.82</v>
      </c>
      <c r="AP33" s="69"/>
      <c r="AQ33" s="69"/>
      <c r="AR33" s="69"/>
      <c r="AS33" s="69"/>
      <c r="AT33" s="69"/>
      <c r="AU33" s="71"/>
      <c r="AV33" s="64">
        <v>101</v>
      </c>
      <c r="AW33" s="64">
        <v>119</v>
      </c>
      <c r="AX33" s="64">
        <v>135</v>
      </c>
      <c r="AY33" s="64">
        <v>184</v>
      </c>
      <c r="AZ33" s="64"/>
      <c r="BA33" s="64"/>
      <c r="BB33" s="64"/>
      <c r="BC33" s="64"/>
      <c r="BD33" s="72">
        <f t="shared" si="2"/>
        <v>14011178.939999999</v>
      </c>
      <c r="BE33" s="73">
        <f t="shared" si="0"/>
        <v>385.81</v>
      </c>
      <c r="BF33" s="74">
        <f>+$BJ$601</f>
        <v>453.27</v>
      </c>
      <c r="BG33" s="66">
        <f t="shared" si="1"/>
        <v>2449877.3599999994</v>
      </c>
      <c r="BH33" s="75">
        <f t="shared" si="4"/>
        <v>6.9223666527477084E-3</v>
      </c>
      <c r="BI33" s="76">
        <f t="shared" si="5"/>
        <v>6.9223666527477102E-3</v>
      </c>
    </row>
    <row r="34" spans="1:61" ht="15.75" customHeight="1" x14ac:dyDescent="0.25">
      <c r="A34" s="60">
        <v>1</v>
      </c>
      <c r="B34" s="61">
        <v>25</v>
      </c>
      <c r="C34" s="61">
        <v>19</v>
      </c>
      <c r="D34" s="62" t="s">
        <v>87</v>
      </c>
      <c r="E34" s="62" t="s">
        <v>112</v>
      </c>
      <c r="F34" s="63">
        <v>3330</v>
      </c>
      <c r="G34" s="64">
        <v>10</v>
      </c>
      <c r="H34" s="64">
        <f>+ROUND('Izračun udjela za 2024. (kune)'!H34/'Izračun udjela za 2024. (euri)'!$G$1,2)</f>
        <v>734569.69</v>
      </c>
      <c r="I34" s="65">
        <f>+ROUND('Izračun udjela za 2024. (kune)'!I34/'Izračun udjela za 2024. (euri)'!$G$1,2)</f>
        <v>66111.429999999993</v>
      </c>
      <c r="J34" s="66">
        <f>+ROUND('Izračun udjela za 2024. (kune)'!J34/'Izračun udjela za 2024. (euri)'!$G$1,2)</f>
        <v>735304.09</v>
      </c>
      <c r="K34" s="64">
        <f>+ROUND('Izračun udjela za 2024. (kune)'!K34/'Izračun udjela za 2024. (euri)'!$G$1,2)</f>
        <v>881261.67</v>
      </c>
      <c r="L34" s="65">
        <f>+ROUND('Izračun udjela za 2024. (kune)'!L34/'Izračun udjela za 2024. (euri)'!$G$1,2)</f>
        <v>79313.710000000006</v>
      </c>
      <c r="M34" s="66">
        <f>+ROUND('Izračun udjela za 2024. (kune)'!M34/'Izračun udjela za 2024. (euri)'!$G$1,2)</f>
        <v>882142.76</v>
      </c>
      <c r="N34" s="64">
        <f>+ROUND('Izračun udjela za 2024. (kune)'!N34/'Izračun udjela za 2024. (euri)'!$G$1,2)</f>
        <v>748297.45</v>
      </c>
      <c r="O34" s="65">
        <f>+ROUND('Izračun udjela za 2024. (kune)'!O34/'Izračun udjela za 2024. (euri)'!$G$1,2)</f>
        <v>67346.789999999994</v>
      </c>
      <c r="P34" s="66">
        <f>+ROUND('Izračun udjela za 2024. (kune)'!P34/'Izračun udjela za 2024. (euri)'!$G$1,2)</f>
        <v>749045.73</v>
      </c>
      <c r="Q34" s="64">
        <f>+ROUND('Izračun udjela za 2024. (kune)'!Q34/'Izračun udjela za 2024. (euri)'!$G$1,2)</f>
        <v>784735.69</v>
      </c>
      <c r="R34" s="65">
        <f>+ROUND('Izračun udjela za 2024. (kune)'!R34/'Izračun udjela za 2024. (euri)'!$G$1,2)</f>
        <v>71405.56</v>
      </c>
      <c r="S34" s="66">
        <f>+ROUND('Izračun udjela za 2024. (kune)'!S34/'Izračun udjela za 2024. (euri)'!$G$1,2)</f>
        <v>784663.14</v>
      </c>
      <c r="T34" s="64">
        <f>+ROUND('Izračun udjela za 2024. (kune)'!T34/'Izračun udjela za 2024. (euri)'!$G$1,2)</f>
        <v>796583.65</v>
      </c>
      <c r="U34" s="65">
        <f>+ROUND('Izračun udjela za 2024. (kune)'!U34/'Izračun udjela za 2024. (euri)'!$G$1,2)</f>
        <v>72656.52</v>
      </c>
      <c r="V34" s="67">
        <f>+ROUND('Izračun udjela za 2024. (kune)'!V34/'Izračun udjela za 2024. (euri)'!$G$1,2)</f>
        <v>796319.84</v>
      </c>
      <c r="W34" s="64">
        <f>+ROUND('Izračun udjela za 2024. (kune)'!W34/'Izračun udjela za 2024. (euri)'!$G$1,2)</f>
        <v>866708.94</v>
      </c>
      <c r="X34" s="65">
        <f>+ROUND('Izračun udjela za 2024. (kune)'!X34/'Izračun udjela za 2024. (euri)'!$G$1,2)</f>
        <v>78791.77</v>
      </c>
      <c r="Y34" s="67">
        <f>+ROUND('Izračun udjela za 2024. (kune)'!Y34/'Izračun udjela za 2024. (euri)'!$G$1,2)</f>
        <v>866708.88</v>
      </c>
      <c r="Z34" s="64">
        <f>+ROUND('Izračun udjela za 2024. (kune)'!Z34/'Izračun udjela za 2024. (euri)'!$G$1,2)</f>
        <v>940940.79</v>
      </c>
      <c r="AA34" s="68">
        <f>+ROUND('Izračun udjela za 2024. (kune)'!AA34/'Izračun udjela za 2024. (euri)'!$G$1,2)</f>
        <v>85428.89</v>
      </c>
      <c r="AB34" s="65">
        <f>+ROUND('Izračun udjela za 2024. (kune)'!AB34/'Izračun udjela za 2024. (euri)'!$G$1,2)</f>
        <v>85540.12</v>
      </c>
      <c r="AC34" s="67">
        <f>+ROUND('Izračun udjela za 2024. (kune)'!AC34/'Izračun udjela za 2024. (euri)'!$G$1,2)</f>
        <v>1383500.91</v>
      </c>
      <c r="AD34" s="64">
        <f>+ROUND('Izračun udjela za 2024. (kune)'!AD34/'Izračun udjela za 2024. (euri)'!$G$1,2)</f>
        <v>823615.83</v>
      </c>
      <c r="AE34" s="68">
        <f>+ROUND('Izračun udjela za 2024. (kune)'!AE34/'Izračun udjela za 2024. (euri)'!$G$1,2)</f>
        <v>66207.33</v>
      </c>
      <c r="AF34" s="65">
        <f>+ROUND('Izračun udjela za 2024. (kune)'!AF34/'Izračun udjela za 2024. (euri)'!$G$1,2)</f>
        <v>75507.13</v>
      </c>
      <c r="AG34" s="67">
        <f>+ROUND('Izračun udjela za 2024. (kune)'!AG34/'Izračun udjela za 2024. (euri)'!$G$1,2)</f>
        <v>1265600.17</v>
      </c>
      <c r="AH34" s="64">
        <f>+ROUND('Izračun udjela za 2024. (kune)'!AH34/'Izračun udjela za 2024. (euri)'!$G$1,2)</f>
        <v>838916.55</v>
      </c>
      <c r="AI34" s="68">
        <f>+ROUND('Izračun udjela za 2024. (kune)'!AI34/'Izračun udjela za 2024. (euri)'!$G$1,2)</f>
        <v>98757.05</v>
      </c>
      <c r="AJ34" s="64">
        <f>+ROUND('Izračun udjela za 2024. (kune)'!AJ34/'Izračun udjela za 2024. (euri)'!$G$1,2)</f>
        <v>76265.37</v>
      </c>
      <c r="AK34" s="67">
        <f>+ROUND('Izračun udjela za 2024. (kune)'!AK34/'Izračun udjela za 2024. (euri)'!$G$1,2)</f>
        <v>1328571.42</v>
      </c>
      <c r="AL34" s="64">
        <f>+ROUND('Izračun udjela za 2024. (kune)'!AL34/'Izračun udjela za 2024. (euri)'!$G$1,2)</f>
        <v>945709.46</v>
      </c>
      <c r="AM34" s="68">
        <f>+ROUND('Izračun udjela za 2024. (kune)'!AM34/'Izračun udjela za 2024. (euri)'!$G$1,2)</f>
        <v>97201.59</v>
      </c>
      <c r="AN34" s="64">
        <f>+ROUND('Izračun udjela za 2024. (kune)'!AN34/'Izračun udjela za 2024. (euri)'!$G$1,2)</f>
        <v>85987.26</v>
      </c>
      <c r="AO34" s="67">
        <f>+ROUND('Izračun udjela za 2024. (kune)'!AO34/'Izračun udjela za 2024. (euri)'!$G$1,2)</f>
        <v>1439469.46</v>
      </c>
      <c r="AP34" s="69"/>
      <c r="AQ34" s="69"/>
      <c r="AR34" s="69"/>
      <c r="AS34" s="69"/>
      <c r="AT34" s="69"/>
      <c r="AU34" s="71"/>
      <c r="AV34" s="64">
        <v>2450</v>
      </c>
      <c r="AW34" s="64">
        <v>2354</v>
      </c>
      <c r="AX34" s="64">
        <v>2732</v>
      </c>
      <c r="AY34" s="64">
        <v>2743</v>
      </c>
      <c r="AZ34" s="64"/>
      <c r="BA34" s="64"/>
      <c r="BB34" s="64"/>
      <c r="BC34" s="64"/>
      <c r="BD34" s="72">
        <f t="shared" si="2"/>
        <v>1256770.17</v>
      </c>
      <c r="BE34" s="73">
        <f t="shared" si="0"/>
        <v>377.41</v>
      </c>
      <c r="BF34" s="74">
        <f t="shared" ref="BF34:BF48" si="9">+$BJ$600</f>
        <v>447.75</v>
      </c>
      <c r="BG34" s="66">
        <f t="shared" si="1"/>
        <v>234232.19999999992</v>
      </c>
      <c r="BH34" s="75">
        <f t="shared" si="4"/>
        <v>6.6184585267555255E-4</v>
      </c>
      <c r="BI34" s="76">
        <f t="shared" si="5"/>
        <v>6.6184585267555298E-4</v>
      </c>
    </row>
    <row r="35" spans="1:61" ht="15.75" customHeight="1" x14ac:dyDescent="0.25">
      <c r="A35" s="60">
        <v>1</v>
      </c>
      <c r="B35" s="61">
        <v>26</v>
      </c>
      <c r="C35" s="61">
        <v>16</v>
      </c>
      <c r="D35" s="62" t="s">
        <v>87</v>
      </c>
      <c r="E35" s="62" t="s">
        <v>113</v>
      </c>
      <c r="F35" s="63">
        <v>1545</v>
      </c>
      <c r="G35" s="64">
        <v>10</v>
      </c>
      <c r="H35" s="64">
        <f>+ROUND('Izračun udjela za 2024. (kune)'!H35/'Izračun udjela za 2024. (euri)'!$G$1,2)</f>
        <v>66446.62</v>
      </c>
      <c r="I35" s="65">
        <f>+ROUND('Izračun udjela za 2024. (kune)'!I35/'Izračun udjela za 2024. (euri)'!$G$1,2)</f>
        <v>0</v>
      </c>
      <c r="J35" s="66">
        <f>+ROUND('Izračun udjela za 2024. (kune)'!J35/'Izračun udjela za 2024. (euri)'!$G$1,2)</f>
        <v>73091.28</v>
      </c>
      <c r="K35" s="64">
        <f>+ROUND('Izračun udjela za 2024. (kune)'!K35/'Izračun udjela za 2024. (euri)'!$G$1,2)</f>
        <v>64246.67</v>
      </c>
      <c r="L35" s="65">
        <f>+ROUND('Izračun udjela za 2024. (kune)'!L35/'Izračun udjela za 2024. (euri)'!$G$1,2)</f>
        <v>0</v>
      </c>
      <c r="M35" s="66">
        <f>+ROUND('Izračun udjela za 2024. (kune)'!M35/'Izračun udjela za 2024. (euri)'!$G$1,2)</f>
        <v>70671.34</v>
      </c>
      <c r="N35" s="64">
        <f>+ROUND('Izračun udjela za 2024. (kune)'!N35/'Izračun udjela za 2024. (euri)'!$G$1,2)</f>
        <v>102214.89</v>
      </c>
      <c r="O35" s="65">
        <f>+ROUND('Izračun udjela za 2024. (kune)'!O35/'Izračun udjela za 2024. (euri)'!$G$1,2)</f>
        <v>0</v>
      </c>
      <c r="P35" s="66">
        <f>+ROUND('Izračun udjela za 2024. (kune)'!P35/'Izračun udjela za 2024. (euri)'!$G$1,2)</f>
        <v>112436.38</v>
      </c>
      <c r="Q35" s="64">
        <f>+ROUND('Izračun udjela za 2024. (kune)'!Q35/'Izračun udjela za 2024. (euri)'!$G$1,2)</f>
        <v>125369.93</v>
      </c>
      <c r="R35" s="65">
        <f>+ROUND('Izračun udjela za 2024. (kune)'!R35/'Izračun udjela za 2024. (euri)'!$G$1,2)</f>
        <v>0</v>
      </c>
      <c r="S35" s="66">
        <f>+ROUND('Izračun udjela za 2024. (kune)'!S35/'Izračun udjela za 2024. (euri)'!$G$1,2)</f>
        <v>137906.93</v>
      </c>
      <c r="T35" s="64">
        <f>+ROUND('Izračun udjela za 2024. (kune)'!T35/'Izračun udjela za 2024. (euri)'!$G$1,2)</f>
        <v>85716.49</v>
      </c>
      <c r="U35" s="65">
        <f>+ROUND('Izračun udjela za 2024. (kune)'!U35/'Izračun udjela za 2024. (euri)'!$G$1,2)</f>
        <v>0</v>
      </c>
      <c r="V35" s="67">
        <f>+ROUND('Izračun udjela za 2024. (kune)'!V35/'Izračun udjela za 2024. (euri)'!$G$1,2)</f>
        <v>94288.14</v>
      </c>
      <c r="W35" s="64">
        <f>+ROUND('Izračun udjela za 2024. (kune)'!W35/'Izračun udjela za 2024. (euri)'!$G$1,2)</f>
        <v>128352.43</v>
      </c>
      <c r="X35" s="65">
        <f>+ROUND('Izračun udjela za 2024. (kune)'!X35/'Izračun udjela za 2024. (euri)'!$G$1,2)</f>
        <v>0</v>
      </c>
      <c r="Y35" s="67">
        <f>+ROUND('Izračun udjela za 2024. (kune)'!Y35/'Izračun udjela za 2024. (euri)'!$G$1,2)</f>
        <v>141187.68</v>
      </c>
      <c r="Z35" s="64">
        <f>+ROUND('Izračun udjela za 2024. (kune)'!Z35/'Izračun udjela za 2024. (euri)'!$G$1,2)</f>
        <v>162491.65</v>
      </c>
      <c r="AA35" s="68">
        <f>+ROUND('Izračun udjela za 2024. (kune)'!AA35/'Izračun udjela za 2024. (euri)'!$G$1,2)</f>
        <v>99.54</v>
      </c>
      <c r="AB35" s="65">
        <f>+ROUND('Izračun udjela za 2024. (kune)'!AB35/'Izračun udjela za 2024. (euri)'!$G$1,2)</f>
        <v>0</v>
      </c>
      <c r="AC35" s="67">
        <f>+ROUND('Izračun udjela za 2024. (kune)'!AC35/'Izračun udjela za 2024. (euri)'!$G$1,2)</f>
        <v>178740.82</v>
      </c>
      <c r="AD35" s="64">
        <f>+ROUND('Izračun udjela za 2024. (kune)'!AD35/'Izračun udjela za 2024. (euri)'!$G$1,2)</f>
        <v>153158.94</v>
      </c>
      <c r="AE35" s="68">
        <f>+ROUND('Izračun udjela za 2024. (kune)'!AE35/'Izračun udjela za 2024. (euri)'!$G$1,2)</f>
        <v>125.97</v>
      </c>
      <c r="AF35" s="65">
        <f>+ROUND('Izračun udjela za 2024. (kune)'!AF35/'Izračun udjela za 2024. (euri)'!$G$1,2)</f>
        <v>0</v>
      </c>
      <c r="AG35" s="67">
        <f>+ROUND('Izračun udjela za 2024. (kune)'!AG35/'Izračun udjela za 2024. (euri)'!$G$1,2)</f>
        <v>168474.83</v>
      </c>
      <c r="AH35" s="64">
        <f>+ROUND('Izračun udjela za 2024. (kune)'!AH35/'Izračun udjela za 2024. (euri)'!$G$1,2)</f>
        <v>170768.66</v>
      </c>
      <c r="AI35" s="68">
        <f>+ROUND('Izračun udjela za 2024. (kune)'!AI35/'Izračun udjela za 2024. (euri)'!$G$1,2)</f>
        <v>150.91</v>
      </c>
      <c r="AJ35" s="64">
        <f>+ROUND('Izračun udjela za 2024. (kune)'!AJ35/'Izračun udjela za 2024. (euri)'!$G$1,2)</f>
        <v>0</v>
      </c>
      <c r="AK35" s="67">
        <f>+ROUND('Izračun udjela za 2024. (kune)'!AK35/'Izračun udjela za 2024. (euri)'!$G$1,2)</f>
        <v>187845.52</v>
      </c>
      <c r="AL35" s="64">
        <f>+ROUND('Izračun udjela za 2024. (kune)'!AL35/'Izračun udjela za 2024. (euri)'!$G$1,2)</f>
        <v>223306.73</v>
      </c>
      <c r="AM35" s="68">
        <f>+ROUND('Izračun udjela za 2024. (kune)'!AM35/'Izračun udjela za 2024. (euri)'!$G$1,2)</f>
        <v>99.54</v>
      </c>
      <c r="AN35" s="64">
        <f>+ROUND('Izračun udjela za 2024. (kune)'!AN35/'Izračun udjela za 2024. (euri)'!$G$1,2)</f>
        <v>0</v>
      </c>
      <c r="AO35" s="67">
        <f>+ROUND('Izračun udjela za 2024. (kune)'!AO35/'Izračun udjela za 2024. (euri)'!$G$1,2)</f>
        <v>245637.4</v>
      </c>
      <c r="AP35" s="69"/>
      <c r="AQ35" s="69"/>
      <c r="AR35" s="69"/>
      <c r="AS35" s="69"/>
      <c r="AT35" s="69"/>
      <c r="AU35" s="71"/>
      <c r="AV35" s="64">
        <v>0</v>
      </c>
      <c r="AW35" s="64">
        <v>0</v>
      </c>
      <c r="AX35" s="64">
        <v>0</v>
      </c>
      <c r="AY35" s="64">
        <v>0</v>
      </c>
      <c r="AZ35" s="64"/>
      <c r="BA35" s="64"/>
      <c r="BB35" s="64"/>
      <c r="BC35" s="64"/>
      <c r="BD35" s="72">
        <f t="shared" si="2"/>
        <v>184377.25</v>
      </c>
      <c r="BE35" s="73">
        <f t="shared" si="0"/>
        <v>119.34</v>
      </c>
      <c r="BF35" s="74">
        <f t="shared" si="9"/>
        <v>447.75</v>
      </c>
      <c r="BG35" s="66">
        <f t="shared" si="1"/>
        <v>507393.44999999995</v>
      </c>
      <c r="BH35" s="75">
        <f t="shared" si="4"/>
        <v>1.4336895207287487E-3</v>
      </c>
      <c r="BI35" s="76">
        <f t="shared" si="5"/>
        <v>1.43368952072875E-3</v>
      </c>
    </row>
    <row r="36" spans="1:61" ht="15.75" customHeight="1" x14ac:dyDescent="0.25">
      <c r="A36" s="60">
        <v>1</v>
      </c>
      <c r="B36" s="61">
        <v>27</v>
      </c>
      <c r="C36" s="61">
        <v>17</v>
      </c>
      <c r="D36" s="62" t="s">
        <v>87</v>
      </c>
      <c r="E36" s="62" t="s">
        <v>114</v>
      </c>
      <c r="F36" s="63">
        <v>1678</v>
      </c>
      <c r="G36" s="64">
        <v>10</v>
      </c>
      <c r="H36" s="64">
        <f>+ROUND('Izračun udjela za 2024. (kune)'!H36/'Izračun udjela za 2024. (euri)'!$G$1,2)</f>
        <v>649816.30000000005</v>
      </c>
      <c r="I36" s="65">
        <f>+ROUND('Izračun udjela za 2024. (kune)'!I36/'Izračun udjela za 2024. (euri)'!$G$1,2)</f>
        <v>58483.62</v>
      </c>
      <c r="J36" s="66">
        <f>+ROUND('Izračun udjela za 2024. (kune)'!J36/'Izračun udjela za 2024. (euri)'!$G$1,2)</f>
        <v>650465.93999999994</v>
      </c>
      <c r="K36" s="64">
        <f>+ROUND('Izračun udjela za 2024. (kune)'!K36/'Izračun udjela za 2024. (euri)'!$G$1,2)</f>
        <v>799211.68</v>
      </c>
      <c r="L36" s="65">
        <f>+ROUND('Izračun udjela za 2024. (kune)'!L36/'Izračun udjela za 2024. (euri)'!$G$1,2)</f>
        <v>71929.210000000006</v>
      </c>
      <c r="M36" s="66">
        <f>+ROUND('Izračun udjela za 2024. (kune)'!M36/'Izračun udjela za 2024. (euri)'!$G$1,2)</f>
        <v>800010.71</v>
      </c>
      <c r="N36" s="64">
        <f>+ROUND('Izračun udjela za 2024. (kune)'!N36/'Izračun udjela za 2024. (euri)'!$G$1,2)</f>
        <v>654649.06000000006</v>
      </c>
      <c r="O36" s="65">
        <f>+ROUND('Izračun udjela za 2024. (kune)'!O36/'Izračun udjela za 2024. (euri)'!$G$1,2)</f>
        <v>58918.44</v>
      </c>
      <c r="P36" s="66">
        <f>+ROUND('Izračun udjela za 2024. (kune)'!P36/'Izračun udjela za 2024. (euri)'!$G$1,2)</f>
        <v>655303.68999999994</v>
      </c>
      <c r="Q36" s="64">
        <f>+ROUND('Izračun udjela za 2024. (kune)'!Q36/'Izračun udjela za 2024. (euri)'!$G$1,2)</f>
        <v>657209.63</v>
      </c>
      <c r="R36" s="65">
        <f>+ROUND('Izračun udjela za 2024. (kune)'!R36/'Izračun udjela za 2024. (euri)'!$G$1,2)</f>
        <v>59703.09</v>
      </c>
      <c r="S36" s="66">
        <f>+ROUND('Izračun udjela za 2024. (kune)'!S36/'Izračun udjela za 2024. (euri)'!$G$1,2)</f>
        <v>657257.18999999994</v>
      </c>
      <c r="T36" s="64">
        <f>+ROUND('Izračun udjela za 2024. (kune)'!T36/'Izračun udjela za 2024. (euri)'!$G$1,2)</f>
        <v>598702.19999999995</v>
      </c>
      <c r="U36" s="65">
        <f>+ROUND('Izračun udjela za 2024. (kune)'!U36/'Izračun udjela za 2024. (euri)'!$G$1,2)</f>
        <v>50113.55</v>
      </c>
      <c r="V36" s="67">
        <f>+ROUND('Izračun udjela za 2024. (kune)'!V36/'Izračun udjela za 2024. (euri)'!$G$1,2)</f>
        <v>603447.51</v>
      </c>
      <c r="W36" s="64">
        <f>+ROUND('Izračun udjela za 2024. (kune)'!W36/'Izračun udjela za 2024. (euri)'!$G$1,2)</f>
        <v>677370.12</v>
      </c>
      <c r="X36" s="65">
        <f>+ROUND('Izračun udjela za 2024. (kune)'!X36/'Izračun udjela za 2024. (euri)'!$G$1,2)</f>
        <v>61579.16</v>
      </c>
      <c r="Y36" s="67">
        <f>+ROUND('Izračun udjela za 2024. (kune)'!Y36/'Izračun udjela za 2024. (euri)'!$G$1,2)</f>
        <v>677370.06</v>
      </c>
      <c r="Z36" s="64">
        <f>+ROUND('Izračun udjela za 2024. (kune)'!Z36/'Izračun udjela za 2024. (euri)'!$G$1,2)</f>
        <v>761791.45</v>
      </c>
      <c r="AA36" s="68">
        <f>+ROUND('Izračun udjela za 2024. (kune)'!AA36/'Izračun udjela za 2024. (euri)'!$G$1,2)</f>
        <v>102508.81</v>
      </c>
      <c r="AB36" s="65">
        <f>+ROUND('Izračun udjela za 2024. (kune)'!AB36/'Izračun udjela za 2024. (euri)'!$G$1,2)</f>
        <v>69253.83</v>
      </c>
      <c r="AC36" s="67">
        <f>+ROUND('Izračun udjela za 2024. (kune)'!AC36/'Izračun udjela za 2024. (euri)'!$G$1,2)</f>
        <v>1346742.23</v>
      </c>
      <c r="AD36" s="64">
        <f>+ROUND('Izračun udjela za 2024. (kune)'!AD36/'Izračun udjela za 2024. (euri)'!$G$1,2)</f>
        <v>660718.57999999996</v>
      </c>
      <c r="AE36" s="68">
        <f>+ROUND('Izračun udjela za 2024. (kune)'!AE36/'Izračun udjela za 2024. (euri)'!$G$1,2)</f>
        <v>90648.89</v>
      </c>
      <c r="AF36" s="65">
        <f>+ROUND('Izračun udjela za 2024. (kune)'!AF36/'Izračun udjela za 2024. (euri)'!$G$1,2)</f>
        <v>59242.13</v>
      </c>
      <c r="AG36" s="67">
        <f>+ROUND('Izračun udjela za 2024. (kune)'!AG36/'Izračun udjela za 2024. (euri)'!$G$1,2)</f>
        <v>1237283.5900000001</v>
      </c>
      <c r="AH36" s="64">
        <f>+ROUND('Izračun udjela za 2024. (kune)'!AH36/'Izračun udjela za 2024. (euri)'!$G$1,2)</f>
        <v>610201.43000000005</v>
      </c>
      <c r="AI36" s="68">
        <f>+ROUND('Izračun udjela za 2024. (kune)'!AI36/'Izračun udjela za 2024. (euri)'!$G$1,2)</f>
        <v>153138.32999999999</v>
      </c>
      <c r="AJ36" s="64">
        <f>+ROUND('Izračun udjela za 2024. (kune)'!AJ36/'Izračun udjela za 2024. (euri)'!$G$1,2)</f>
        <v>55491</v>
      </c>
      <c r="AK36" s="67">
        <f>+ROUND('Izračun udjela za 2024. (kune)'!AK36/'Izračun udjela za 2024. (euri)'!$G$1,2)</f>
        <v>1182800.3700000001</v>
      </c>
      <c r="AL36" s="64">
        <f>+ROUND('Izračun udjela za 2024. (kune)'!AL36/'Izračun udjela za 2024. (euri)'!$G$1,2)</f>
        <v>867788.3</v>
      </c>
      <c r="AM36" s="68">
        <f>+ROUND('Izračun udjela za 2024. (kune)'!AM36/'Izračun udjela za 2024. (euri)'!$G$1,2)</f>
        <v>148737.04</v>
      </c>
      <c r="AN36" s="64">
        <f>+ROUND('Izračun udjela za 2024. (kune)'!AN36/'Izračun udjela za 2024. (euri)'!$G$1,2)</f>
        <v>78892.929999999993</v>
      </c>
      <c r="AO36" s="67">
        <f>+ROUND('Izračun udjela za 2024. (kune)'!AO36/'Izračun udjela za 2024. (euri)'!$G$1,2)</f>
        <v>1432543.66</v>
      </c>
      <c r="AP36" s="69"/>
      <c r="AQ36" s="69"/>
      <c r="AR36" s="69"/>
      <c r="AS36" s="69"/>
      <c r="AT36" s="69"/>
      <c r="AU36" s="71"/>
      <c r="AV36" s="64">
        <v>3186</v>
      </c>
      <c r="AW36" s="64">
        <v>3084</v>
      </c>
      <c r="AX36" s="64">
        <v>3384</v>
      </c>
      <c r="AY36" s="64">
        <v>3326</v>
      </c>
      <c r="AZ36" s="64"/>
      <c r="BA36" s="64"/>
      <c r="BB36" s="64"/>
      <c r="BC36" s="64"/>
      <c r="BD36" s="72">
        <f t="shared" si="2"/>
        <v>1175347.98</v>
      </c>
      <c r="BE36" s="73">
        <f t="shared" si="0"/>
        <v>700.45</v>
      </c>
      <c r="BF36" s="74">
        <f t="shared" si="9"/>
        <v>447.75</v>
      </c>
      <c r="BG36" s="66">
        <f t="shared" si="1"/>
        <v>0</v>
      </c>
      <c r="BH36" s="75">
        <f t="shared" si="4"/>
        <v>0</v>
      </c>
      <c r="BI36" s="76">
        <f t="shared" si="5"/>
        <v>0</v>
      </c>
    </row>
    <row r="37" spans="1:61" ht="15.75" customHeight="1" x14ac:dyDescent="0.25">
      <c r="A37" s="60">
        <v>1</v>
      </c>
      <c r="B37" s="61">
        <v>29</v>
      </c>
      <c r="C37" s="61">
        <v>16</v>
      </c>
      <c r="D37" s="62" t="s">
        <v>87</v>
      </c>
      <c r="E37" s="62" t="s">
        <v>115</v>
      </c>
      <c r="F37" s="63">
        <v>3555</v>
      </c>
      <c r="G37" s="64">
        <v>10</v>
      </c>
      <c r="H37" s="64">
        <f>+ROUND('Izračun udjela za 2024. (kune)'!H37/'Izračun udjela za 2024. (euri)'!$G$1,2)</f>
        <v>151465.12</v>
      </c>
      <c r="I37" s="65">
        <f>+ROUND('Izračun udjela za 2024. (kune)'!I37/'Izračun udjela za 2024. (euri)'!$G$1,2)</f>
        <v>35723.72</v>
      </c>
      <c r="J37" s="66">
        <f>+ROUND('Izračun udjela za 2024. (kune)'!J37/'Izračun udjela za 2024. (euri)'!$G$1,2)</f>
        <v>127315.54</v>
      </c>
      <c r="K37" s="64">
        <f>+ROUND('Izračun udjela za 2024. (kune)'!K37/'Izračun udjela za 2024. (euri)'!$G$1,2)</f>
        <v>154020.70000000001</v>
      </c>
      <c r="L37" s="65">
        <f>+ROUND('Izračun udjela za 2024. (kune)'!L37/'Izračun udjela za 2024. (euri)'!$G$1,2)</f>
        <v>36613.040000000001</v>
      </c>
      <c r="M37" s="66">
        <f>+ROUND('Izračun udjela za 2024. (kune)'!M37/'Izračun udjela za 2024. (euri)'!$G$1,2)</f>
        <v>129148.43</v>
      </c>
      <c r="N37" s="64">
        <f>+ROUND('Izračun udjela za 2024. (kune)'!N37/'Izračun udjela za 2024. (euri)'!$G$1,2)</f>
        <v>153334.18</v>
      </c>
      <c r="O37" s="65">
        <f>+ROUND('Izračun udjela za 2024. (kune)'!O37/'Izračun udjela za 2024. (euri)'!$G$1,2)</f>
        <v>13800.14</v>
      </c>
      <c r="P37" s="66">
        <f>+ROUND('Izračun udjela za 2024. (kune)'!P37/'Izračun udjela za 2024. (euri)'!$G$1,2)</f>
        <v>153487.45000000001</v>
      </c>
      <c r="Q37" s="64">
        <f>+ROUND('Izračun udjela za 2024. (kune)'!Q37/'Izračun udjela za 2024. (euri)'!$G$1,2)</f>
        <v>214752.9</v>
      </c>
      <c r="R37" s="65">
        <f>+ROUND('Izračun udjela za 2024. (kune)'!R37/'Izračun udjela za 2024. (euri)'!$G$1,2)</f>
        <v>19520.21</v>
      </c>
      <c r="S37" s="66">
        <f>+ROUND('Izračun udjela za 2024. (kune)'!S37/'Izračun udjela za 2024. (euri)'!$G$1,2)</f>
        <v>214755.96</v>
      </c>
      <c r="T37" s="64">
        <f>+ROUND('Izračun udjela za 2024. (kune)'!T37/'Izračun udjela za 2024. (euri)'!$G$1,2)</f>
        <v>184757.84</v>
      </c>
      <c r="U37" s="65">
        <f>+ROUND('Izračun udjela za 2024. (kune)'!U37/'Izračun udjela za 2024. (euri)'!$G$1,2)</f>
        <v>16854.3</v>
      </c>
      <c r="V37" s="67">
        <f>+ROUND('Izračun udjela za 2024. (kune)'!V37/'Izračun udjela za 2024. (euri)'!$G$1,2)</f>
        <v>184693.9</v>
      </c>
      <c r="W37" s="64">
        <f>+ROUND('Izračun udjela za 2024. (kune)'!W37/'Izračun udjela za 2024. (euri)'!$G$1,2)</f>
        <v>357073.97</v>
      </c>
      <c r="X37" s="65">
        <f>+ROUND('Izračun udjela za 2024. (kune)'!X37/'Izračun udjela za 2024. (euri)'!$G$1,2)</f>
        <v>32461.34</v>
      </c>
      <c r="Y37" s="67">
        <f>+ROUND('Izračun udjela za 2024. (kune)'!Y37/'Izračun udjela za 2024. (euri)'!$G$1,2)</f>
        <v>357073.9</v>
      </c>
      <c r="Z37" s="64">
        <f>+ROUND('Izračun udjela za 2024. (kune)'!Z37/'Izračun udjela za 2024. (euri)'!$G$1,2)</f>
        <v>473220.8</v>
      </c>
      <c r="AA37" s="68">
        <f>+ROUND('Izračun udjela za 2024. (kune)'!AA37/'Izračun udjela za 2024. (euri)'!$G$1,2)</f>
        <v>456.71</v>
      </c>
      <c r="AB37" s="65">
        <f>+ROUND('Izračun udjela za 2024. (kune)'!AB37/'Izračun udjela za 2024. (euri)'!$G$1,2)</f>
        <v>43020.13</v>
      </c>
      <c r="AC37" s="67">
        <f>+ROUND('Izračun udjela za 2024. (kune)'!AC37/'Izračun udjela za 2024. (euri)'!$G$1,2)</f>
        <v>473156.34</v>
      </c>
      <c r="AD37" s="64">
        <f>+ROUND('Izračun udjela za 2024. (kune)'!AD37/'Izračun udjela za 2024. (euri)'!$G$1,2)</f>
        <v>377638.76</v>
      </c>
      <c r="AE37" s="68">
        <f>+ROUND('Izračun udjela za 2024. (kune)'!AE37/'Izračun udjela za 2024. (euri)'!$G$1,2)</f>
        <v>156.61000000000001</v>
      </c>
      <c r="AF37" s="65">
        <f>+ROUND('Izračun udjela za 2024. (kune)'!AF37/'Izračun udjela za 2024. (euri)'!$G$1,2)</f>
        <v>28659.79</v>
      </c>
      <c r="AG37" s="67">
        <f>+ROUND('Izračun udjela za 2024. (kune)'!AG37/'Izračun udjela za 2024. (euri)'!$G$1,2)</f>
        <v>384142.57</v>
      </c>
      <c r="AH37" s="64">
        <f>+ROUND('Izračun udjela za 2024. (kune)'!AH37/'Izračun udjela za 2024. (euri)'!$G$1,2)</f>
        <v>344706.92</v>
      </c>
      <c r="AI37" s="68">
        <f>+ROUND('Izračun udjela za 2024. (kune)'!AI37/'Izračun udjela za 2024. (euri)'!$G$1,2)</f>
        <v>495.78</v>
      </c>
      <c r="AJ37" s="64">
        <f>+ROUND('Izračun udjela za 2024. (kune)'!AJ37/'Izračun udjela za 2024. (euri)'!$G$1,2)</f>
        <v>19511.73</v>
      </c>
      <c r="AK37" s="67">
        <f>+ROUND('Izračun udjela za 2024. (kune)'!AK37/'Izračun udjela za 2024. (euri)'!$G$1,2)</f>
        <v>358045.32</v>
      </c>
      <c r="AL37" s="64">
        <f>+ROUND('Izračun udjela za 2024. (kune)'!AL37/'Izračun udjela za 2024. (euri)'!$G$1,2)</f>
        <v>451811.72</v>
      </c>
      <c r="AM37" s="68">
        <f>+ROUND('Izračun udjela za 2024. (kune)'!AM37/'Izračun udjela za 2024. (euri)'!$G$1,2)</f>
        <v>370.05</v>
      </c>
      <c r="AN37" s="64">
        <f>+ROUND('Izračun udjela za 2024. (kune)'!AN37/'Izračun udjela za 2024. (euri)'!$G$1,2)</f>
        <v>25715.82</v>
      </c>
      <c r="AO37" s="67">
        <f>+ROUND('Izračun udjela za 2024. (kune)'!AO37/'Izračun udjela za 2024. (euri)'!$G$1,2)</f>
        <v>469174.4</v>
      </c>
      <c r="AP37" s="69"/>
      <c r="AQ37" s="69"/>
      <c r="AR37" s="69"/>
      <c r="AS37" s="69"/>
      <c r="AT37" s="69"/>
      <c r="AU37" s="71"/>
      <c r="AV37" s="64">
        <v>2</v>
      </c>
      <c r="AW37" s="64">
        <v>2</v>
      </c>
      <c r="AX37" s="64">
        <v>4</v>
      </c>
      <c r="AY37" s="64">
        <v>4</v>
      </c>
      <c r="AZ37" s="64"/>
      <c r="BA37" s="64"/>
      <c r="BB37" s="64"/>
      <c r="BC37" s="64"/>
      <c r="BD37" s="72">
        <f t="shared" si="2"/>
        <v>408318.51</v>
      </c>
      <c r="BE37" s="73">
        <f t="shared" si="0"/>
        <v>114.86</v>
      </c>
      <c r="BF37" s="74">
        <f t="shared" si="9"/>
        <v>447.75</v>
      </c>
      <c r="BG37" s="66">
        <f t="shared" si="1"/>
        <v>1183423.95</v>
      </c>
      <c r="BH37" s="75">
        <f t="shared" si="4"/>
        <v>3.3438794207816887E-3</v>
      </c>
      <c r="BI37" s="76">
        <f t="shared" si="5"/>
        <v>3.34387942078169E-3</v>
      </c>
    </row>
    <row r="38" spans="1:61" ht="15.75" customHeight="1" x14ac:dyDescent="0.25">
      <c r="A38" s="60">
        <v>1</v>
      </c>
      <c r="B38" s="61">
        <v>30</v>
      </c>
      <c r="C38" s="61">
        <v>4</v>
      </c>
      <c r="D38" s="62" t="s">
        <v>87</v>
      </c>
      <c r="E38" s="62" t="s">
        <v>116</v>
      </c>
      <c r="F38" s="63">
        <v>1040</v>
      </c>
      <c r="G38" s="64">
        <v>10</v>
      </c>
      <c r="H38" s="64">
        <f>+ROUND('Izračun udjela za 2024. (kune)'!H38/'Izračun udjela za 2024. (euri)'!$G$1,2)</f>
        <v>203925.75</v>
      </c>
      <c r="I38" s="65">
        <f>+ROUND('Izračun udjela za 2024. (kune)'!I38/'Izračun udjela za 2024. (euri)'!$G$1,2)</f>
        <v>0</v>
      </c>
      <c r="J38" s="66">
        <f>+ROUND('Izračun udjela za 2024. (kune)'!J38/'Izračun udjela za 2024. (euri)'!$G$1,2)</f>
        <v>224318.32</v>
      </c>
      <c r="K38" s="64">
        <f>+ROUND('Izračun udjela za 2024. (kune)'!K38/'Izračun udjela za 2024. (euri)'!$G$1,2)</f>
        <v>214830.38</v>
      </c>
      <c r="L38" s="65">
        <f>+ROUND('Izračun udjela za 2024. (kune)'!L38/'Izračun udjela za 2024. (euri)'!$G$1,2)</f>
        <v>0</v>
      </c>
      <c r="M38" s="66">
        <f>+ROUND('Izračun udjela za 2024. (kune)'!M38/'Izračun udjela za 2024. (euri)'!$G$1,2)</f>
        <v>236313.42</v>
      </c>
      <c r="N38" s="64">
        <f>+ROUND('Izračun udjela za 2024. (kune)'!N38/'Izračun udjela za 2024. (euri)'!$G$1,2)</f>
        <v>147415.88</v>
      </c>
      <c r="O38" s="65">
        <f>+ROUND('Izračun udjela za 2024. (kune)'!O38/'Izračun udjela za 2024. (euri)'!$G$1,2)</f>
        <v>0</v>
      </c>
      <c r="P38" s="66">
        <f>+ROUND('Izračun udjela za 2024. (kune)'!P38/'Izračun udjela za 2024. (euri)'!$G$1,2)</f>
        <v>162157.47</v>
      </c>
      <c r="Q38" s="64">
        <f>+ROUND('Izračun udjela za 2024. (kune)'!Q38/'Izračun udjela za 2024. (euri)'!$G$1,2)</f>
        <v>194869.35</v>
      </c>
      <c r="R38" s="65">
        <f>+ROUND('Izračun udjela za 2024. (kune)'!R38/'Izračun udjela za 2024. (euri)'!$G$1,2)</f>
        <v>0</v>
      </c>
      <c r="S38" s="66">
        <f>+ROUND('Izračun udjela za 2024. (kune)'!S38/'Izračun udjela za 2024. (euri)'!$G$1,2)</f>
        <v>214356.29</v>
      </c>
      <c r="T38" s="64">
        <f>+ROUND('Izračun udjela za 2024. (kune)'!T38/'Izračun udjela za 2024. (euri)'!$G$1,2)</f>
        <v>148803.43</v>
      </c>
      <c r="U38" s="65">
        <f>+ROUND('Izračun udjela za 2024. (kune)'!U38/'Izračun udjela za 2024. (euri)'!$G$1,2)</f>
        <v>0</v>
      </c>
      <c r="V38" s="67">
        <f>+ROUND('Izračun udjela za 2024. (kune)'!V38/'Izračun udjela za 2024. (euri)'!$G$1,2)</f>
        <v>163683.76999999999</v>
      </c>
      <c r="W38" s="64">
        <f>+ROUND('Izračun udjela za 2024. (kune)'!W38/'Izračun udjela za 2024. (euri)'!$G$1,2)</f>
        <v>198859.25</v>
      </c>
      <c r="X38" s="65">
        <f>+ROUND('Izračun udjela za 2024. (kune)'!X38/'Izračun udjela za 2024. (euri)'!$G$1,2)</f>
        <v>0</v>
      </c>
      <c r="Y38" s="67">
        <f>+ROUND('Izračun udjela za 2024. (kune)'!Y38/'Izračun udjela za 2024. (euri)'!$G$1,2)</f>
        <v>218745.18</v>
      </c>
      <c r="Z38" s="64">
        <f>+ROUND('Izračun udjela za 2024. (kune)'!Z38/'Izračun udjela za 2024. (euri)'!$G$1,2)</f>
        <v>230001.24</v>
      </c>
      <c r="AA38" s="68">
        <f>+ROUND('Izračun udjela za 2024. (kune)'!AA38/'Izračun udjela za 2024. (euri)'!$G$1,2)</f>
        <v>1612.42</v>
      </c>
      <c r="AB38" s="65">
        <f>+ROUND('Izračun udjela za 2024. (kune)'!AB38/'Izračun udjela za 2024. (euri)'!$G$1,2)</f>
        <v>0</v>
      </c>
      <c r="AC38" s="67">
        <f>+ROUND('Izračun udjela za 2024. (kune)'!AC38/'Izračun udjela za 2024. (euri)'!$G$1,2)</f>
        <v>259768.41</v>
      </c>
      <c r="AD38" s="64">
        <f>+ROUND('Izračun udjela za 2024. (kune)'!AD38/'Izračun udjela za 2024. (euri)'!$G$1,2)</f>
        <v>231434.04</v>
      </c>
      <c r="AE38" s="68">
        <f>+ROUND('Izračun udjela za 2024. (kune)'!AE38/'Izračun udjela za 2024. (euri)'!$G$1,2)</f>
        <v>745.56</v>
      </c>
      <c r="AF38" s="65">
        <f>+ROUND('Izračun udjela za 2024. (kune)'!AF38/'Izračun udjela za 2024. (euri)'!$G$1,2)</f>
        <v>0</v>
      </c>
      <c r="AG38" s="67">
        <f>+ROUND('Izračun udjela za 2024. (kune)'!AG38/'Izračun udjela za 2024. (euri)'!$G$1,2)</f>
        <v>264049.98</v>
      </c>
      <c r="AH38" s="64">
        <f>+ROUND('Izračun udjela za 2024. (kune)'!AH38/'Izračun udjela za 2024. (euri)'!$G$1,2)</f>
        <v>176802</v>
      </c>
      <c r="AI38" s="68">
        <f>+ROUND('Izračun udjela za 2024. (kune)'!AI38/'Izračun udjela za 2024. (euri)'!$G$1,2)</f>
        <v>800.52</v>
      </c>
      <c r="AJ38" s="64">
        <f>+ROUND('Izračun udjela za 2024. (kune)'!AJ38/'Izračun udjela za 2024. (euri)'!$G$1,2)</f>
        <v>0</v>
      </c>
      <c r="AK38" s="67">
        <f>+ROUND('Izračun udjela za 2024. (kune)'!AK38/'Izračun udjela za 2024. (euri)'!$G$1,2)</f>
        <v>203237.31</v>
      </c>
      <c r="AL38" s="64">
        <f>+ROUND('Izračun udjela za 2024. (kune)'!AL38/'Izračun udjela za 2024. (euri)'!$G$1,2)</f>
        <v>375567.63</v>
      </c>
      <c r="AM38" s="68">
        <f>+ROUND('Izračun udjela za 2024. (kune)'!AM38/'Izračun udjela za 2024. (euri)'!$G$1,2)</f>
        <v>821.67</v>
      </c>
      <c r="AN38" s="64">
        <f>+ROUND('Izračun udjela za 2024. (kune)'!AN38/'Izračun udjela za 2024. (euri)'!$G$1,2)</f>
        <v>0</v>
      </c>
      <c r="AO38" s="67">
        <f>+ROUND('Izračun udjela za 2024. (kune)'!AO38/'Izračun udjela za 2024. (euri)'!$G$1,2)</f>
        <v>420542.28</v>
      </c>
      <c r="AP38" s="69"/>
      <c r="AQ38" s="69"/>
      <c r="AR38" s="69"/>
      <c r="AS38" s="69"/>
      <c r="AT38" s="69"/>
      <c r="AU38" s="71"/>
      <c r="AV38" s="64">
        <v>39</v>
      </c>
      <c r="AW38" s="64">
        <v>47</v>
      </c>
      <c r="AX38" s="64">
        <v>44</v>
      </c>
      <c r="AY38" s="64">
        <v>38</v>
      </c>
      <c r="AZ38" s="64"/>
      <c r="BA38" s="64"/>
      <c r="BB38" s="64"/>
      <c r="BC38" s="64"/>
      <c r="BD38" s="72">
        <f t="shared" si="2"/>
        <v>273268.63</v>
      </c>
      <c r="BE38" s="73">
        <f t="shared" si="0"/>
        <v>262.76</v>
      </c>
      <c r="BF38" s="74">
        <f t="shared" si="9"/>
        <v>447.75</v>
      </c>
      <c r="BG38" s="66">
        <f t="shared" si="1"/>
        <v>192389.6</v>
      </c>
      <c r="BH38" s="75">
        <f t="shared" si="4"/>
        <v>5.4361551852353575E-4</v>
      </c>
      <c r="BI38" s="76">
        <f t="shared" si="5"/>
        <v>5.4361551852353596E-4</v>
      </c>
    </row>
    <row r="39" spans="1:61" ht="15.75" customHeight="1" x14ac:dyDescent="0.25">
      <c r="A39" s="60">
        <v>1</v>
      </c>
      <c r="B39" s="61">
        <v>32</v>
      </c>
      <c r="C39" s="61">
        <v>16</v>
      </c>
      <c r="D39" s="62" t="s">
        <v>87</v>
      </c>
      <c r="E39" s="62" t="s">
        <v>117</v>
      </c>
      <c r="F39" s="63">
        <v>2868</v>
      </c>
      <c r="G39" s="64">
        <v>10</v>
      </c>
      <c r="H39" s="64">
        <f>+ROUND('Izračun udjela za 2024. (kune)'!H39/'Izračun udjela za 2024. (euri)'!$G$1,2)</f>
        <v>417351.38</v>
      </c>
      <c r="I39" s="65">
        <f>+ROUND('Izračun udjela za 2024. (kune)'!I39/'Izračun udjela za 2024. (euri)'!$G$1,2)</f>
        <v>19675.22</v>
      </c>
      <c r="J39" s="66">
        <f>+ROUND('Izračun udjela za 2024. (kune)'!J39/'Izračun udjela za 2024. (euri)'!$G$1,2)</f>
        <v>437443.77</v>
      </c>
      <c r="K39" s="64">
        <f>+ROUND('Izračun udjela za 2024. (kune)'!K39/'Izračun udjela za 2024. (euri)'!$G$1,2)</f>
        <v>330441.03000000003</v>
      </c>
      <c r="L39" s="65">
        <f>+ROUND('Izračun udjela za 2024. (kune)'!L39/'Izračun udjela za 2024. (euri)'!$G$1,2)</f>
        <v>15578</v>
      </c>
      <c r="M39" s="66">
        <f>+ROUND('Izračun udjela za 2024. (kune)'!M39/'Izračun udjela za 2024. (euri)'!$G$1,2)</f>
        <v>346349.34</v>
      </c>
      <c r="N39" s="64">
        <f>+ROUND('Izračun udjela za 2024. (kune)'!N39/'Izračun udjela za 2024. (euri)'!$G$1,2)</f>
        <v>230469.92</v>
      </c>
      <c r="O39" s="65">
        <f>+ROUND('Izračun udjela za 2024. (kune)'!O39/'Izračun udjela za 2024. (euri)'!$G$1,2)</f>
        <v>10864.94</v>
      </c>
      <c r="P39" s="66">
        <f>+ROUND('Izračun udjela za 2024. (kune)'!P39/'Izračun udjela za 2024. (euri)'!$G$1,2)</f>
        <v>241565.48</v>
      </c>
      <c r="Q39" s="64">
        <f>+ROUND('Izračun udjela za 2024. (kune)'!Q39/'Izračun udjela za 2024. (euri)'!$G$1,2)</f>
        <v>258914.1</v>
      </c>
      <c r="R39" s="65">
        <f>+ROUND('Izračun udjela za 2024. (kune)'!R39/'Izračun udjela za 2024. (euri)'!$G$1,2)</f>
        <v>12434.01</v>
      </c>
      <c r="S39" s="66">
        <f>+ROUND('Izračun udjela za 2024. (kune)'!S39/'Izračun udjela za 2024. (euri)'!$G$1,2)</f>
        <v>271128.09999999998</v>
      </c>
      <c r="T39" s="64">
        <f>+ROUND('Izračun udjela za 2024. (kune)'!T39/'Izračun udjela za 2024. (euri)'!$G$1,2)</f>
        <v>238876.79999999999</v>
      </c>
      <c r="U39" s="65">
        <f>+ROUND('Izračun udjela za 2024. (kune)'!U39/'Izračun udjela za 2024. (euri)'!$G$1,2)</f>
        <v>11517.16</v>
      </c>
      <c r="V39" s="67">
        <f>+ROUND('Izračun udjela za 2024. (kune)'!V39/'Izračun udjela za 2024. (euri)'!$G$1,2)</f>
        <v>250095.61</v>
      </c>
      <c r="W39" s="64">
        <f>+ROUND('Izračun udjela za 2024. (kune)'!W39/'Izračun udjela za 2024. (euri)'!$G$1,2)</f>
        <v>357109.14</v>
      </c>
      <c r="X39" s="65">
        <f>+ROUND('Izračun udjela za 2024. (kune)'!X39/'Izračun udjela za 2024. (euri)'!$G$1,2)</f>
        <v>17005.2</v>
      </c>
      <c r="Y39" s="67">
        <f>+ROUND('Izračun udjela za 2024. (kune)'!Y39/'Izračun udjela za 2024. (euri)'!$G$1,2)</f>
        <v>374114.33</v>
      </c>
      <c r="Z39" s="64">
        <f>+ROUND('Izračun udjela za 2024. (kune)'!Z39/'Izračun udjela za 2024. (euri)'!$G$1,2)</f>
        <v>392730.35</v>
      </c>
      <c r="AA39" s="68">
        <f>+ROUND('Izračun udjela za 2024. (kune)'!AA39/'Izračun udjela za 2024. (euri)'!$G$1,2)</f>
        <v>478.7</v>
      </c>
      <c r="AB39" s="65">
        <f>+ROUND('Izračun udjela za 2024. (kune)'!AB39/'Izračun udjela za 2024. (euri)'!$G$1,2)</f>
        <v>18701.45</v>
      </c>
      <c r="AC39" s="67">
        <f>+ROUND('Izračun udjela za 2024. (kune)'!AC39/'Izračun udjela za 2024. (euri)'!$G$1,2)</f>
        <v>411431.79</v>
      </c>
      <c r="AD39" s="64">
        <f>+ROUND('Izračun udjela za 2024. (kune)'!AD39/'Izračun udjela za 2024. (euri)'!$G$1,2)</f>
        <v>379243.83</v>
      </c>
      <c r="AE39" s="68">
        <f>+ROUND('Izračun udjela za 2024. (kune)'!AE39/'Izračun udjela za 2024. (euri)'!$G$1,2)</f>
        <v>342.88</v>
      </c>
      <c r="AF39" s="65">
        <f>+ROUND('Izračun udjela za 2024. (kune)'!AF39/'Izračun udjela za 2024. (euri)'!$G$1,2)</f>
        <v>18059.23</v>
      </c>
      <c r="AG39" s="67">
        <f>+ROUND('Izračun udjela za 2024. (kune)'!AG39/'Izračun udjela za 2024. (euri)'!$G$1,2)</f>
        <v>397303.05</v>
      </c>
      <c r="AH39" s="64">
        <f>+ROUND('Izračun udjela za 2024. (kune)'!AH39/'Izračun udjela za 2024. (euri)'!$G$1,2)</f>
        <v>326753.03000000003</v>
      </c>
      <c r="AI39" s="68">
        <f>+ROUND('Izračun udjela za 2024. (kune)'!AI39/'Izračun udjela za 2024. (euri)'!$G$1,2)</f>
        <v>103.92</v>
      </c>
      <c r="AJ39" s="64">
        <f>+ROUND('Izračun udjela za 2024. (kune)'!AJ39/'Izračun udjela za 2024. (euri)'!$G$1,2)</f>
        <v>0</v>
      </c>
      <c r="AK39" s="67">
        <f>+ROUND('Izračun udjela za 2024. (kune)'!AK39/'Izračun udjela za 2024. (euri)'!$G$1,2)</f>
        <v>359428.34</v>
      </c>
      <c r="AL39" s="64">
        <f>+ROUND('Izračun udjela za 2024. (kune)'!AL39/'Izračun udjela za 2024. (euri)'!$G$1,2)</f>
        <v>410342.22</v>
      </c>
      <c r="AM39" s="68">
        <f>+ROUND('Izračun udjela za 2024. (kune)'!AM39/'Izračun udjela za 2024. (euri)'!$G$1,2)</f>
        <v>-67.41</v>
      </c>
      <c r="AN39" s="64">
        <f>+ROUND('Izračun udjela za 2024. (kune)'!AN39/'Izračun udjela za 2024. (euri)'!$G$1,2)</f>
        <v>0</v>
      </c>
      <c r="AO39" s="67">
        <f>+ROUND('Izračun udjela za 2024. (kune)'!AO39/'Izračun udjela za 2024. (euri)'!$G$1,2)</f>
        <v>451888.58</v>
      </c>
      <c r="AP39" s="69"/>
      <c r="AQ39" s="69"/>
      <c r="AR39" s="69"/>
      <c r="AS39" s="69"/>
      <c r="AT39" s="69"/>
      <c r="AU39" s="71"/>
      <c r="AV39" s="64">
        <v>0</v>
      </c>
      <c r="AW39" s="64">
        <v>0</v>
      </c>
      <c r="AX39" s="64">
        <v>0</v>
      </c>
      <c r="AY39" s="64">
        <v>2</v>
      </c>
      <c r="AZ39" s="64"/>
      <c r="BA39" s="64"/>
      <c r="BB39" s="64"/>
      <c r="BC39" s="64"/>
      <c r="BD39" s="72">
        <f t="shared" si="2"/>
        <v>398833.22</v>
      </c>
      <c r="BE39" s="73">
        <f t="shared" si="0"/>
        <v>139.06</v>
      </c>
      <c r="BF39" s="74">
        <f t="shared" si="9"/>
        <v>447.75</v>
      </c>
      <c r="BG39" s="66">
        <f t="shared" si="1"/>
        <v>885322.92</v>
      </c>
      <c r="BH39" s="75">
        <f t="shared" si="4"/>
        <v>2.5015659797440752E-3</v>
      </c>
      <c r="BI39" s="76">
        <f t="shared" si="5"/>
        <v>2.50156597974408E-3</v>
      </c>
    </row>
    <row r="40" spans="1:61" ht="15.75" customHeight="1" x14ac:dyDescent="0.25">
      <c r="A40" s="60">
        <v>1</v>
      </c>
      <c r="B40" s="61">
        <v>33</v>
      </c>
      <c r="C40" s="61">
        <v>1</v>
      </c>
      <c r="D40" s="62" t="s">
        <v>87</v>
      </c>
      <c r="E40" s="62" t="s">
        <v>118</v>
      </c>
      <c r="F40" s="63">
        <v>5876</v>
      </c>
      <c r="G40" s="64">
        <v>10</v>
      </c>
      <c r="H40" s="64">
        <f>+ROUND('Izračun udjela za 2024. (kune)'!H40/'Izračun udjela za 2024. (euri)'!$G$1,2)</f>
        <v>1350192.4</v>
      </c>
      <c r="I40" s="65">
        <f>+ROUND('Izračun udjela za 2024. (kune)'!I40/'Izračun udjela za 2024. (euri)'!$G$1,2)</f>
        <v>38932.620000000003</v>
      </c>
      <c r="J40" s="66">
        <f>+ROUND('Izračun udjela za 2024. (kune)'!J40/'Izračun udjela za 2024. (euri)'!$G$1,2)</f>
        <v>1442385.76</v>
      </c>
      <c r="K40" s="64">
        <f>+ROUND('Izračun udjela za 2024. (kune)'!K40/'Izračun udjela za 2024. (euri)'!$G$1,2)</f>
        <v>1479654.42</v>
      </c>
      <c r="L40" s="65">
        <f>+ROUND('Izračun udjela za 2024. (kune)'!L40/'Izračun udjela za 2024. (euri)'!$G$1,2)</f>
        <v>42665.64</v>
      </c>
      <c r="M40" s="66">
        <f>+ROUND('Izračun udjela za 2024. (kune)'!M40/'Izračun udjela za 2024. (euri)'!$G$1,2)</f>
        <v>1580687.67</v>
      </c>
      <c r="N40" s="64">
        <f>+ROUND('Izračun udjela za 2024. (kune)'!N40/'Izračun udjela za 2024. (euri)'!$G$1,2)</f>
        <v>1259175.96</v>
      </c>
      <c r="O40" s="65">
        <f>+ROUND('Izračun udjela za 2024. (kune)'!O40/'Izračun udjela za 2024. (euri)'!$G$1,2)</f>
        <v>36308.269999999997</v>
      </c>
      <c r="P40" s="66">
        <f>+ROUND('Izračun udjela za 2024. (kune)'!P40/'Izračun udjela za 2024. (euri)'!$G$1,2)</f>
        <v>1345154.45</v>
      </c>
      <c r="Q40" s="64">
        <f>+ROUND('Izračun udjela za 2024. (kune)'!Q40/'Izračun udjela za 2024. (euri)'!$G$1,2)</f>
        <v>1303221.3400000001</v>
      </c>
      <c r="R40" s="65">
        <f>+ROUND('Izračun udjela za 2024. (kune)'!R40/'Izračun udjela za 2024. (euri)'!$G$1,2)</f>
        <v>37752.11</v>
      </c>
      <c r="S40" s="66">
        <f>+ROUND('Izračun udjela za 2024. (kune)'!S40/'Izračun udjela za 2024. (euri)'!$G$1,2)</f>
        <v>1392016.15</v>
      </c>
      <c r="T40" s="64">
        <f>+ROUND('Izračun udjela za 2024. (kune)'!T40/'Izračun udjela za 2024. (euri)'!$G$1,2)</f>
        <v>1122384.1599999999</v>
      </c>
      <c r="U40" s="65">
        <f>+ROUND('Izračun udjela za 2024. (kune)'!U40/'Izračun udjela za 2024. (euri)'!$G$1,2)</f>
        <v>32599.39</v>
      </c>
      <c r="V40" s="67">
        <f>+ROUND('Izračun udjela za 2024. (kune)'!V40/'Izračun udjela za 2024. (euri)'!$G$1,2)</f>
        <v>1198763.24</v>
      </c>
      <c r="W40" s="64">
        <f>+ROUND('Izračun udjela za 2024. (kune)'!W40/'Izračun udjela za 2024. (euri)'!$G$1,2)</f>
        <v>1535760.06</v>
      </c>
      <c r="X40" s="65">
        <f>+ROUND('Izračun udjela za 2024. (kune)'!X40/'Izračun udjela za 2024. (euri)'!$G$1,2)</f>
        <v>44730.82</v>
      </c>
      <c r="Y40" s="67">
        <f>+ROUND('Izračun udjela za 2024. (kune)'!Y40/'Izračun udjela za 2024. (euri)'!$G$1,2)</f>
        <v>1640132.16</v>
      </c>
      <c r="Z40" s="64">
        <f>+ROUND('Izračun udjela za 2024. (kune)'!Z40/'Izračun udjela za 2024. (euri)'!$G$1,2)</f>
        <v>1638295.76</v>
      </c>
      <c r="AA40" s="68">
        <f>+ROUND('Izračun udjela za 2024. (kune)'!AA40/'Izračun udjela za 2024. (euri)'!$G$1,2)</f>
        <v>5158.8599999999997</v>
      </c>
      <c r="AB40" s="65">
        <f>+ROUND('Izračun udjela za 2024. (kune)'!AB40/'Izračun udjela za 2024. (euri)'!$G$1,2)</f>
        <v>47717.29</v>
      </c>
      <c r="AC40" s="67">
        <f>+ROUND('Izračun udjela za 2024. (kune)'!AC40/'Izračun udjela za 2024. (euri)'!$G$1,2)</f>
        <v>1744837.54</v>
      </c>
      <c r="AD40" s="64">
        <f>+ROUND('Izračun udjela za 2024. (kune)'!AD40/'Izračun udjela za 2024. (euri)'!$G$1,2)</f>
        <v>1646733.29</v>
      </c>
      <c r="AE40" s="68">
        <f>+ROUND('Izračun udjela za 2024. (kune)'!AE40/'Izračun udjela za 2024. (euri)'!$G$1,2)</f>
        <v>2574.4299999999998</v>
      </c>
      <c r="AF40" s="65">
        <f>+ROUND('Izračun udjela za 2024. (kune)'!AF40/'Izračun udjela za 2024. (euri)'!$G$1,2)</f>
        <v>47467.37</v>
      </c>
      <c r="AG40" s="67">
        <f>+ROUND('Izračun udjela za 2024. (kune)'!AG40/'Izračun udjela za 2024. (euri)'!$G$1,2)</f>
        <v>1757236.6</v>
      </c>
      <c r="AH40" s="64">
        <f>+ROUND('Izračun udjela za 2024. (kune)'!AH40/'Izračun udjela za 2024. (euri)'!$G$1,2)</f>
        <v>1390562.47</v>
      </c>
      <c r="AI40" s="68">
        <f>+ROUND('Izračun udjela za 2024. (kune)'!AI40/'Izračun udjela za 2024. (euri)'!$G$1,2)</f>
        <v>1081.27</v>
      </c>
      <c r="AJ40" s="64">
        <f>+ROUND('Izračun udjela za 2024. (kune)'!AJ40/'Izračun udjela za 2024. (euri)'!$G$1,2)</f>
        <v>41184.269999999997</v>
      </c>
      <c r="AK40" s="67">
        <f>+ROUND('Izračun udjela za 2024. (kune)'!AK40/'Izračun udjela za 2024. (euri)'!$G$1,2)</f>
        <v>1485754.55</v>
      </c>
      <c r="AL40" s="64">
        <f>+ROUND('Izračun udjela za 2024. (kune)'!AL40/'Izračun udjela za 2024. (euri)'!$G$1,2)</f>
        <v>1647475.79</v>
      </c>
      <c r="AM40" s="68">
        <f>+ROUND('Izračun udjela za 2024. (kune)'!AM40/'Izračun udjela za 2024. (euri)'!$G$1,2)</f>
        <v>912.21</v>
      </c>
      <c r="AN40" s="64">
        <f>+ROUND('Izračun udjela za 2024. (kune)'!AN40/'Izračun udjela za 2024. (euri)'!$G$1,2)</f>
        <v>47939.97</v>
      </c>
      <c r="AO40" s="67">
        <f>+ROUND('Izračun udjela za 2024. (kune)'!AO40/'Izračun udjela za 2024. (euri)'!$G$1,2)</f>
        <v>1762646.83</v>
      </c>
      <c r="AP40" s="69"/>
      <c r="AQ40" s="69"/>
      <c r="AR40" s="69"/>
      <c r="AS40" s="69"/>
      <c r="AT40" s="69"/>
      <c r="AU40" s="71"/>
      <c r="AV40" s="64">
        <v>4</v>
      </c>
      <c r="AW40" s="64">
        <v>4</v>
      </c>
      <c r="AX40" s="64">
        <v>12</v>
      </c>
      <c r="AY40" s="64">
        <v>19</v>
      </c>
      <c r="AZ40" s="64"/>
      <c r="BA40" s="64"/>
      <c r="BB40" s="64"/>
      <c r="BC40" s="64"/>
      <c r="BD40" s="72">
        <f t="shared" si="2"/>
        <v>1678121.54</v>
      </c>
      <c r="BE40" s="73">
        <f t="shared" si="0"/>
        <v>285.58999999999997</v>
      </c>
      <c r="BF40" s="74">
        <f t="shared" si="9"/>
        <v>447.75</v>
      </c>
      <c r="BG40" s="66">
        <f t="shared" si="1"/>
        <v>952852.16000000015</v>
      </c>
      <c r="BH40" s="75">
        <f t="shared" si="4"/>
        <v>2.6923764124187123E-3</v>
      </c>
      <c r="BI40" s="76">
        <f t="shared" si="5"/>
        <v>2.6923764124187101E-3</v>
      </c>
    </row>
    <row r="41" spans="1:61" ht="15.75" customHeight="1" x14ac:dyDescent="0.25">
      <c r="A41" s="60">
        <v>1</v>
      </c>
      <c r="B41" s="61">
        <v>34</v>
      </c>
      <c r="C41" s="61">
        <v>1</v>
      </c>
      <c r="D41" s="62" t="s">
        <v>87</v>
      </c>
      <c r="E41" s="62" t="s">
        <v>119</v>
      </c>
      <c r="F41" s="63">
        <v>10737</v>
      </c>
      <c r="G41" s="64">
        <v>10</v>
      </c>
      <c r="H41" s="64">
        <f>+ROUND('Izračun udjela za 2024. (kune)'!H41/'Izračun udjela za 2024. (euri)'!$G$1,2)</f>
        <v>4392159.3600000003</v>
      </c>
      <c r="I41" s="65">
        <f>+ROUND('Izračun udjela za 2024. (kune)'!I41/'Izračun udjela za 2024. (euri)'!$G$1,2)</f>
        <v>395294.6</v>
      </c>
      <c r="J41" s="66">
        <f>+ROUND('Izračun udjela za 2024. (kune)'!J41/'Izračun udjela za 2024. (euri)'!$G$1,2)</f>
        <v>4396551.24</v>
      </c>
      <c r="K41" s="64">
        <f>+ROUND('Izračun udjela za 2024. (kune)'!K41/'Izračun udjela za 2024. (euri)'!$G$1,2)</f>
        <v>4504069.66</v>
      </c>
      <c r="L41" s="65">
        <f>+ROUND('Izračun udjela za 2024. (kune)'!L41/'Izračun udjela za 2024. (euri)'!$G$1,2)</f>
        <v>405366.52</v>
      </c>
      <c r="M41" s="66">
        <f>+ROUND('Izračun udjela za 2024. (kune)'!M41/'Izračun udjela za 2024. (euri)'!$G$1,2)</f>
        <v>4508573.45</v>
      </c>
      <c r="N41" s="64">
        <f>+ROUND('Izračun udjela za 2024. (kune)'!N41/'Izračun udjela za 2024. (euri)'!$G$1,2)</f>
        <v>3893248.99</v>
      </c>
      <c r="O41" s="65">
        <f>+ROUND('Izračun udjela za 2024. (kune)'!O41/'Izračun udjela za 2024. (euri)'!$G$1,2)</f>
        <v>350392.15</v>
      </c>
      <c r="P41" s="66">
        <f>+ROUND('Izračun udjela za 2024. (kune)'!P41/'Izračun udjela za 2024. (euri)'!$G$1,2)</f>
        <v>3897142.52</v>
      </c>
      <c r="Q41" s="64">
        <f>+ROUND('Izračun udjela za 2024. (kune)'!Q41/'Izračun udjela za 2024. (euri)'!$G$1,2)</f>
        <v>4437305.7699999996</v>
      </c>
      <c r="R41" s="65">
        <f>+ROUND('Izračun udjela za 2024. (kune)'!R41/'Izračun udjela za 2024. (euri)'!$G$1,2)</f>
        <v>400212.73</v>
      </c>
      <c r="S41" s="66">
        <f>+ROUND('Izračun udjela za 2024. (kune)'!S41/'Izračun udjela za 2024. (euri)'!$G$1,2)</f>
        <v>4440802.3499999996</v>
      </c>
      <c r="T41" s="64">
        <f>+ROUND('Izračun udjela za 2024. (kune)'!T41/'Izračun udjela za 2024. (euri)'!$G$1,2)</f>
        <v>4113930.98</v>
      </c>
      <c r="U41" s="65">
        <f>+ROUND('Izračun udjela za 2024. (kune)'!U41/'Izračun udjela za 2024. (euri)'!$G$1,2)</f>
        <v>371234.52</v>
      </c>
      <c r="V41" s="67">
        <f>+ROUND('Izračun udjela za 2024. (kune)'!V41/'Izračun udjela za 2024. (euri)'!$G$1,2)</f>
        <v>4116966.1</v>
      </c>
      <c r="W41" s="64">
        <f>+ROUND('Izračun udjela za 2024. (kune)'!W41/'Izračun udjela za 2024. (euri)'!$G$1,2)</f>
        <v>4453971.3099999996</v>
      </c>
      <c r="X41" s="65">
        <f>+ROUND('Izračun udjela za 2024. (kune)'!X41/'Izračun udjela za 2024. (euri)'!$G$1,2)</f>
        <v>404906.4</v>
      </c>
      <c r="Y41" s="67">
        <f>+ROUND('Izračun udjela za 2024. (kune)'!Y41/'Izračun udjela za 2024. (euri)'!$G$1,2)</f>
        <v>4453971.41</v>
      </c>
      <c r="Z41" s="64">
        <f>+ROUND('Izračun udjela za 2024. (kune)'!Z41/'Izračun udjela za 2024. (euri)'!$G$1,2)</f>
        <v>4882688.3499999996</v>
      </c>
      <c r="AA41" s="68">
        <f>+ROUND('Izračun udjela za 2024. (kune)'!AA41/'Izračun udjela za 2024. (euri)'!$G$1,2)</f>
        <v>7329.04</v>
      </c>
      <c r="AB41" s="65">
        <f>+ROUND('Izračun udjela za 2024. (kune)'!AB41/'Izračun udjela za 2024. (euri)'!$G$1,2)</f>
        <v>443880.65</v>
      </c>
      <c r="AC41" s="67">
        <f>+ROUND('Izračun udjela za 2024. (kune)'!AC41/'Izračun udjela za 2024. (euri)'!$G$1,2)</f>
        <v>4879225.38</v>
      </c>
      <c r="AD41" s="64">
        <f>+ROUND('Izračun udjela za 2024. (kune)'!AD41/'Izračun udjela za 2024. (euri)'!$G$1,2)</f>
        <v>4881739.57</v>
      </c>
      <c r="AE41" s="68">
        <f>+ROUND('Izračun udjela za 2024. (kune)'!AE41/'Izračun udjela za 2024. (euri)'!$G$1,2)</f>
        <v>1775.96</v>
      </c>
      <c r="AF41" s="65">
        <f>+ROUND('Izračun udjela za 2024. (kune)'!AF41/'Izračun udjela za 2024. (euri)'!$G$1,2)</f>
        <v>440827.25</v>
      </c>
      <c r="AG41" s="67">
        <f>+ROUND('Izračun udjela za 2024. (kune)'!AG41/'Izračun udjela za 2024. (euri)'!$G$1,2)</f>
        <v>4889400.78</v>
      </c>
      <c r="AH41" s="64">
        <f>+ROUND('Izračun udjela za 2024. (kune)'!AH41/'Izračun udjela za 2024. (euri)'!$G$1,2)</f>
        <v>4484365.8499999996</v>
      </c>
      <c r="AI41" s="68">
        <f>+ROUND('Izračun udjela za 2024. (kune)'!AI41/'Izračun udjela za 2024. (euri)'!$G$1,2)</f>
        <v>1936.03</v>
      </c>
      <c r="AJ41" s="64">
        <f>+ROUND('Izračun udjela za 2024. (kune)'!AJ41/'Izračun udjela za 2024. (euri)'!$G$1,2)</f>
        <v>409393.72</v>
      </c>
      <c r="AK41" s="67">
        <f>+ROUND('Izračun udjela za 2024. (kune)'!AK41/'Izračun udjela za 2024. (euri)'!$G$1,2)</f>
        <v>4487566.46</v>
      </c>
      <c r="AL41" s="64">
        <f>+ROUND('Izračun udjela za 2024. (kune)'!AL41/'Izračun udjela za 2024. (euri)'!$G$1,2)</f>
        <v>5372453.0300000003</v>
      </c>
      <c r="AM41" s="68">
        <f>+ROUND('Izračun udjela za 2024. (kune)'!AM41/'Izračun udjela za 2024. (euri)'!$G$1,2)</f>
        <v>2165.7800000000002</v>
      </c>
      <c r="AN41" s="64">
        <f>+ROUND('Izračun udjela za 2024. (kune)'!AN41/'Izračun udjela za 2024. (euri)'!$G$1,2)</f>
        <v>486857.25</v>
      </c>
      <c r="AO41" s="67">
        <f>+ROUND('Izračun udjela za 2024. (kune)'!AO41/'Izračun udjela za 2024. (euri)'!$G$1,2)</f>
        <v>5377247.8200000003</v>
      </c>
      <c r="AP41" s="69"/>
      <c r="AQ41" s="69"/>
      <c r="AR41" s="69"/>
      <c r="AS41" s="69"/>
      <c r="AT41" s="69"/>
      <c r="AU41" s="71"/>
      <c r="AV41" s="64">
        <v>21</v>
      </c>
      <c r="AW41" s="64">
        <v>29</v>
      </c>
      <c r="AX41" s="64">
        <v>33</v>
      </c>
      <c r="AY41" s="64">
        <v>25</v>
      </c>
      <c r="AZ41" s="64"/>
      <c r="BA41" s="64"/>
      <c r="BB41" s="64"/>
      <c r="BC41" s="64"/>
      <c r="BD41" s="72">
        <f t="shared" si="2"/>
        <v>4817482.37</v>
      </c>
      <c r="BE41" s="73">
        <f t="shared" si="0"/>
        <v>448.68</v>
      </c>
      <c r="BF41" s="74">
        <f t="shared" si="9"/>
        <v>447.75</v>
      </c>
      <c r="BG41" s="66">
        <f t="shared" si="1"/>
        <v>0</v>
      </c>
      <c r="BH41" s="75">
        <f t="shared" si="4"/>
        <v>0</v>
      </c>
      <c r="BI41" s="76">
        <f t="shared" si="5"/>
        <v>0</v>
      </c>
    </row>
    <row r="42" spans="1:61" ht="15.75" customHeight="1" x14ac:dyDescent="0.25">
      <c r="A42" s="60">
        <v>1</v>
      </c>
      <c r="B42" s="61">
        <v>35</v>
      </c>
      <c r="C42" s="61">
        <v>11</v>
      </c>
      <c r="D42" s="62" t="s">
        <v>87</v>
      </c>
      <c r="E42" s="62" t="s">
        <v>120</v>
      </c>
      <c r="F42" s="63">
        <v>2980</v>
      </c>
      <c r="G42" s="64">
        <v>10</v>
      </c>
      <c r="H42" s="64">
        <f>+ROUND('Izračun udjela za 2024. (kune)'!H42/'Izračun udjela za 2024. (euri)'!$G$1,2)</f>
        <v>281020.96000000002</v>
      </c>
      <c r="I42" s="65">
        <f>+ROUND('Izračun udjela za 2024. (kune)'!I42/'Izračun udjela za 2024. (euri)'!$G$1,2)</f>
        <v>22264.91</v>
      </c>
      <c r="J42" s="66">
        <f>+ROUND('Izračun udjela za 2024. (kune)'!J42/'Izračun udjela za 2024. (euri)'!$G$1,2)</f>
        <v>284631.65000000002</v>
      </c>
      <c r="K42" s="64">
        <f>+ROUND('Izračun udjela za 2024. (kune)'!K42/'Izračun udjela za 2024. (euri)'!$G$1,2)</f>
        <v>270086.38</v>
      </c>
      <c r="L42" s="65">
        <f>+ROUND('Izračun udjela za 2024. (kune)'!L42/'Izračun udjela za 2024. (euri)'!$G$1,2)</f>
        <v>25100.37</v>
      </c>
      <c r="M42" s="66">
        <f>+ROUND('Izračun udjela za 2024. (kune)'!M42/'Izračun udjela za 2024. (euri)'!$G$1,2)</f>
        <v>269484.61</v>
      </c>
      <c r="N42" s="64">
        <f>+ROUND('Izračun udjela za 2024. (kune)'!N42/'Izračun udjela za 2024. (euri)'!$G$1,2)</f>
        <v>255551.92</v>
      </c>
      <c r="O42" s="65">
        <f>+ROUND('Izračun udjela za 2024. (kune)'!O42/'Izračun udjela za 2024. (euri)'!$G$1,2)</f>
        <v>12047.37</v>
      </c>
      <c r="P42" s="66">
        <f>+ROUND('Izračun udjela za 2024. (kune)'!P42/'Izračun udjela za 2024. (euri)'!$G$1,2)</f>
        <v>267855</v>
      </c>
      <c r="Q42" s="64">
        <f>+ROUND('Izračun udjela za 2024. (kune)'!Q42/'Izračun udjela za 2024. (euri)'!$G$1,2)</f>
        <v>268660.89</v>
      </c>
      <c r="R42" s="65">
        <f>+ROUND('Izračun udjela za 2024. (kune)'!R42/'Izračun udjela za 2024. (euri)'!$G$1,2)</f>
        <v>12898.78</v>
      </c>
      <c r="S42" s="66">
        <f>+ROUND('Izračun udjela za 2024. (kune)'!S42/'Izračun udjela za 2024. (euri)'!$G$1,2)</f>
        <v>281338.33</v>
      </c>
      <c r="T42" s="64">
        <f>+ROUND('Izračun udjela za 2024. (kune)'!T42/'Izračun udjela za 2024. (euri)'!$G$1,2)</f>
        <v>221991.23</v>
      </c>
      <c r="U42" s="65">
        <f>+ROUND('Izračun udjela za 2024. (kune)'!U42/'Izračun udjela za 2024. (euri)'!$G$1,2)</f>
        <v>10740.81</v>
      </c>
      <c r="V42" s="67">
        <f>+ROUND('Izračun udjela za 2024. (kune)'!V42/'Izračun udjela za 2024. (euri)'!$G$1,2)</f>
        <v>232375.47</v>
      </c>
      <c r="W42" s="64">
        <f>+ROUND('Izračun udjela za 2024. (kune)'!W42/'Izračun udjela za 2024. (euri)'!$G$1,2)</f>
        <v>359730.41</v>
      </c>
      <c r="X42" s="65">
        <f>+ROUND('Izračun udjela za 2024. (kune)'!X42/'Izračun udjela za 2024. (euri)'!$G$1,2)</f>
        <v>17130.150000000001</v>
      </c>
      <c r="Y42" s="67">
        <f>+ROUND('Izračun udjela za 2024. (kune)'!Y42/'Izračun udjela za 2024. (euri)'!$G$1,2)</f>
        <v>376860.29</v>
      </c>
      <c r="Z42" s="64">
        <f>+ROUND('Izračun udjela za 2024. (kune)'!Z42/'Izračun udjela za 2024. (euri)'!$G$1,2)</f>
        <v>419896.85</v>
      </c>
      <c r="AA42" s="68">
        <f>+ROUND('Izračun udjela za 2024. (kune)'!AA42/'Izračun udjela za 2024. (euri)'!$G$1,2)</f>
        <v>127.41</v>
      </c>
      <c r="AB42" s="65">
        <f>+ROUND('Izračun udjela za 2024. (kune)'!AB42/'Izračun udjela za 2024. (euri)'!$G$1,2)</f>
        <v>19995.23</v>
      </c>
      <c r="AC42" s="67">
        <f>+ROUND('Izračun udjela za 2024. (kune)'!AC42/'Izračun udjela za 2024. (euri)'!$G$1,2)</f>
        <v>444350.48</v>
      </c>
      <c r="AD42" s="64">
        <f>+ROUND('Izračun udjela za 2024. (kune)'!AD42/'Izračun udjela za 2024. (euri)'!$G$1,2)</f>
        <v>428555.69</v>
      </c>
      <c r="AE42" s="68">
        <f>+ROUND('Izračun udjela za 2024. (kune)'!AE42/'Izračun udjela za 2024. (euri)'!$G$1,2)</f>
        <v>568.96</v>
      </c>
      <c r="AF42" s="65">
        <f>+ROUND('Izračun udjela za 2024. (kune)'!AF42/'Izračun udjela za 2024. (euri)'!$G$1,2)</f>
        <v>19860.830000000002</v>
      </c>
      <c r="AG42" s="67">
        <f>+ROUND('Izračun udjela za 2024. (kune)'!AG42/'Izračun udjela za 2024. (euri)'!$G$1,2)</f>
        <v>453537.33</v>
      </c>
      <c r="AH42" s="64">
        <f>+ROUND('Izračun udjela za 2024. (kune)'!AH42/'Izračun udjela za 2024. (euri)'!$G$1,2)</f>
        <v>370412.59</v>
      </c>
      <c r="AI42" s="68">
        <f>+ROUND('Izračun udjela za 2024. (kune)'!AI42/'Izračun udjela za 2024. (euri)'!$G$1,2)</f>
        <v>605</v>
      </c>
      <c r="AJ42" s="64">
        <f>+ROUND('Izračun udjela za 2024. (kune)'!AJ42/'Izračun udjela za 2024. (euri)'!$G$1,2)</f>
        <v>17638.71</v>
      </c>
      <c r="AK42" s="67">
        <f>+ROUND('Izračun udjela za 2024. (kune)'!AK42/'Izračun udjela za 2024. (euri)'!$G$1,2)</f>
        <v>397021.44</v>
      </c>
      <c r="AL42" s="64">
        <f>+ROUND('Izračun udjela za 2024. (kune)'!AL42/'Izračun udjela za 2024. (euri)'!$G$1,2)</f>
        <v>476393.27</v>
      </c>
      <c r="AM42" s="68">
        <f>+ROUND('Izračun udjela za 2024. (kune)'!AM42/'Izračun udjela za 2024. (euri)'!$G$1,2)</f>
        <v>762.2</v>
      </c>
      <c r="AN42" s="64">
        <f>+ROUND('Izračun udjela za 2024. (kune)'!AN42/'Izračun udjela za 2024. (euri)'!$G$1,2)</f>
        <v>22685.41</v>
      </c>
      <c r="AO42" s="67">
        <f>+ROUND('Izračun udjela za 2024. (kune)'!AO42/'Izračun udjela za 2024. (euri)'!$G$1,2)</f>
        <v>507875.9</v>
      </c>
      <c r="AP42" s="69"/>
      <c r="AQ42" s="69"/>
      <c r="AR42" s="69"/>
      <c r="AS42" s="69"/>
      <c r="AT42" s="69"/>
      <c r="AU42" s="71"/>
      <c r="AV42" s="64">
        <v>21</v>
      </c>
      <c r="AW42" s="64">
        <v>21</v>
      </c>
      <c r="AX42" s="64">
        <v>44</v>
      </c>
      <c r="AY42" s="64">
        <v>44</v>
      </c>
      <c r="AZ42" s="64"/>
      <c r="BA42" s="64"/>
      <c r="BB42" s="64"/>
      <c r="BC42" s="64"/>
      <c r="BD42" s="72">
        <f t="shared" si="2"/>
        <v>435929.09</v>
      </c>
      <c r="BE42" s="73">
        <f t="shared" si="0"/>
        <v>146.28</v>
      </c>
      <c r="BF42" s="74">
        <f t="shared" si="9"/>
        <v>447.75</v>
      </c>
      <c r="BG42" s="66">
        <f t="shared" si="1"/>
        <v>898380.60000000009</v>
      </c>
      <c r="BH42" s="75">
        <f t="shared" si="4"/>
        <v>2.5384617240250262E-3</v>
      </c>
      <c r="BI42" s="76">
        <f t="shared" si="5"/>
        <v>2.5384617240250301E-3</v>
      </c>
    </row>
    <row r="43" spans="1:61" ht="15.75" customHeight="1" x14ac:dyDescent="0.25">
      <c r="A43" s="60">
        <v>1</v>
      </c>
      <c r="B43" s="61">
        <v>36</v>
      </c>
      <c r="C43" s="61">
        <v>5</v>
      </c>
      <c r="D43" s="62" t="s">
        <v>87</v>
      </c>
      <c r="E43" s="62" t="s">
        <v>121</v>
      </c>
      <c r="F43" s="63">
        <v>1970</v>
      </c>
      <c r="G43" s="64">
        <v>10</v>
      </c>
      <c r="H43" s="64">
        <f>+ROUND('Izračun udjela za 2024. (kune)'!H43/'Izračun udjela za 2024. (euri)'!$G$1,2)</f>
        <v>323253.78999999998</v>
      </c>
      <c r="I43" s="65">
        <f>+ROUND('Izračun udjela za 2024. (kune)'!I43/'Izračun udjela za 2024. (euri)'!$G$1,2)</f>
        <v>29092.94</v>
      </c>
      <c r="J43" s="66">
        <f>+ROUND('Izračun udjela za 2024. (kune)'!J43/'Izračun udjela za 2024. (euri)'!$G$1,2)</f>
        <v>323576.94</v>
      </c>
      <c r="K43" s="64">
        <f>+ROUND('Izračun udjela za 2024. (kune)'!K43/'Izračun udjela za 2024. (euri)'!$G$1,2)</f>
        <v>341872.16</v>
      </c>
      <c r="L43" s="65">
        <f>+ROUND('Izračun udjela za 2024. (kune)'!L43/'Izračun udjela za 2024. (euri)'!$G$1,2)</f>
        <v>30768.59</v>
      </c>
      <c r="M43" s="66">
        <f>+ROUND('Izračun udjela za 2024. (kune)'!M43/'Izračun udjela za 2024. (euri)'!$G$1,2)</f>
        <v>342213.93</v>
      </c>
      <c r="N43" s="64">
        <f>+ROUND('Izračun udjela za 2024. (kune)'!N43/'Izračun udjela za 2024. (euri)'!$G$1,2)</f>
        <v>350827.79</v>
      </c>
      <c r="O43" s="65">
        <f>+ROUND('Izračun udjela za 2024. (kune)'!O43/'Izračun udjela za 2024. (euri)'!$G$1,2)</f>
        <v>31574.61</v>
      </c>
      <c r="P43" s="66">
        <f>+ROUND('Izračun udjela za 2024. (kune)'!P43/'Izračun udjela za 2024. (euri)'!$G$1,2)</f>
        <v>351178.51</v>
      </c>
      <c r="Q43" s="64">
        <f>+ROUND('Izračun udjela za 2024. (kune)'!Q43/'Izračun udjela za 2024. (euri)'!$G$1,2)</f>
        <v>394550.1</v>
      </c>
      <c r="R43" s="65">
        <f>+ROUND('Izračun udjela za 2024. (kune)'!R43/'Izračun udjela za 2024. (euri)'!$G$1,2)</f>
        <v>35692.339999999997</v>
      </c>
      <c r="S43" s="66">
        <f>+ROUND('Izračun udjela za 2024. (kune)'!S43/'Izračun udjela za 2024. (euri)'!$G$1,2)</f>
        <v>394743.54</v>
      </c>
      <c r="T43" s="64">
        <f>+ROUND('Izračun udjela za 2024. (kune)'!T43/'Izračun udjela za 2024. (euri)'!$G$1,2)</f>
        <v>416485.54</v>
      </c>
      <c r="U43" s="65">
        <f>+ROUND('Izračun udjela za 2024. (kune)'!U43/'Izračun udjela za 2024. (euri)'!$G$1,2)</f>
        <v>37689.42</v>
      </c>
      <c r="V43" s="67">
        <f>+ROUND('Izračun udjela za 2024. (kune)'!V43/'Izračun udjela za 2024. (euri)'!$G$1,2)</f>
        <v>416675.73</v>
      </c>
      <c r="W43" s="64">
        <f>+ROUND('Izračun udjela za 2024. (kune)'!W43/'Izračun udjela za 2024. (euri)'!$G$1,2)</f>
        <v>445351.31</v>
      </c>
      <c r="X43" s="65">
        <f>+ROUND('Izračun udjela za 2024. (kune)'!X43/'Izračun udjela za 2024. (euri)'!$G$1,2)</f>
        <v>40486.54</v>
      </c>
      <c r="Y43" s="67">
        <f>+ROUND('Izračun udjela za 2024. (kune)'!Y43/'Izračun udjela za 2024. (euri)'!$G$1,2)</f>
        <v>445351.24</v>
      </c>
      <c r="Z43" s="64">
        <f>+ROUND('Izračun udjela za 2024. (kune)'!Z43/'Izračun udjela za 2024. (euri)'!$G$1,2)</f>
        <v>482063.62</v>
      </c>
      <c r="AA43" s="68">
        <f>+ROUND('Izračun udjela za 2024. (kune)'!AA43/'Izračun udjela za 2024. (euri)'!$G$1,2)</f>
        <v>1003.65</v>
      </c>
      <c r="AB43" s="65">
        <f>+ROUND('Izračun udjela za 2024. (kune)'!AB43/'Izračun udjela za 2024. (euri)'!$G$1,2)</f>
        <v>43824.02</v>
      </c>
      <c r="AC43" s="67">
        <f>+ROUND('Izračun udjela za 2024. (kune)'!AC43/'Izračun udjela za 2024. (euri)'!$G$1,2)</f>
        <v>482063.55</v>
      </c>
      <c r="AD43" s="64">
        <f>+ROUND('Izračun udjela za 2024. (kune)'!AD43/'Izračun udjela za 2024. (euri)'!$G$1,2)</f>
        <v>455375.89</v>
      </c>
      <c r="AE43" s="68">
        <f>+ROUND('Izračun udjela za 2024. (kune)'!AE43/'Izračun udjela za 2024. (euri)'!$G$1,2)</f>
        <v>178.16</v>
      </c>
      <c r="AF43" s="65">
        <f>+ROUND('Izračun udjela za 2024. (kune)'!AF43/'Izračun udjela za 2024. (euri)'!$G$1,2)</f>
        <v>40389.85</v>
      </c>
      <c r="AG43" s="67">
        <f>+ROUND('Izračun udjela za 2024. (kune)'!AG43/'Izračun udjela za 2024. (euri)'!$G$1,2)</f>
        <v>457383.64</v>
      </c>
      <c r="AH43" s="64">
        <f>+ROUND('Izračun udjela za 2024. (kune)'!AH43/'Izračun udjela za 2024. (euri)'!$G$1,2)</f>
        <v>394392.51</v>
      </c>
      <c r="AI43" s="68">
        <f>+ROUND('Izračun udjela za 2024. (kune)'!AI43/'Izračun udjela za 2024. (euri)'!$G$1,2)</f>
        <v>171.18</v>
      </c>
      <c r="AJ43" s="64">
        <f>+ROUND('Izračun udjela za 2024. (kune)'!AJ43/'Izračun udjela za 2024. (euri)'!$G$1,2)</f>
        <v>36795.9</v>
      </c>
      <c r="AK43" s="67">
        <f>+ROUND('Izračun udjela za 2024. (kune)'!AK43/'Izračun udjela za 2024. (euri)'!$G$1,2)</f>
        <v>394262.93</v>
      </c>
      <c r="AL43" s="64">
        <f>+ROUND('Izračun udjela za 2024. (kune)'!AL43/'Izračun udjela za 2024. (euri)'!$G$1,2)</f>
        <v>463718.65</v>
      </c>
      <c r="AM43" s="68">
        <f>+ROUND('Izračun udjela za 2024. (kune)'!AM43/'Izračun udjela za 2024. (euri)'!$G$1,2)</f>
        <v>234.68</v>
      </c>
      <c r="AN43" s="64">
        <f>+ROUND('Izračun udjela za 2024. (kune)'!AN43/'Izračun udjela za 2024. (euri)'!$G$1,2)</f>
        <v>41965.87</v>
      </c>
      <c r="AO43" s="67">
        <f>+ROUND('Izračun udjela za 2024. (kune)'!AO43/'Izračun udjela za 2024. (euri)'!$G$1,2)</f>
        <v>464764.87</v>
      </c>
      <c r="AP43" s="69"/>
      <c r="AQ43" s="69"/>
      <c r="AR43" s="69"/>
      <c r="AS43" s="69"/>
      <c r="AT43" s="69"/>
      <c r="AU43" s="71"/>
      <c r="AV43" s="64">
        <v>0</v>
      </c>
      <c r="AW43" s="64">
        <v>5</v>
      </c>
      <c r="AX43" s="64">
        <v>5</v>
      </c>
      <c r="AY43" s="64">
        <v>5</v>
      </c>
      <c r="AZ43" s="64"/>
      <c r="BA43" s="64"/>
      <c r="BB43" s="64"/>
      <c r="BC43" s="64"/>
      <c r="BD43" s="72">
        <f t="shared" si="2"/>
        <v>448765.25</v>
      </c>
      <c r="BE43" s="73">
        <f t="shared" si="0"/>
        <v>227.8</v>
      </c>
      <c r="BF43" s="74">
        <f t="shared" si="9"/>
        <v>447.75</v>
      </c>
      <c r="BG43" s="66">
        <f t="shared" si="1"/>
        <v>433301.5</v>
      </c>
      <c r="BH43" s="75">
        <f t="shared" si="4"/>
        <v>1.2243355129358646E-3</v>
      </c>
      <c r="BI43" s="76">
        <f t="shared" si="5"/>
        <v>1.22433551293586E-3</v>
      </c>
    </row>
    <row r="44" spans="1:61" ht="15.75" customHeight="1" x14ac:dyDescent="0.25">
      <c r="A44" s="60">
        <v>1</v>
      </c>
      <c r="B44" s="61">
        <v>37</v>
      </c>
      <c r="C44" s="61">
        <v>9</v>
      </c>
      <c r="D44" s="62" t="s">
        <v>87</v>
      </c>
      <c r="E44" s="62" t="s">
        <v>122</v>
      </c>
      <c r="F44" s="63">
        <v>2563</v>
      </c>
      <c r="G44" s="64">
        <v>10</v>
      </c>
      <c r="H44" s="64">
        <f>+ROUND('Izračun udjela za 2024. (kune)'!H44/'Izračun udjela za 2024. (euri)'!$G$1,2)</f>
        <v>361642.46</v>
      </c>
      <c r="I44" s="65">
        <f>+ROUND('Izračun udjela za 2024. (kune)'!I44/'Izračun udjela za 2024. (euri)'!$G$1,2)</f>
        <v>40506.6</v>
      </c>
      <c r="J44" s="66">
        <f>+ROUND('Izračun udjela za 2024. (kune)'!J44/'Izračun udjela za 2024. (euri)'!$G$1,2)</f>
        <v>353249.45</v>
      </c>
      <c r="K44" s="64">
        <f>+ROUND('Izračun udjela za 2024. (kune)'!K44/'Izračun udjela za 2024. (euri)'!$G$1,2)</f>
        <v>323074.92</v>
      </c>
      <c r="L44" s="65">
        <f>+ROUND('Izračun udjela za 2024. (kune)'!L44/'Izračun udjela za 2024. (euri)'!$G$1,2)</f>
        <v>38183.760000000002</v>
      </c>
      <c r="M44" s="66">
        <f>+ROUND('Izračun udjela za 2024. (kune)'!M44/'Izračun udjela za 2024. (euri)'!$G$1,2)</f>
        <v>313380.27</v>
      </c>
      <c r="N44" s="64">
        <f>+ROUND('Izračun udjela za 2024. (kune)'!N44/'Izračun udjela za 2024. (euri)'!$G$1,2)</f>
        <v>257497.36</v>
      </c>
      <c r="O44" s="65">
        <f>+ROUND('Izračun udjela za 2024. (kune)'!O44/'Izračun udjela za 2024. (euri)'!$G$1,2)</f>
        <v>23174.84</v>
      </c>
      <c r="P44" s="66">
        <f>+ROUND('Izračun udjela za 2024. (kune)'!P44/'Izračun udjela za 2024. (euri)'!$G$1,2)</f>
        <v>257754.77</v>
      </c>
      <c r="Q44" s="64">
        <f>+ROUND('Izračun udjela za 2024. (kune)'!Q44/'Izračun udjela za 2024. (euri)'!$G$1,2)</f>
        <v>271783.18</v>
      </c>
      <c r="R44" s="65">
        <f>+ROUND('Izračun udjela za 2024. (kune)'!R44/'Izračun udjela za 2024. (euri)'!$G$1,2)</f>
        <v>24816.12</v>
      </c>
      <c r="S44" s="66">
        <f>+ROUND('Izračun udjela za 2024. (kune)'!S44/'Izračun udjela za 2024. (euri)'!$G$1,2)</f>
        <v>271663.77</v>
      </c>
      <c r="T44" s="64">
        <f>+ROUND('Izračun udjela za 2024. (kune)'!T44/'Izračun udjela za 2024. (euri)'!$G$1,2)</f>
        <v>214724.71</v>
      </c>
      <c r="U44" s="65">
        <f>+ROUND('Izračun udjela za 2024. (kune)'!U44/'Izračun udjela za 2024. (euri)'!$G$1,2)</f>
        <v>19755.560000000001</v>
      </c>
      <c r="V44" s="67">
        <f>+ROUND('Izračun udjela za 2024. (kune)'!V44/'Izračun udjela za 2024. (euri)'!$G$1,2)</f>
        <v>214466.07</v>
      </c>
      <c r="W44" s="64">
        <f>+ROUND('Izračun udjela za 2024. (kune)'!W44/'Izračun udjela za 2024. (euri)'!$G$1,2)</f>
        <v>322101.76000000001</v>
      </c>
      <c r="X44" s="65">
        <f>+ROUND('Izračun udjela za 2024. (kune)'!X44/'Izračun udjela za 2024. (euri)'!$G$1,2)</f>
        <v>29282.04</v>
      </c>
      <c r="Y44" s="67">
        <f>+ROUND('Izračun udjela za 2024. (kune)'!Y44/'Izračun udjela za 2024. (euri)'!$G$1,2)</f>
        <v>322101.69</v>
      </c>
      <c r="Z44" s="64">
        <f>+ROUND('Izračun udjela za 2024. (kune)'!Z44/'Izračun udjela za 2024. (euri)'!$G$1,2)</f>
        <v>261588.44</v>
      </c>
      <c r="AA44" s="68">
        <f>+ROUND('Izračun udjela za 2024. (kune)'!AA44/'Izračun udjela za 2024. (euri)'!$G$1,2)</f>
        <v>1986.01</v>
      </c>
      <c r="AB44" s="65">
        <f>+ROUND('Izračun udjela za 2024. (kune)'!AB44/'Izračun udjela za 2024. (euri)'!$G$1,2)</f>
        <v>23780.83</v>
      </c>
      <c r="AC44" s="67">
        <f>+ROUND('Izračun udjela za 2024. (kune)'!AC44/'Izračun udjela za 2024. (euri)'!$G$1,2)</f>
        <v>265754.53999999998</v>
      </c>
      <c r="AD44" s="64">
        <f>+ROUND('Izračun udjela za 2024. (kune)'!AD44/'Izračun udjela za 2024. (euri)'!$G$1,2)</f>
        <v>238651.96</v>
      </c>
      <c r="AE44" s="68">
        <f>+ROUND('Izračun udjela za 2024. (kune)'!AE44/'Izračun udjela za 2024. (euri)'!$G$1,2)</f>
        <v>938.78</v>
      </c>
      <c r="AF44" s="65">
        <f>+ROUND('Izračun udjela za 2024. (kune)'!AF44/'Izračun udjela za 2024. (euri)'!$G$1,2)</f>
        <v>21695.69</v>
      </c>
      <c r="AG44" s="67">
        <f>+ROUND('Izračun udjela za 2024. (kune)'!AG44/'Izračun udjela za 2024. (euri)'!$G$1,2)</f>
        <v>243970.02</v>
      </c>
      <c r="AH44" s="64">
        <f>+ROUND('Izračun udjela za 2024. (kune)'!AH44/'Izračun udjela za 2024. (euri)'!$G$1,2)</f>
        <v>242075.43</v>
      </c>
      <c r="AI44" s="68">
        <f>+ROUND('Izračun udjela za 2024. (kune)'!AI44/'Izračun udjela za 2024. (euri)'!$G$1,2)</f>
        <v>1518.9</v>
      </c>
      <c r="AJ44" s="64">
        <f>+ROUND('Izračun udjela za 2024. (kune)'!AJ44/'Izračun udjela za 2024. (euri)'!$G$1,2)</f>
        <v>21306.52</v>
      </c>
      <c r="AK44" s="67">
        <f>+ROUND('Izračun udjela za 2024. (kune)'!AK44/'Izračun udjela za 2024. (euri)'!$G$1,2)</f>
        <v>255190.54</v>
      </c>
      <c r="AL44" s="64">
        <f>+ROUND('Izračun udjela za 2024. (kune)'!AL44/'Izračun udjela za 2024. (euri)'!$G$1,2)</f>
        <v>319348.96999999997</v>
      </c>
      <c r="AM44" s="68">
        <f>+ROUND('Izračun udjela za 2024. (kune)'!AM44/'Izračun udjela za 2024. (euri)'!$G$1,2)</f>
        <v>1256.98</v>
      </c>
      <c r="AN44" s="64">
        <f>+ROUND('Izračun udjela za 2024. (kune)'!AN44/'Izračun udjela za 2024. (euri)'!$G$1,2)</f>
        <v>29312.38</v>
      </c>
      <c r="AO44" s="67">
        <f>+ROUND('Izračun udjela za 2024. (kune)'!AO44/'Izračun udjela za 2024. (euri)'!$G$1,2)</f>
        <v>330578.13</v>
      </c>
      <c r="AP44" s="69"/>
      <c r="AQ44" s="69"/>
      <c r="AR44" s="69"/>
      <c r="AS44" s="69"/>
      <c r="AT44" s="69"/>
      <c r="AU44" s="71"/>
      <c r="AV44" s="64">
        <v>29</v>
      </c>
      <c r="AW44" s="64">
        <v>29</v>
      </c>
      <c r="AX44" s="64">
        <v>64</v>
      </c>
      <c r="AY44" s="64">
        <v>59</v>
      </c>
      <c r="AZ44" s="64"/>
      <c r="BA44" s="64"/>
      <c r="BB44" s="64"/>
      <c r="BC44" s="64"/>
      <c r="BD44" s="72">
        <f t="shared" si="2"/>
        <v>283518.98</v>
      </c>
      <c r="BE44" s="73">
        <f t="shared" si="0"/>
        <v>110.62</v>
      </c>
      <c r="BF44" s="74">
        <f t="shared" si="9"/>
        <v>447.75</v>
      </c>
      <c r="BG44" s="66">
        <f t="shared" si="1"/>
        <v>864064.19</v>
      </c>
      <c r="BH44" s="75">
        <f t="shared" si="4"/>
        <v>2.4414973713988118E-3</v>
      </c>
      <c r="BI44" s="76">
        <f t="shared" si="5"/>
        <v>2.4414973713988101E-3</v>
      </c>
    </row>
    <row r="45" spans="1:61" ht="15.75" customHeight="1" x14ac:dyDescent="0.25">
      <c r="A45" s="60">
        <v>1</v>
      </c>
      <c r="B45" s="61">
        <v>38</v>
      </c>
      <c r="C45" s="61">
        <v>8</v>
      </c>
      <c r="D45" s="62" t="s">
        <v>87</v>
      </c>
      <c r="E45" s="62" t="s">
        <v>123</v>
      </c>
      <c r="F45" s="63">
        <v>663</v>
      </c>
      <c r="G45" s="64">
        <v>10</v>
      </c>
      <c r="H45" s="64">
        <f>+ROUND('Izračun udjela za 2024. (kune)'!H45/'Izračun udjela za 2024. (euri)'!$G$1,2)</f>
        <v>225773.7</v>
      </c>
      <c r="I45" s="65">
        <f>+ROUND('Izračun udjela za 2024. (kune)'!I45/'Izračun udjela za 2024. (euri)'!$G$1,2)</f>
        <v>0</v>
      </c>
      <c r="J45" s="66">
        <f>+ROUND('Izračun udjela za 2024. (kune)'!J45/'Izračun udjela za 2024. (euri)'!$G$1,2)</f>
        <v>248351.07</v>
      </c>
      <c r="K45" s="64">
        <f>+ROUND('Izračun udjela za 2024. (kune)'!K45/'Izračun udjela za 2024. (euri)'!$G$1,2)</f>
        <v>180559.48</v>
      </c>
      <c r="L45" s="65">
        <f>+ROUND('Izračun udjela za 2024. (kune)'!L45/'Izračun udjela za 2024. (euri)'!$G$1,2)</f>
        <v>0</v>
      </c>
      <c r="M45" s="66">
        <f>+ROUND('Izračun udjela za 2024. (kune)'!M45/'Izračun udjela za 2024. (euri)'!$G$1,2)</f>
        <v>198615.43</v>
      </c>
      <c r="N45" s="64">
        <f>+ROUND('Izračun udjela za 2024. (kune)'!N45/'Izračun udjela za 2024. (euri)'!$G$1,2)</f>
        <v>164748.94</v>
      </c>
      <c r="O45" s="65">
        <f>+ROUND('Izračun udjela za 2024. (kune)'!O45/'Izračun udjela za 2024. (euri)'!$G$1,2)</f>
        <v>0</v>
      </c>
      <c r="P45" s="66">
        <f>+ROUND('Izračun udjela za 2024. (kune)'!P45/'Izračun udjela za 2024. (euri)'!$G$1,2)</f>
        <v>181223.84</v>
      </c>
      <c r="Q45" s="64">
        <f>+ROUND('Izračun udjela za 2024. (kune)'!Q45/'Izračun udjela za 2024. (euri)'!$G$1,2)</f>
        <v>188700.27</v>
      </c>
      <c r="R45" s="65">
        <f>+ROUND('Izračun udjela za 2024. (kune)'!R45/'Izračun udjela za 2024. (euri)'!$G$1,2)</f>
        <v>0</v>
      </c>
      <c r="S45" s="66">
        <f>+ROUND('Izračun udjela za 2024. (kune)'!S45/'Izračun udjela za 2024. (euri)'!$G$1,2)</f>
        <v>207570.3</v>
      </c>
      <c r="T45" s="64">
        <f>+ROUND('Izračun udjela za 2024. (kune)'!T45/'Izračun udjela za 2024. (euri)'!$G$1,2)</f>
        <v>162683.56</v>
      </c>
      <c r="U45" s="65">
        <f>+ROUND('Izračun udjela za 2024. (kune)'!U45/'Izračun udjela za 2024. (euri)'!$G$1,2)</f>
        <v>0</v>
      </c>
      <c r="V45" s="67">
        <f>+ROUND('Izračun udjela za 2024. (kune)'!V45/'Izračun udjela za 2024. (euri)'!$G$1,2)</f>
        <v>178951.92</v>
      </c>
      <c r="W45" s="64">
        <f>+ROUND('Izračun udjela za 2024. (kune)'!W45/'Izračun udjela za 2024. (euri)'!$G$1,2)</f>
        <v>188253.93</v>
      </c>
      <c r="X45" s="65">
        <f>+ROUND('Izračun udjela za 2024. (kune)'!X45/'Izračun udjela za 2024. (euri)'!$G$1,2)</f>
        <v>0</v>
      </c>
      <c r="Y45" s="67">
        <f>+ROUND('Izračun udjela za 2024. (kune)'!Y45/'Izračun udjela za 2024. (euri)'!$G$1,2)</f>
        <v>207079.33</v>
      </c>
      <c r="Z45" s="64">
        <f>+ROUND('Izračun udjela za 2024. (kune)'!Z45/'Izračun udjela za 2024. (euri)'!$G$1,2)</f>
        <v>253222.76</v>
      </c>
      <c r="AA45" s="68">
        <f>+ROUND('Izračun udjela za 2024. (kune)'!AA45/'Izračun udjela za 2024. (euri)'!$G$1,2)</f>
        <v>1082.8900000000001</v>
      </c>
      <c r="AB45" s="65">
        <f>+ROUND('Izračun udjela za 2024. (kune)'!AB45/'Izračun udjela za 2024. (euri)'!$G$1,2)</f>
        <v>0</v>
      </c>
      <c r="AC45" s="67">
        <f>+ROUND('Izračun udjela za 2024. (kune)'!AC45/'Izračun udjela za 2024. (euri)'!$G$1,2)</f>
        <v>281514.73</v>
      </c>
      <c r="AD45" s="64">
        <f>+ROUND('Izračun udjela za 2024. (kune)'!AD45/'Izračun udjela za 2024. (euri)'!$G$1,2)</f>
        <v>233786.4</v>
      </c>
      <c r="AE45" s="68">
        <f>+ROUND('Izračun udjela za 2024. (kune)'!AE45/'Izračun udjela za 2024. (euri)'!$G$1,2)</f>
        <v>308.98</v>
      </c>
      <c r="AF45" s="65">
        <f>+ROUND('Izračun udjela za 2024. (kune)'!AF45/'Izračun udjela za 2024. (euri)'!$G$1,2)</f>
        <v>0</v>
      </c>
      <c r="AG45" s="67">
        <f>+ROUND('Izračun udjela za 2024. (kune)'!AG45/'Izračun udjela za 2024. (euri)'!$G$1,2)</f>
        <v>261643</v>
      </c>
      <c r="AH45" s="64">
        <f>+ROUND('Izračun udjela za 2024. (kune)'!AH45/'Izračun udjela za 2024. (euri)'!$G$1,2)</f>
        <v>156771.72</v>
      </c>
      <c r="AI45" s="68">
        <f>+ROUND('Izračun udjela za 2024. (kune)'!AI45/'Izračun udjela za 2024. (euri)'!$G$1,2)</f>
        <v>628.16</v>
      </c>
      <c r="AJ45" s="64">
        <f>+ROUND('Izračun udjela za 2024. (kune)'!AJ45/'Izračun udjela za 2024. (euri)'!$G$1,2)</f>
        <v>0</v>
      </c>
      <c r="AK45" s="67">
        <f>+ROUND('Izračun udjela za 2024. (kune)'!AK45/'Izračun udjela za 2024. (euri)'!$G$1,2)</f>
        <v>180079.64</v>
      </c>
      <c r="AL45" s="64">
        <f>+ROUND('Izračun udjela za 2024. (kune)'!AL45/'Izračun udjela za 2024. (euri)'!$G$1,2)</f>
        <v>185245.96</v>
      </c>
      <c r="AM45" s="68">
        <f>+ROUND('Izračun udjela za 2024. (kune)'!AM45/'Izračun udjela za 2024. (euri)'!$G$1,2)</f>
        <v>902.52</v>
      </c>
      <c r="AN45" s="64">
        <f>+ROUND('Izračun udjela za 2024. (kune)'!AN45/'Izračun udjela za 2024. (euri)'!$G$1,2)</f>
        <v>0</v>
      </c>
      <c r="AO45" s="67">
        <f>+ROUND('Izračun udjela za 2024. (kune)'!AO45/'Izračun udjela za 2024. (euri)'!$G$1,2)</f>
        <v>213727.42</v>
      </c>
      <c r="AP45" s="69"/>
      <c r="AQ45" s="69"/>
      <c r="AR45" s="69"/>
      <c r="AS45" s="69"/>
      <c r="AT45" s="69"/>
      <c r="AU45" s="71"/>
      <c r="AV45" s="64">
        <v>19</v>
      </c>
      <c r="AW45" s="64">
        <v>22</v>
      </c>
      <c r="AX45" s="64">
        <v>38</v>
      </c>
      <c r="AY45" s="64">
        <v>50</v>
      </c>
      <c r="AZ45" s="64"/>
      <c r="BA45" s="64"/>
      <c r="BB45" s="64"/>
      <c r="BC45" s="64"/>
      <c r="BD45" s="72">
        <f t="shared" si="2"/>
        <v>228808.82</v>
      </c>
      <c r="BE45" s="73">
        <f t="shared" si="0"/>
        <v>345.11</v>
      </c>
      <c r="BF45" s="74">
        <f t="shared" si="9"/>
        <v>447.75</v>
      </c>
      <c r="BG45" s="66">
        <f t="shared" si="1"/>
        <v>68050.319999999992</v>
      </c>
      <c r="BH45" s="75">
        <f t="shared" si="4"/>
        <v>1.9228279487296885E-4</v>
      </c>
      <c r="BI45" s="76">
        <f t="shared" si="5"/>
        <v>1.9228279487296901E-4</v>
      </c>
    </row>
    <row r="46" spans="1:61" ht="15.75" customHeight="1" x14ac:dyDescent="0.25">
      <c r="A46" s="60">
        <v>1</v>
      </c>
      <c r="B46" s="61">
        <v>39</v>
      </c>
      <c r="C46" s="61">
        <v>12</v>
      </c>
      <c r="D46" s="62" t="s">
        <v>87</v>
      </c>
      <c r="E46" s="62" t="s">
        <v>124</v>
      </c>
      <c r="F46" s="63">
        <v>2357</v>
      </c>
      <c r="G46" s="64">
        <v>10</v>
      </c>
      <c r="H46" s="64">
        <f>+ROUND('Izračun udjela za 2024. (kune)'!H46/'Izračun udjela za 2024. (euri)'!$G$1,2)</f>
        <v>320592.15999999997</v>
      </c>
      <c r="I46" s="65">
        <f>+ROUND('Izračun udjela za 2024. (kune)'!I46/'Izračun udjela za 2024. (euri)'!$G$1,2)</f>
        <v>28853.38</v>
      </c>
      <c r="J46" s="66">
        <f>+ROUND('Izračun udjela za 2024. (kune)'!J46/'Izračun udjela za 2024. (euri)'!$G$1,2)</f>
        <v>320912.65000000002</v>
      </c>
      <c r="K46" s="64">
        <f>+ROUND('Izračun udjela za 2024. (kune)'!K46/'Izračun udjela za 2024. (euri)'!$G$1,2)</f>
        <v>340603.32</v>
      </c>
      <c r="L46" s="65">
        <f>+ROUND('Izračun udjela za 2024. (kune)'!L46/'Izračun udjela za 2024. (euri)'!$G$1,2)</f>
        <v>30654.39</v>
      </c>
      <c r="M46" s="66">
        <f>+ROUND('Izračun udjela za 2024. (kune)'!M46/'Izračun udjela za 2024. (euri)'!$G$1,2)</f>
        <v>340943.83</v>
      </c>
      <c r="N46" s="64">
        <f>+ROUND('Izračun udjela za 2024. (kune)'!N46/'Izračun udjela za 2024. (euri)'!$G$1,2)</f>
        <v>216695.91</v>
      </c>
      <c r="O46" s="65">
        <f>+ROUND('Izračun udjela za 2024. (kune)'!O46/'Izračun udjela za 2024. (euri)'!$G$1,2)</f>
        <v>19502.71</v>
      </c>
      <c r="P46" s="66">
        <f>+ROUND('Izračun udjela za 2024. (kune)'!P46/'Izračun udjela za 2024. (euri)'!$G$1,2)</f>
        <v>216912.52</v>
      </c>
      <c r="Q46" s="64">
        <f>+ROUND('Izračun udjela za 2024. (kune)'!Q46/'Izračun udjela za 2024. (euri)'!$G$1,2)</f>
        <v>288865.37</v>
      </c>
      <c r="R46" s="65">
        <f>+ROUND('Izračun udjela za 2024. (kune)'!R46/'Izračun udjela za 2024. (euri)'!$G$1,2)</f>
        <v>26387.58</v>
      </c>
      <c r="S46" s="66">
        <f>+ROUND('Izračun udjela za 2024. (kune)'!S46/'Izračun udjela za 2024. (euri)'!$G$1,2)</f>
        <v>288725.57</v>
      </c>
      <c r="T46" s="64">
        <f>+ROUND('Izračun udjela za 2024. (kune)'!T46/'Izračun udjela za 2024. (euri)'!$G$1,2)</f>
        <v>160181.35</v>
      </c>
      <c r="U46" s="65">
        <f>+ROUND('Izračun udjela za 2024. (kune)'!U46/'Izračun udjela za 2024. (euri)'!$G$1,2)</f>
        <v>14788.12</v>
      </c>
      <c r="V46" s="67">
        <f>+ROUND('Izračun udjela za 2024. (kune)'!V46/'Izračun udjela za 2024. (euri)'!$G$1,2)</f>
        <v>159932.54999999999</v>
      </c>
      <c r="W46" s="64">
        <f>+ROUND('Izračun udjela za 2024. (kune)'!W46/'Izračun udjela za 2024. (euri)'!$G$1,2)</f>
        <v>304479.99</v>
      </c>
      <c r="X46" s="65">
        <f>+ROUND('Izračun udjela za 2024. (kune)'!X46/'Izračun udjela za 2024. (euri)'!$G$1,2)</f>
        <v>27680.07</v>
      </c>
      <c r="Y46" s="67">
        <f>+ROUND('Izračun udjela za 2024. (kune)'!Y46/'Izračun udjela za 2024. (euri)'!$G$1,2)</f>
        <v>304479.90999999997</v>
      </c>
      <c r="Z46" s="64">
        <f>+ROUND('Izračun udjela za 2024. (kune)'!Z46/'Izračun udjela za 2024. (euri)'!$G$1,2)</f>
        <v>392415.41</v>
      </c>
      <c r="AA46" s="68">
        <f>+ROUND('Izračun udjela za 2024. (kune)'!AA46/'Izračun udjela za 2024. (euri)'!$G$1,2)</f>
        <v>350.39</v>
      </c>
      <c r="AB46" s="65">
        <f>+ROUND('Izračun udjela za 2024. (kune)'!AB46/'Izračun udjela za 2024. (euri)'!$G$1,2)</f>
        <v>35674.19</v>
      </c>
      <c r="AC46" s="67">
        <f>+ROUND('Izračun udjela za 2024. (kune)'!AC46/'Izračun udjela za 2024. (euri)'!$G$1,2)</f>
        <v>392415.35</v>
      </c>
      <c r="AD46" s="64">
        <f>+ROUND('Izračun udjela za 2024. (kune)'!AD46/'Izračun udjela za 2024. (euri)'!$G$1,2)</f>
        <v>351475.23</v>
      </c>
      <c r="AE46" s="68">
        <f>+ROUND('Izračun udjela za 2024. (kune)'!AE46/'Izračun udjela za 2024. (euri)'!$G$1,2)</f>
        <v>0</v>
      </c>
      <c r="AF46" s="65">
        <f>+ROUND('Izračun udjela za 2024. (kune)'!AF46/'Izračun udjela za 2024. (euri)'!$G$1,2)</f>
        <v>31952.34</v>
      </c>
      <c r="AG46" s="67">
        <f>+ROUND('Izračun udjela za 2024. (kune)'!AG46/'Izračun udjela za 2024. (euri)'!$G$1,2)</f>
        <v>351475.17</v>
      </c>
      <c r="AH46" s="64">
        <f>+ROUND('Izračun udjela za 2024. (kune)'!AH46/'Izračun udjela za 2024. (euri)'!$G$1,2)</f>
        <v>381269.57</v>
      </c>
      <c r="AI46" s="68">
        <f>+ROUND('Izračun udjela za 2024. (kune)'!AI46/'Izračun udjela za 2024. (euri)'!$G$1,2)</f>
        <v>0</v>
      </c>
      <c r="AJ46" s="64">
        <f>+ROUND('Izračun udjela za 2024. (kune)'!AJ46/'Izračun udjela za 2024. (euri)'!$G$1,2)</f>
        <v>34660.99</v>
      </c>
      <c r="AK46" s="67">
        <f>+ROUND('Izračun udjela za 2024. (kune)'!AK46/'Izračun udjela za 2024. (euri)'!$G$1,2)</f>
        <v>381269.45</v>
      </c>
      <c r="AL46" s="64">
        <f>+ROUND('Izračun udjela za 2024. (kune)'!AL46/'Izračun udjela za 2024. (euri)'!$G$1,2)</f>
        <v>416321.97</v>
      </c>
      <c r="AM46" s="68">
        <f>+ROUND('Izračun udjela za 2024. (kune)'!AM46/'Izračun udjela za 2024. (euri)'!$G$1,2)</f>
        <v>2010.4</v>
      </c>
      <c r="AN46" s="64">
        <f>+ROUND('Izračun udjela za 2024. (kune)'!AN46/'Izračun udjela za 2024. (euri)'!$G$1,2)</f>
        <v>37847.57</v>
      </c>
      <c r="AO46" s="67">
        <f>+ROUND('Izračun udjela za 2024. (kune)'!AO46/'Izračun udjela za 2024. (euri)'!$G$1,2)</f>
        <v>416321.84</v>
      </c>
      <c r="AP46" s="69"/>
      <c r="AQ46" s="69"/>
      <c r="AR46" s="69"/>
      <c r="AS46" s="69"/>
      <c r="AT46" s="69"/>
      <c r="AU46" s="71"/>
      <c r="AV46" s="64">
        <v>0</v>
      </c>
      <c r="AW46" s="64">
        <v>0</v>
      </c>
      <c r="AX46" s="64">
        <v>0</v>
      </c>
      <c r="AY46" s="64">
        <v>0</v>
      </c>
      <c r="AZ46" s="64"/>
      <c r="BA46" s="64"/>
      <c r="BB46" s="64"/>
      <c r="BC46" s="64"/>
      <c r="BD46" s="72">
        <f t="shared" si="2"/>
        <v>369192.34</v>
      </c>
      <c r="BE46" s="73">
        <f t="shared" si="0"/>
        <v>156.63999999999999</v>
      </c>
      <c r="BF46" s="74">
        <f t="shared" si="9"/>
        <v>447.75</v>
      </c>
      <c r="BG46" s="66">
        <f t="shared" si="1"/>
        <v>686146.27</v>
      </c>
      <c r="BH46" s="75">
        <f t="shared" si="4"/>
        <v>1.938772991622416E-3</v>
      </c>
      <c r="BI46" s="76">
        <f t="shared" si="5"/>
        <v>1.9387729916224201E-3</v>
      </c>
    </row>
    <row r="47" spans="1:61" ht="15.75" customHeight="1" x14ac:dyDescent="0.25">
      <c r="A47" s="60">
        <v>1</v>
      </c>
      <c r="B47" s="61">
        <v>40</v>
      </c>
      <c r="C47" s="61">
        <v>18</v>
      </c>
      <c r="D47" s="62" t="s">
        <v>87</v>
      </c>
      <c r="E47" s="62" t="s">
        <v>125</v>
      </c>
      <c r="F47" s="63">
        <v>1523</v>
      </c>
      <c r="G47" s="64">
        <v>10</v>
      </c>
      <c r="H47" s="64">
        <f>+ROUND('Izračun udjela za 2024. (kune)'!H47/'Izračun udjela za 2024. (euri)'!$G$1,2)</f>
        <v>374343.6</v>
      </c>
      <c r="I47" s="65">
        <f>+ROUND('Izračun udjela za 2024. (kune)'!I47/'Izračun udjela za 2024. (euri)'!$G$1,2)</f>
        <v>0</v>
      </c>
      <c r="J47" s="66">
        <f>+ROUND('Izračun udjela za 2024. (kune)'!J47/'Izračun udjela za 2024. (euri)'!$G$1,2)</f>
        <v>411777.96</v>
      </c>
      <c r="K47" s="64">
        <f>+ROUND('Izračun udjela za 2024. (kune)'!K47/'Izračun udjela za 2024. (euri)'!$G$1,2)</f>
        <v>400291.61</v>
      </c>
      <c r="L47" s="65">
        <f>+ROUND('Izračun udjela za 2024. (kune)'!L47/'Izračun udjela za 2024. (euri)'!$G$1,2)</f>
        <v>0</v>
      </c>
      <c r="M47" s="66">
        <f>+ROUND('Izračun udjela za 2024. (kune)'!M47/'Izračun udjela za 2024. (euri)'!$G$1,2)</f>
        <v>440320.77</v>
      </c>
      <c r="N47" s="64">
        <f>+ROUND('Izračun udjela za 2024. (kune)'!N47/'Izračun udjela za 2024. (euri)'!$G$1,2)</f>
        <v>347916.56</v>
      </c>
      <c r="O47" s="65">
        <f>+ROUND('Izračun udjela za 2024. (kune)'!O47/'Izračun udjela za 2024. (euri)'!$G$1,2)</f>
        <v>0</v>
      </c>
      <c r="P47" s="66">
        <f>+ROUND('Izračun udjela za 2024. (kune)'!P47/'Izračun udjela za 2024. (euri)'!$G$1,2)</f>
        <v>382708.22</v>
      </c>
      <c r="Q47" s="64">
        <f>+ROUND('Izračun udjela za 2024. (kune)'!Q47/'Izračun udjela za 2024. (euri)'!$G$1,2)</f>
        <v>407524.85</v>
      </c>
      <c r="R47" s="65">
        <f>+ROUND('Izračun udjela za 2024. (kune)'!R47/'Izračun udjela za 2024. (euri)'!$G$1,2)</f>
        <v>0</v>
      </c>
      <c r="S47" s="66">
        <f>+ROUND('Izračun udjela za 2024. (kune)'!S47/'Izračun udjela za 2024. (euri)'!$G$1,2)</f>
        <v>448277.33</v>
      </c>
      <c r="T47" s="64">
        <f>+ROUND('Izračun udjela za 2024. (kune)'!T47/'Izračun udjela za 2024. (euri)'!$G$1,2)</f>
        <v>380593.72</v>
      </c>
      <c r="U47" s="65">
        <f>+ROUND('Izračun udjela za 2024. (kune)'!U47/'Izračun udjela za 2024. (euri)'!$G$1,2)</f>
        <v>0</v>
      </c>
      <c r="V47" s="67">
        <f>+ROUND('Izračun udjela za 2024. (kune)'!V47/'Izračun udjela za 2024. (euri)'!$G$1,2)</f>
        <v>418653.09</v>
      </c>
      <c r="W47" s="64">
        <f>+ROUND('Izračun udjela za 2024. (kune)'!W47/'Izračun udjela za 2024. (euri)'!$G$1,2)</f>
        <v>456513.48</v>
      </c>
      <c r="X47" s="65">
        <f>+ROUND('Izračun udjela za 2024. (kune)'!X47/'Izračun udjela za 2024. (euri)'!$G$1,2)</f>
        <v>0</v>
      </c>
      <c r="Y47" s="67">
        <f>+ROUND('Izračun udjela za 2024. (kune)'!Y47/'Izračun udjela za 2024. (euri)'!$G$1,2)</f>
        <v>502164.83</v>
      </c>
      <c r="Z47" s="64">
        <f>+ROUND('Izračun udjela za 2024. (kune)'!Z47/'Izračun udjela za 2024. (euri)'!$G$1,2)</f>
        <v>542489.48</v>
      </c>
      <c r="AA47" s="68">
        <f>+ROUND('Izračun udjela za 2024. (kune)'!AA47/'Izračun udjela za 2024. (euri)'!$G$1,2)</f>
        <v>13343.29</v>
      </c>
      <c r="AB47" s="65">
        <f>+ROUND('Izračun udjela za 2024. (kune)'!AB47/'Izračun udjela za 2024. (euri)'!$G$1,2)</f>
        <v>0</v>
      </c>
      <c r="AC47" s="67">
        <f>+ROUND('Izračun udjela za 2024. (kune)'!AC47/'Izračun udjela za 2024. (euri)'!$G$1,2)</f>
        <v>688491.22</v>
      </c>
      <c r="AD47" s="64">
        <f>+ROUND('Izračun udjela za 2024. (kune)'!AD47/'Izračun udjela za 2024. (euri)'!$G$1,2)</f>
        <v>358090.31</v>
      </c>
      <c r="AE47" s="68">
        <f>+ROUND('Izračun udjela za 2024. (kune)'!AE47/'Izračun udjela za 2024. (euri)'!$G$1,2)</f>
        <v>11830.54</v>
      </c>
      <c r="AF47" s="65">
        <f>+ROUND('Izračun udjela za 2024. (kune)'!AF47/'Izračun udjela za 2024. (euri)'!$G$1,2)</f>
        <v>0</v>
      </c>
      <c r="AG47" s="67">
        <f>+ROUND('Izračun udjela za 2024. (kune)'!AG47/'Izračun udjela za 2024. (euri)'!$G$1,2)</f>
        <v>485126.24</v>
      </c>
      <c r="AH47" s="64">
        <f>+ROUND('Izračun udjela za 2024. (kune)'!AH47/'Izračun udjela za 2024. (euri)'!$G$1,2)</f>
        <v>382964.93</v>
      </c>
      <c r="AI47" s="68">
        <f>+ROUND('Izračun udjela za 2024. (kune)'!AI47/'Izračun udjela za 2024. (euri)'!$G$1,2)</f>
        <v>18166.599999999999</v>
      </c>
      <c r="AJ47" s="64">
        <f>+ROUND('Izračun udjela za 2024. (kune)'!AJ47/'Izračun udjela za 2024. (euri)'!$G$1,2)</f>
        <v>0</v>
      </c>
      <c r="AK47" s="67">
        <f>+ROUND('Izračun udjela za 2024. (kune)'!AK47/'Izračun udjela za 2024. (euri)'!$G$1,2)</f>
        <v>523038.07</v>
      </c>
      <c r="AL47" s="64">
        <f>+ROUND('Izračun udjela za 2024. (kune)'!AL47/'Izračun udjela za 2024. (euri)'!$G$1,2)</f>
        <v>541162.6</v>
      </c>
      <c r="AM47" s="68">
        <f>+ROUND('Izračun udjela za 2024. (kune)'!AM47/'Izračun udjela za 2024. (euri)'!$G$1,2)</f>
        <v>24648.29</v>
      </c>
      <c r="AN47" s="64">
        <f>+ROUND('Izračun udjela za 2024. (kune)'!AN47/'Izračun udjela za 2024. (euri)'!$G$1,2)</f>
        <v>0</v>
      </c>
      <c r="AO47" s="67">
        <f>+ROUND('Izračun udjela za 2024. (kune)'!AO47/'Izračun udjela za 2024. (euri)'!$G$1,2)</f>
        <v>698028.37</v>
      </c>
      <c r="AP47" s="69"/>
      <c r="AQ47" s="69"/>
      <c r="AR47" s="69"/>
      <c r="AS47" s="69"/>
      <c r="AT47" s="69"/>
      <c r="AU47" s="71"/>
      <c r="AV47" s="64">
        <v>486</v>
      </c>
      <c r="AW47" s="64">
        <v>476</v>
      </c>
      <c r="AX47" s="64">
        <v>556</v>
      </c>
      <c r="AY47" s="64">
        <v>593</v>
      </c>
      <c r="AZ47" s="64"/>
      <c r="BA47" s="64"/>
      <c r="BB47" s="64"/>
      <c r="BC47" s="64"/>
      <c r="BD47" s="72">
        <f t="shared" si="2"/>
        <v>579369.75</v>
      </c>
      <c r="BE47" s="73">
        <f t="shared" si="0"/>
        <v>380.41</v>
      </c>
      <c r="BF47" s="74">
        <f t="shared" si="9"/>
        <v>447.75</v>
      </c>
      <c r="BG47" s="66">
        <f t="shared" si="1"/>
        <v>102558.81999999996</v>
      </c>
      <c r="BH47" s="75">
        <f t="shared" si="4"/>
        <v>2.8978991646877976E-4</v>
      </c>
      <c r="BI47" s="76">
        <f t="shared" si="5"/>
        <v>2.8978991646877998E-4</v>
      </c>
    </row>
    <row r="48" spans="1:61" ht="15.75" customHeight="1" x14ac:dyDescent="0.25">
      <c r="A48" s="60">
        <v>1</v>
      </c>
      <c r="B48" s="61">
        <v>41</v>
      </c>
      <c r="C48" s="61">
        <v>2</v>
      </c>
      <c r="D48" s="62" t="s">
        <v>87</v>
      </c>
      <c r="E48" s="62" t="s">
        <v>126</v>
      </c>
      <c r="F48" s="63">
        <v>2182</v>
      </c>
      <c r="G48" s="64">
        <v>10</v>
      </c>
      <c r="H48" s="64">
        <f>+ROUND('Izračun udjela za 2024. (kune)'!H48/'Izračun udjela za 2024. (euri)'!$G$1,2)</f>
        <v>305860.56</v>
      </c>
      <c r="I48" s="65">
        <f>+ROUND('Izračun udjela za 2024. (kune)'!I48/'Izračun udjela za 2024. (euri)'!$G$1,2)</f>
        <v>0</v>
      </c>
      <c r="J48" s="66">
        <f>+ROUND('Izračun udjela za 2024. (kune)'!J48/'Izračun udjela za 2024. (euri)'!$G$1,2)</f>
        <v>336446.61</v>
      </c>
      <c r="K48" s="64">
        <f>+ROUND('Izračun udjela za 2024. (kune)'!K48/'Izračun udjela za 2024. (euri)'!$G$1,2)</f>
        <v>257264.56</v>
      </c>
      <c r="L48" s="65">
        <f>+ROUND('Izračun udjela za 2024. (kune)'!L48/'Izračun udjela za 2024. (euri)'!$G$1,2)</f>
        <v>0</v>
      </c>
      <c r="M48" s="66">
        <f>+ROUND('Izračun udjela za 2024. (kune)'!M48/'Izračun udjela za 2024. (euri)'!$G$1,2)</f>
        <v>282991.02</v>
      </c>
      <c r="N48" s="64">
        <f>+ROUND('Izračun udjela za 2024. (kune)'!N48/'Izračun udjela za 2024. (euri)'!$G$1,2)</f>
        <v>253069.33</v>
      </c>
      <c r="O48" s="65">
        <f>+ROUND('Izračun udjela za 2024. (kune)'!O48/'Izračun udjela za 2024. (euri)'!$G$1,2)</f>
        <v>0</v>
      </c>
      <c r="P48" s="66">
        <f>+ROUND('Izračun udjela za 2024. (kune)'!P48/'Izračun udjela za 2024. (euri)'!$G$1,2)</f>
        <v>278376.26</v>
      </c>
      <c r="Q48" s="64">
        <f>+ROUND('Izračun udjela za 2024. (kune)'!Q48/'Izračun udjela za 2024. (euri)'!$G$1,2)</f>
        <v>279988.25</v>
      </c>
      <c r="R48" s="65">
        <f>+ROUND('Izračun udjela za 2024. (kune)'!R48/'Izračun udjela za 2024. (euri)'!$G$1,2)</f>
        <v>0</v>
      </c>
      <c r="S48" s="66">
        <f>+ROUND('Izračun udjela za 2024. (kune)'!S48/'Izračun udjela za 2024. (euri)'!$G$1,2)</f>
        <v>307987.08</v>
      </c>
      <c r="T48" s="64">
        <f>+ROUND('Izračun udjela za 2024. (kune)'!T48/'Izračun udjela za 2024. (euri)'!$G$1,2)</f>
        <v>248246.77</v>
      </c>
      <c r="U48" s="65">
        <f>+ROUND('Izračun udjela za 2024. (kune)'!U48/'Izračun udjela za 2024. (euri)'!$G$1,2)</f>
        <v>0</v>
      </c>
      <c r="V48" s="67">
        <f>+ROUND('Izračun udjela za 2024. (kune)'!V48/'Izračun udjela za 2024. (euri)'!$G$1,2)</f>
        <v>273071.45</v>
      </c>
      <c r="W48" s="64">
        <f>+ROUND('Izračun udjela za 2024. (kune)'!W48/'Izračun udjela za 2024. (euri)'!$G$1,2)</f>
        <v>374977.63</v>
      </c>
      <c r="X48" s="65">
        <f>+ROUND('Izračun udjela za 2024. (kune)'!X48/'Izračun udjela za 2024. (euri)'!$G$1,2)</f>
        <v>0</v>
      </c>
      <c r="Y48" s="67">
        <f>+ROUND('Izračun udjela za 2024. (kune)'!Y48/'Izračun udjela za 2024. (euri)'!$G$1,2)</f>
        <v>412475.4</v>
      </c>
      <c r="Z48" s="64">
        <f>+ROUND('Izračun udjela za 2024. (kune)'!Z48/'Izračun udjela za 2024. (euri)'!$G$1,2)</f>
        <v>517261.4</v>
      </c>
      <c r="AA48" s="68">
        <f>+ROUND('Izračun udjela za 2024. (kune)'!AA48/'Izračun udjela za 2024. (euri)'!$G$1,2)</f>
        <v>338.44</v>
      </c>
      <c r="AB48" s="65">
        <f>+ROUND('Izračun udjela za 2024. (kune)'!AB48/'Izračun udjela za 2024. (euri)'!$G$1,2)</f>
        <v>0</v>
      </c>
      <c r="AC48" s="67">
        <f>+ROUND('Izračun udjela za 2024. (kune)'!AC48/'Izračun udjela za 2024. (euri)'!$G$1,2)</f>
        <v>568987.54</v>
      </c>
      <c r="AD48" s="64">
        <f>+ROUND('Izračun udjela za 2024. (kune)'!AD48/'Izračun udjela za 2024. (euri)'!$G$1,2)</f>
        <v>686095.35</v>
      </c>
      <c r="AE48" s="68">
        <f>+ROUND('Izračun udjela za 2024. (kune)'!AE48/'Izračun udjela za 2024. (euri)'!$G$1,2)</f>
        <v>0</v>
      </c>
      <c r="AF48" s="65">
        <f>+ROUND('Izračun udjela za 2024. (kune)'!AF48/'Izračun udjela za 2024. (euri)'!$G$1,2)</f>
        <v>0</v>
      </c>
      <c r="AG48" s="67">
        <f>+ROUND('Izračun udjela za 2024. (kune)'!AG48/'Izračun udjela za 2024. (euri)'!$G$1,2)</f>
        <v>754704.88</v>
      </c>
      <c r="AH48" s="64">
        <f>+ROUND('Izračun udjela za 2024. (kune)'!AH48/'Izračun udjela za 2024. (euri)'!$G$1,2)</f>
        <v>546888.49</v>
      </c>
      <c r="AI48" s="68">
        <f>+ROUND('Izračun udjela za 2024. (kune)'!AI48/'Izračun udjela za 2024. (euri)'!$G$1,2)</f>
        <v>0</v>
      </c>
      <c r="AJ48" s="64">
        <f>+ROUND('Izračun udjela za 2024. (kune)'!AJ48/'Izračun udjela za 2024. (euri)'!$G$1,2)</f>
        <v>0</v>
      </c>
      <c r="AK48" s="67">
        <f>+ROUND('Izračun udjela za 2024. (kune)'!AK48/'Izračun udjela za 2024. (euri)'!$G$1,2)</f>
        <v>601577.34</v>
      </c>
      <c r="AL48" s="64">
        <f>+ROUND('Izračun udjela za 2024. (kune)'!AL48/'Izračun udjela za 2024. (euri)'!$G$1,2)</f>
        <v>660999.78</v>
      </c>
      <c r="AM48" s="68">
        <f>+ROUND('Izračun udjela za 2024. (kune)'!AM48/'Izračun udjela za 2024. (euri)'!$G$1,2)</f>
        <v>0</v>
      </c>
      <c r="AN48" s="64">
        <f>+ROUND('Izračun udjela za 2024. (kune)'!AN48/'Izračun udjela za 2024. (euri)'!$G$1,2)</f>
        <v>0</v>
      </c>
      <c r="AO48" s="67">
        <f>+ROUND('Izračun udjela za 2024. (kune)'!AO48/'Izračun udjela za 2024. (euri)'!$G$1,2)</f>
        <v>727099.75</v>
      </c>
      <c r="AP48" s="69"/>
      <c r="AQ48" s="69"/>
      <c r="AR48" s="69"/>
      <c r="AS48" s="69"/>
      <c r="AT48" s="69"/>
      <c r="AU48" s="71"/>
      <c r="AV48" s="64">
        <v>0</v>
      </c>
      <c r="AW48" s="64">
        <v>0</v>
      </c>
      <c r="AX48" s="64">
        <v>0</v>
      </c>
      <c r="AY48" s="64">
        <v>0</v>
      </c>
      <c r="AZ48" s="64"/>
      <c r="BA48" s="64"/>
      <c r="BB48" s="64"/>
      <c r="BC48" s="64"/>
      <c r="BD48" s="72">
        <f t="shared" si="2"/>
        <v>612968.98</v>
      </c>
      <c r="BE48" s="73">
        <f t="shared" si="0"/>
        <v>280.92</v>
      </c>
      <c r="BF48" s="74">
        <f t="shared" si="9"/>
        <v>447.75</v>
      </c>
      <c r="BG48" s="66">
        <f t="shared" si="1"/>
        <v>364023.05999999994</v>
      </c>
      <c r="BH48" s="75">
        <f t="shared" si="4"/>
        <v>1.0285825456075803E-3</v>
      </c>
      <c r="BI48" s="76">
        <f t="shared" si="5"/>
        <v>1.0285825456075801E-3</v>
      </c>
    </row>
    <row r="49" spans="1:61" ht="15.75" customHeight="1" x14ac:dyDescent="0.25">
      <c r="A49" s="60">
        <v>1</v>
      </c>
      <c r="B49" s="61">
        <v>42</v>
      </c>
      <c r="C49" s="61">
        <v>18</v>
      </c>
      <c r="D49" s="62" t="s">
        <v>91</v>
      </c>
      <c r="E49" s="62" t="s">
        <v>127</v>
      </c>
      <c r="F49" s="63">
        <v>4441</v>
      </c>
      <c r="G49" s="64">
        <v>12</v>
      </c>
      <c r="H49" s="64">
        <f>+ROUND('Izračun udjela za 2024. (kune)'!H49/'Izračun udjela za 2024. (euri)'!$G$1,2)</f>
        <v>1634485.33</v>
      </c>
      <c r="I49" s="65">
        <f>+ROUND('Izračun udjela za 2024. (kune)'!I49/'Izračun udjela za 2024. (euri)'!$G$1,2)</f>
        <v>91593.43</v>
      </c>
      <c r="J49" s="66">
        <f>+ROUND('Izračun udjela za 2024. (kune)'!J49/'Izračun udjela za 2024. (euri)'!$G$1,2)</f>
        <v>1728038.93</v>
      </c>
      <c r="K49" s="64">
        <f>+ROUND('Izračun udjela za 2024. (kune)'!K49/'Izračun udjela za 2024. (euri)'!$G$1,2)</f>
        <v>1627892.15</v>
      </c>
      <c r="L49" s="65">
        <f>+ROUND('Izračun udjela za 2024. (kune)'!L49/'Izračun udjela za 2024. (euri)'!$G$1,2)</f>
        <v>91223.96</v>
      </c>
      <c r="M49" s="66">
        <f>+ROUND('Izračun udjela za 2024. (kune)'!M49/'Izračun udjela za 2024. (euri)'!$G$1,2)</f>
        <v>1721068.37</v>
      </c>
      <c r="N49" s="64">
        <f>+ROUND('Izračun udjela za 2024. (kune)'!N49/'Izračun udjela za 2024. (euri)'!$G$1,2)</f>
        <v>1460161.72</v>
      </c>
      <c r="O49" s="65">
        <f>+ROUND('Izračun udjela za 2024. (kune)'!O49/'Izračun udjela za 2024. (euri)'!$G$1,2)</f>
        <v>81824.429999999993</v>
      </c>
      <c r="P49" s="66">
        <f>+ROUND('Izračun udjela za 2024. (kune)'!P49/'Izračun udjela za 2024. (euri)'!$G$1,2)</f>
        <v>1543737.76</v>
      </c>
      <c r="Q49" s="64">
        <f>+ROUND('Izračun udjela za 2024. (kune)'!Q49/'Izračun udjela za 2024. (euri)'!$G$1,2)</f>
        <v>1503552.63</v>
      </c>
      <c r="R49" s="65">
        <f>+ROUND('Izračun udjela za 2024. (kune)'!R49/'Izračun udjela za 2024. (euri)'!$G$1,2)</f>
        <v>85026.03</v>
      </c>
      <c r="S49" s="66">
        <f>+ROUND('Izračun udjela za 2024. (kune)'!S49/'Izračun udjela za 2024. (euri)'!$G$1,2)</f>
        <v>1588749.79</v>
      </c>
      <c r="T49" s="64">
        <f>+ROUND('Izračun udjela za 2024. (kune)'!T49/'Izračun udjela za 2024. (euri)'!$G$1,2)</f>
        <v>1418160.1</v>
      </c>
      <c r="U49" s="65">
        <f>+ROUND('Izračun udjela za 2024. (kune)'!U49/'Izračun udjela za 2024. (euri)'!$G$1,2)</f>
        <v>80284.210000000006</v>
      </c>
      <c r="V49" s="67">
        <f>+ROUND('Izračun udjela za 2024. (kune)'!V49/'Izračun udjela za 2024. (euri)'!$G$1,2)</f>
        <v>1498421</v>
      </c>
      <c r="W49" s="64">
        <f>+ROUND('Izračun udjela za 2024. (kune)'!W49/'Izračun udjela za 2024. (euri)'!$G$1,2)</f>
        <v>1610709.48</v>
      </c>
      <c r="X49" s="65">
        <f>+ROUND('Izračun udjela za 2024. (kune)'!X49/'Izračun udjela za 2024. (euri)'!$G$1,2)</f>
        <v>91172.12</v>
      </c>
      <c r="Y49" s="67">
        <f>+ROUND('Izračun udjela za 2024. (kune)'!Y49/'Izračun udjela za 2024. (euri)'!$G$1,2)</f>
        <v>1701881.84</v>
      </c>
      <c r="Z49" s="64">
        <f>+ROUND('Izračun udjela za 2024. (kune)'!Z49/'Izračun udjela za 2024. (euri)'!$G$1,2)</f>
        <v>1733893.85</v>
      </c>
      <c r="AA49" s="68">
        <f>+ROUND('Izračun udjela za 2024. (kune)'!AA49/'Izračun udjela za 2024. (euri)'!$G$1,2)</f>
        <v>28736.91</v>
      </c>
      <c r="AB49" s="65">
        <f>+ROUND('Izračun udjela za 2024. (kune)'!AB49/'Izračun udjela za 2024. (euri)'!$G$1,2)</f>
        <v>98144.8</v>
      </c>
      <c r="AC49" s="67">
        <f>+ROUND('Izračun udjela za 2024. (kune)'!AC49/'Izračun udjela za 2024. (euri)'!$G$1,2)</f>
        <v>1957719.41</v>
      </c>
      <c r="AD49" s="64">
        <f>+ROUND('Izračun udjela za 2024. (kune)'!AD49/'Izračun udjela za 2024. (euri)'!$G$1,2)</f>
        <v>1613723.03</v>
      </c>
      <c r="AE49" s="68">
        <f>+ROUND('Izračun udjela za 2024. (kune)'!AE49/'Izračun udjela za 2024. (euri)'!$G$1,2)</f>
        <v>21626.58</v>
      </c>
      <c r="AF49" s="65">
        <f>+ROUND('Izračun udjela za 2024. (kune)'!AF49/'Izračun udjela za 2024. (euri)'!$G$1,2)</f>
        <v>93387.08</v>
      </c>
      <c r="AG49" s="67">
        <f>+ROUND('Izračun udjela za 2024. (kune)'!AG49/'Izračun udjela za 2024. (euri)'!$G$1,2)</f>
        <v>1840656.82</v>
      </c>
      <c r="AH49" s="64">
        <f>+ROUND('Izračun udjela za 2024. (kune)'!AH49/'Izračun udjela za 2024. (euri)'!$G$1,2)</f>
        <v>1378655.23</v>
      </c>
      <c r="AI49" s="68">
        <f>+ROUND('Izračun udjela za 2024. (kune)'!AI49/'Izračun udjela za 2024. (euri)'!$G$1,2)</f>
        <v>35675.07</v>
      </c>
      <c r="AJ49" s="64">
        <f>+ROUND('Izračun udjela za 2024. (kune)'!AJ49/'Izračun udjela za 2024. (euri)'!$G$1,2)</f>
        <v>78024.509999999995</v>
      </c>
      <c r="AK49" s="67">
        <f>+ROUND('Izračun udjela za 2024. (kune)'!AK49/'Izračun udjela za 2024. (euri)'!$G$1,2)</f>
        <v>1610515.01</v>
      </c>
      <c r="AL49" s="64">
        <f>+ROUND('Izračun udjela za 2024. (kune)'!AL49/'Izračun udjela za 2024. (euri)'!$G$1,2)</f>
        <v>1935992.57</v>
      </c>
      <c r="AM49" s="68">
        <f>+ROUND('Izračun udjela za 2024. (kune)'!AM49/'Izračun udjela za 2024. (euri)'!$G$1,2)</f>
        <v>39192.550000000003</v>
      </c>
      <c r="AN49" s="64">
        <f>+ROUND('Izračun udjela za 2024. (kune)'!AN49/'Izračun udjela za 2024. (euri)'!$G$1,2)</f>
        <v>109582.72</v>
      </c>
      <c r="AO49" s="67">
        <f>+ROUND('Izračun udjela za 2024. (kune)'!AO49/'Izračun udjela za 2024. (euri)'!$G$1,2)</f>
        <v>2197900.77</v>
      </c>
      <c r="AP49" s="69"/>
      <c r="AQ49" s="69"/>
      <c r="AR49" s="69"/>
      <c r="AS49" s="69"/>
      <c r="AT49" s="69"/>
      <c r="AU49" s="71"/>
      <c r="AV49" s="64">
        <v>708</v>
      </c>
      <c r="AW49" s="64">
        <v>727</v>
      </c>
      <c r="AX49" s="64">
        <v>869</v>
      </c>
      <c r="AY49" s="64">
        <v>880</v>
      </c>
      <c r="AZ49" s="64"/>
      <c r="BA49" s="64"/>
      <c r="BB49" s="64"/>
      <c r="BC49" s="64"/>
      <c r="BD49" s="72">
        <f t="shared" si="2"/>
        <v>1861734.77</v>
      </c>
      <c r="BE49" s="73">
        <f t="shared" si="0"/>
        <v>419.22</v>
      </c>
      <c r="BF49" s="74">
        <f t="shared" ref="BF49:BF50" si="10">+$BJ$601</f>
        <v>453.27</v>
      </c>
      <c r="BG49" s="66">
        <f t="shared" si="1"/>
        <v>151216.04999999978</v>
      </c>
      <c r="BH49" s="75">
        <f t="shared" si="4"/>
        <v>4.2727565019019109E-4</v>
      </c>
      <c r="BI49" s="76">
        <f t="shared" si="5"/>
        <v>4.2727565019019098E-4</v>
      </c>
    </row>
    <row r="50" spans="1:61" ht="15.75" customHeight="1" x14ac:dyDescent="0.25">
      <c r="A50" s="60">
        <v>1</v>
      </c>
      <c r="B50" s="61">
        <v>43</v>
      </c>
      <c r="C50" s="61">
        <v>18</v>
      </c>
      <c r="D50" s="62" t="s">
        <v>91</v>
      </c>
      <c r="E50" s="62" t="s">
        <v>128</v>
      </c>
      <c r="F50" s="63">
        <v>5999</v>
      </c>
      <c r="G50" s="64">
        <v>12</v>
      </c>
      <c r="H50" s="64">
        <f>+ROUND('Izračun udjela za 2024. (kune)'!H50/'Izračun udjela za 2024. (euri)'!$G$1,2)</f>
        <v>2269523.64</v>
      </c>
      <c r="I50" s="65">
        <f>+ROUND('Izračun udjela za 2024. (kune)'!I50/'Izračun udjela za 2024. (euri)'!$G$1,2)</f>
        <v>0</v>
      </c>
      <c r="J50" s="66">
        <f>+ROUND('Izračun udjela za 2024. (kune)'!J50/'Izračun udjela za 2024. (euri)'!$G$1,2)</f>
        <v>2541866.48</v>
      </c>
      <c r="K50" s="64">
        <f>+ROUND('Izračun udjela za 2024. (kune)'!K50/'Izračun udjela za 2024. (euri)'!$G$1,2)</f>
        <v>2445517</v>
      </c>
      <c r="L50" s="65">
        <f>+ROUND('Izračun udjela za 2024. (kune)'!L50/'Izračun udjela za 2024. (euri)'!$G$1,2)</f>
        <v>0</v>
      </c>
      <c r="M50" s="66">
        <f>+ROUND('Izračun udjela za 2024. (kune)'!M50/'Izračun udjela za 2024. (euri)'!$G$1,2)</f>
        <v>2738979.04</v>
      </c>
      <c r="N50" s="64">
        <f>+ROUND('Izračun udjela za 2024. (kune)'!N50/'Izračun udjela za 2024. (euri)'!$G$1,2)</f>
        <v>2377313.06</v>
      </c>
      <c r="O50" s="65">
        <f>+ROUND('Izračun udjela za 2024. (kune)'!O50/'Izračun udjela za 2024. (euri)'!$G$1,2)</f>
        <v>133219.67000000001</v>
      </c>
      <c r="P50" s="66">
        <f>+ROUND('Izračun udjela za 2024. (kune)'!P50/'Izračun udjela za 2024. (euri)'!$G$1,2)</f>
        <v>2513384.6</v>
      </c>
      <c r="Q50" s="64">
        <f>+ROUND('Izračun udjela za 2024. (kune)'!Q50/'Izračun udjela za 2024. (euri)'!$G$1,2)</f>
        <v>2448956.64</v>
      </c>
      <c r="R50" s="65">
        <f>+ROUND('Izračun udjela za 2024. (kune)'!R50/'Izračun udjela za 2024. (euri)'!$G$1,2)</f>
        <v>137875.64000000001</v>
      </c>
      <c r="S50" s="66">
        <f>+ROUND('Izračun udjela za 2024. (kune)'!S50/'Izračun udjela za 2024. (euri)'!$G$1,2)</f>
        <v>2588410.71</v>
      </c>
      <c r="T50" s="64">
        <f>+ROUND('Izračun udjela za 2024. (kune)'!T50/'Izračun udjela za 2024. (euri)'!$G$1,2)</f>
        <v>2161101.88</v>
      </c>
      <c r="U50" s="65">
        <f>+ROUND('Izračun udjela za 2024. (kune)'!U50/'Izračun udjela za 2024. (euri)'!$G$1,2)</f>
        <v>121752.54</v>
      </c>
      <c r="V50" s="67">
        <f>+ROUND('Izračun udjela za 2024. (kune)'!V50/'Izračun udjela za 2024. (euri)'!$G$1,2)</f>
        <v>2284071.2599999998</v>
      </c>
      <c r="W50" s="64">
        <f>+ROUND('Izračun udjela za 2024. (kune)'!W50/'Izračun udjela za 2024. (euri)'!$G$1,2)</f>
        <v>2534667.2999999998</v>
      </c>
      <c r="X50" s="65">
        <f>+ROUND('Izračun udjela za 2024. (kune)'!X50/'Izračun udjela za 2024. (euri)'!$G$1,2)</f>
        <v>143471.51999999999</v>
      </c>
      <c r="Y50" s="67">
        <f>+ROUND('Izračun udjela za 2024. (kune)'!Y50/'Izračun udjela za 2024. (euri)'!$G$1,2)</f>
        <v>2678139.27</v>
      </c>
      <c r="Z50" s="64">
        <f>+ROUND('Izračun udjela za 2024. (kune)'!Z50/'Izračun udjela za 2024. (euri)'!$G$1,2)</f>
        <v>2860647.74</v>
      </c>
      <c r="AA50" s="68">
        <f>+ROUND('Izračun udjela za 2024. (kune)'!AA50/'Izračun udjela za 2024. (euri)'!$G$1,2)</f>
        <v>18894.060000000001</v>
      </c>
      <c r="AB50" s="65">
        <f>+ROUND('Izračun udjela za 2024. (kune)'!AB50/'Izračun udjela za 2024. (euri)'!$G$1,2)</f>
        <v>161923.21</v>
      </c>
      <c r="AC50" s="67">
        <f>+ROUND('Izračun udjela za 2024. (kune)'!AC50/'Izračun udjela za 2024. (euri)'!$G$1,2)</f>
        <v>3123823.02</v>
      </c>
      <c r="AD50" s="64">
        <f>+ROUND('Izračun udjela za 2024. (kune)'!AD50/'Izračun udjela za 2024. (euri)'!$G$1,2)</f>
        <v>2490020.5499999998</v>
      </c>
      <c r="AE50" s="68">
        <f>+ROUND('Izračun udjela za 2024. (kune)'!AE50/'Izračun udjela za 2024. (euri)'!$G$1,2)</f>
        <v>16932.46</v>
      </c>
      <c r="AF50" s="65">
        <f>+ROUND('Izračun udjela za 2024. (kune)'!AF50/'Izračun udjela za 2024. (euri)'!$G$1,2)</f>
        <v>143035.49</v>
      </c>
      <c r="AG50" s="67">
        <f>+ROUND('Izračun udjela za 2024. (kune)'!AG50/'Izračun udjela za 2024. (euri)'!$G$1,2)</f>
        <v>2729173.14</v>
      </c>
      <c r="AH50" s="64">
        <f>+ROUND('Izračun udjela za 2024. (kune)'!AH50/'Izračun udjela za 2024. (euri)'!$G$1,2)</f>
        <v>2448112.86</v>
      </c>
      <c r="AI50" s="68">
        <f>+ROUND('Izračun udjela za 2024. (kune)'!AI50/'Izračun udjela za 2024. (euri)'!$G$1,2)</f>
        <v>25052.28</v>
      </c>
      <c r="AJ50" s="64">
        <f>+ROUND('Izračun udjela za 2024. (kune)'!AJ50/'Izračun udjela za 2024. (euri)'!$G$1,2)</f>
        <v>138572.31</v>
      </c>
      <c r="AK50" s="67">
        <f>+ROUND('Izračun udjela za 2024. (kune)'!AK50/'Izračun udjela za 2024. (euri)'!$G$1,2)</f>
        <v>2700215.55</v>
      </c>
      <c r="AL50" s="64">
        <f>+ROUND('Izračun udjela za 2024. (kune)'!AL50/'Izračun udjela za 2024. (euri)'!$G$1,2)</f>
        <v>3161776.58</v>
      </c>
      <c r="AM50" s="68">
        <f>+ROUND('Izračun udjela za 2024. (kune)'!AM50/'Izračun udjela za 2024. (euri)'!$G$1,2)</f>
        <v>26037.03</v>
      </c>
      <c r="AN50" s="64">
        <f>+ROUND('Izračun udjela za 2024. (kune)'!AN50/'Izračun udjela za 2024. (euri)'!$G$1,2)</f>
        <v>178968.33</v>
      </c>
      <c r="AO50" s="67">
        <f>+ROUND('Izračun udjela za 2024. (kune)'!AO50/'Izračun udjela za 2024. (euri)'!$G$1,2)</f>
        <v>3460084.66</v>
      </c>
      <c r="AP50" s="69"/>
      <c r="AQ50" s="69"/>
      <c r="AR50" s="69"/>
      <c r="AS50" s="69"/>
      <c r="AT50" s="69"/>
      <c r="AU50" s="71"/>
      <c r="AV50" s="64">
        <v>549</v>
      </c>
      <c r="AW50" s="64">
        <v>536</v>
      </c>
      <c r="AX50" s="64">
        <v>635</v>
      </c>
      <c r="AY50" s="64">
        <v>666</v>
      </c>
      <c r="AZ50" s="64"/>
      <c r="BA50" s="64"/>
      <c r="BB50" s="64"/>
      <c r="BC50" s="64"/>
      <c r="BD50" s="72">
        <f t="shared" si="2"/>
        <v>2938287.13</v>
      </c>
      <c r="BE50" s="73">
        <f t="shared" si="0"/>
        <v>489.8</v>
      </c>
      <c r="BF50" s="74">
        <f t="shared" si="10"/>
        <v>453.27</v>
      </c>
      <c r="BG50" s="66">
        <f t="shared" si="1"/>
        <v>0</v>
      </c>
      <c r="BH50" s="75">
        <f t="shared" si="4"/>
        <v>0</v>
      </c>
      <c r="BI50" s="76">
        <f t="shared" si="5"/>
        <v>0</v>
      </c>
    </row>
    <row r="51" spans="1:61" ht="15.75" customHeight="1" x14ac:dyDescent="0.25">
      <c r="A51" s="60">
        <v>1</v>
      </c>
      <c r="B51" s="61">
        <v>44</v>
      </c>
      <c r="C51" s="61">
        <v>16</v>
      </c>
      <c r="D51" s="62" t="s">
        <v>87</v>
      </c>
      <c r="E51" s="62" t="s">
        <v>129</v>
      </c>
      <c r="F51" s="63">
        <v>3712</v>
      </c>
      <c r="G51" s="64">
        <v>10</v>
      </c>
      <c r="H51" s="64">
        <f>+ROUND('Izračun udjela za 2024. (kune)'!H51/'Izračun udjela za 2024. (euri)'!$G$1,2)</f>
        <v>477683.88</v>
      </c>
      <c r="I51" s="65">
        <f>+ROUND('Izračun udjela za 2024. (kune)'!I51/'Izračun udjela za 2024. (euri)'!$G$1,2)</f>
        <v>22519.47</v>
      </c>
      <c r="J51" s="66">
        <f>+ROUND('Izračun udjela za 2024. (kune)'!J51/'Izračun udjela za 2024. (euri)'!$G$1,2)</f>
        <v>500680.85</v>
      </c>
      <c r="K51" s="64">
        <f>+ROUND('Izračun udjela za 2024. (kune)'!K51/'Izračun udjela za 2024. (euri)'!$G$1,2)</f>
        <v>499516.7</v>
      </c>
      <c r="L51" s="65">
        <f>+ROUND('Izračun udjela za 2024. (kune)'!L51/'Izračun udjela za 2024. (euri)'!$G$1,2)</f>
        <v>23548.73</v>
      </c>
      <c r="M51" s="66">
        <f>+ROUND('Izračun udjela za 2024. (kune)'!M51/'Izračun udjela za 2024. (euri)'!$G$1,2)</f>
        <v>523564.76</v>
      </c>
      <c r="N51" s="64">
        <f>+ROUND('Izračun udjela za 2024. (kune)'!N51/'Izračun udjela za 2024. (euri)'!$G$1,2)</f>
        <v>378427.72</v>
      </c>
      <c r="O51" s="65">
        <f>+ROUND('Izračun udjela za 2024. (kune)'!O51/'Izračun udjela za 2024. (euri)'!$G$1,2)</f>
        <v>17840.04</v>
      </c>
      <c r="P51" s="66">
        <f>+ROUND('Izračun udjela za 2024. (kune)'!P51/'Izračun udjela za 2024. (euri)'!$G$1,2)</f>
        <v>396646.45</v>
      </c>
      <c r="Q51" s="64">
        <f>+ROUND('Izračun udjela za 2024. (kune)'!Q51/'Izračun udjela za 2024. (euri)'!$G$1,2)</f>
        <v>439661.75</v>
      </c>
      <c r="R51" s="65">
        <f>+ROUND('Izračun udjela za 2024. (kune)'!R51/'Izračun udjela za 2024. (euri)'!$G$1,2)</f>
        <v>20861.169999999998</v>
      </c>
      <c r="S51" s="66">
        <f>+ROUND('Izračun udjela za 2024. (kune)'!S51/'Izračun udjela za 2024. (euri)'!$G$1,2)</f>
        <v>460680.64</v>
      </c>
      <c r="T51" s="64">
        <f>+ROUND('Izračun udjela za 2024. (kune)'!T51/'Izračun udjela za 2024. (euri)'!$G$1,2)</f>
        <v>495306.85</v>
      </c>
      <c r="U51" s="65">
        <f>+ROUND('Izračun udjela za 2024. (kune)'!U51/'Izračun udjela za 2024. (euri)'!$G$1,2)</f>
        <v>23564.1</v>
      </c>
      <c r="V51" s="67">
        <f>+ROUND('Izračun udjela za 2024. (kune)'!V51/'Izračun udjela za 2024. (euri)'!$G$1,2)</f>
        <v>518917.03</v>
      </c>
      <c r="W51" s="64">
        <f>+ROUND('Izračun udjela za 2024. (kune)'!W51/'Izračun udjela za 2024. (euri)'!$G$1,2)</f>
        <v>562804.51</v>
      </c>
      <c r="X51" s="65">
        <f>+ROUND('Izračun udjela za 2024. (kune)'!X51/'Izračun udjela za 2024. (euri)'!$G$1,2)</f>
        <v>26800.2</v>
      </c>
      <c r="Y51" s="67">
        <f>+ROUND('Izračun udjela za 2024. (kune)'!Y51/'Izračun udjela za 2024. (euri)'!$G$1,2)</f>
        <v>589604.74</v>
      </c>
      <c r="Z51" s="64">
        <f>+ROUND('Izračun udjela za 2024. (kune)'!Z51/'Izračun udjela za 2024. (euri)'!$G$1,2)</f>
        <v>648870.16</v>
      </c>
      <c r="AA51" s="68">
        <f>+ROUND('Izračun udjela za 2024. (kune)'!AA51/'Izračun udjela za 2024. (euri)'!$G$1,2)</f>
        <v>1537.19</v>
      </c>
      <c r="AB51" s="65">
        <f>+ROUND('Izračun udjela za 2024. (kune)'!AB51/'Izračun udjela za 2024. (euri)'!$G$1,2)</f>
        <v>30898.560000000001</v>
      </c>
      <c r="AC51" s="67">
        <f>+ROUND('Izračun udjela za 2024. (kune)'!AC51/'Izračun udjela za 2024. (euri)'!$G$1,2)</f>
        <v>680705.76</v>
      </c>
      <c r="AD51" s="64">
        <f>+ROUND('Izračun udjela za 2024. (kune)'!AD51/'Izračun udjela za 2024. (euri)'!$G$1,2)</f>
        <v>621330.39</v>
      </c>
      <c r="AE51" s="68">
        <f>+ROUND('Izračun udjela za 2024. (kune)'!AE51/'Izračun udjela za 2024. (euri)'!$G$1,2)</f>
        <v>188.13</v>
      </c>
      <c r="AF51" s="65">
        <f>+ROUND('Izračun udjela za 2024. (kune)'!AF51/'Izračun udjela za 2024. (euri)'!$G$1,2)</f>
        <v>29587.14</v>
      </c>
      <c r="AG51" s="67">
        <f>+ROUND('Izračun udjela za 2024. (kune)'!AG51/'Izračun udjela za 2024. (euri)'!$G$1,2)</f>
        <v>653338.55000000005</v>
      </c>
      <c r="AH51" s="64">
        <f>+ROUND('Izračun udjela za 2024. (kune)'!AH51/'Izračun udjela za 2024. (euri)'!$G$1,2)</f>
        <v>614283.43000000005</v>
      </c>
      <c r="AI51" s="68">
        <f>+ROUND('Izračun udjela za 2024. (kune)'!AI51/'Izračun udjela za 2024. (euri)'!$G$1,2)</f>
        <v>1429.67</v>
      </c>
      <c r="AJ51" s="64">
        <f>+ROUND('Izračun udjela za 2024. (kune)'!AJ51/'Izračun udjela za 2024. (euri)'!$G$1,2)</f>
        <v>29251.54</v>
      </c>
      <c r="AK51" s="67">
        <f>+ROUND('Izračun udjela za 2024. (kune)'!AK51/'Izračun udjela za 2024. (euri)'!$G$1,2)</f>
        <v>644590.35</v>
      </c>
      <c r="AL51" s="64">
        <f>+ROUND('Izračun udjela za 2024. (kune)'!AL51/'Izračun udjela za 2024. (euri)'!$G$1,2)</f>
        <v>770304.28</v>
      </c>
      <c r="AM51" s="68">
        <f>+ROUND('Izračun udjela za 2024. (kune)'!AM51/'Izračun udjela za 2024. (euri)'!$G$1,2)</f>
        <v>104.52</v>
      </c>
      <c r="AN51" s="64">
        <f>+ROUND('Izračun udjela za 2024. (kune)'!AN51/'Izračun udjela za 2024. (euri)'!$G$1,2)</f>
        <v>36681.089999999997</v>
      </c>
      <c r="AO51" s="67">
        <f>+ROUND('Izračun udjela za 2024. (kune)'!AO51/'Izračun udjela za 2024. (euri)'!$G$1,2)</f>
        <v>809936.44</v>
      </c>
      <c r="AP51" s="69"/>
      <c r="AQ51" s="69"/>
      <c r="AR51" s="69"/>
      <c r="AS51" s="69"/>
      <c r="AT51" s="69"/>
      <c r="AU51" s="71"/>
      <c r="AV51" s="64">
        <v>12</v>
      </c>
      <c r="AW51" s="64">
        <v>12</v>
      </c>
      <c r="AX51" s="64">
        <v>12</v>
      </c>
      <c r="AY51" s="64">
        <v>14</v>
      </c>
      <c r="AZ51" s="64"/>
      <c r="BA51" s="64"/>
      <c r="BB51" s="64"/>
      <c r="BC51" s="64"/>
      <c r="BD51" s="72">
        <f t="shared" si="2"/>
        <v>675635.17</v>
      </c>
      <c r="BE51" s="73">
        <f t="shared" si="0"/>
        <v>182.01</v>
      </c>
      <c r="BF51" s="74">
        <f t="shared" ref="BF51:BF57" si="11">+$BJ$600</f>
        <v>447.75</v>
      </c>
      <c r="BG51" s="66">
        <f t="shared" si="1"/>
        <v>986426.88</v>
      </c>
      <c r="BH51" s="75">
        <f t="shared" si="4"/>
        <v>2.7872450478443407E-3</v>
      </c>
      <c r="BI51" s="76">
        <f t="shared" si="5"/>
        <v>2.7872450478443399E-3</v>
      </c>
    </row>
    <row r="52" spans="1:61" ht="15.75" customHeight="1" x14ac:dyDescent="0.25">
      <c r="A52" s="60">
        <v>1</v>
      </c>
      <c r="B52" s="61">
        <v>46</v>
      </c>
      <c r="C52" s="61">
        <v>12</v>
      </c>
      <c r="D52" s="62" t="s">
        <v>87</v>
      </c>
      <c r="E52" s="62" t="s">
        <v>130</v>
      </c>
      <c r="F52" s="63">
        <v>2964</v>
      </c>
      <c r="G52" s="64">
        <v>10</v>
      </c>
      <c r="H52" s="64">
        <f>+ROUND('Izračun udjela za 2024. (kune)'!H52/'Izračun udjela za 2024. (euri)'!$G$1,2)</f>
        <v>307417.78999999998</v>
      </c>
      <c r="I52" s="65">
        <f>+ROUND('Izračun udjela za 2024. (kune)'!I52/'Izračun udjela za 2024. (euri)'!$G$1,2)</f>
        <v>40030.47</v>
      </c>
      <c r="J52" s="66">
        <f>+ROUND('Izračun udjela za 2024. (kune)'!J52/'Izračun udjela za 2024. (euri)'!$G$1,2)</f>
        <v>294126.06</v>
      </c>
      <c r="K52" s="64">
        <f>+ROUND('Izračun udjela za 2024. (kune)'!K52/'Izračun udjela za 2024. (euri)'!$G$1,2)</f>
        <v>324700.76</v>
      </c>
      <c r="L52" s="65">
        <f>+ROUND('Izračun udjela za 2024. (kune)'!L52/'Izračun udjela za 2024. (euri)'!$G$1,2)</f>
        <v>40185.97</v>
      </c>
      <c r="M52" s="66">
        <f>+ROUND('Izračun udjela za 2024. (kune)'!M52/'Izračun udjela za 2024. (euri)'!$G$1,2)</f>
        <v>312966.26</v>
      </c>
      <c r="N52" s="64">
        <f>+ROUND('Izračun udjela za 2024. (kune)'!N52/'Izračun udjela za 2024. (euri)'!$G$1,2)</f>
        <v>247381.52</v>
      </c>
      <c r="O52" s="65">
        <f>+ROUND('Izračun udjela za 2024. (kune)'!O52/'Izračun udjela za 2024. (euri)'!$G$1,2)</f>
        <v>22264.42</v>
      </c>
      <c r="P52" s="66">
        <f>+ROUND('Izračun udjela za 2024. (kune)'!P52/'Izračun udjela za 2024. (euri)'!$G$1,2)</f>
        <v>247628.82</v>
      </c>
      <c r="Q52" s="64">
        <f>+ROUND('Izračun udjela za 2024. (kune)'!Q52/'Izračun udjela za 2024. (euri)'!$G$1,2)</f>
        <v>318417.28000000003</v>
      </c>
      <c r="R52" s="65">
        <f>+ROUND('Izračun udjela za 2024. (kune)'!R52/'Izračun udjela za 2024. (euri)'!$G$1,2)</f>
        <v>29071</v>
      </c>
      <c r="S52" s="66">
        <f>+ROUND('Izračun udjela za 2024. (kune)'!S52/'Izračun udjela za 2024. (euri)'!$G$1,2)</f>
        <v>318280.90999999997</v>
      </c>
      <c r="T52" s="64">
        <f>+ROUND('Izračun udjela za 2024. (kune)'!T52/'Izračun udjela za 2024. (euri)'!$G$1,2)</f>
        <v>244732.65</v>
      </c>
      <c r="U52" s="65">
        <f>+ROUND('Izračun udjela za 2024. (kune)'!U52/'Izračun udjela za 2024. (euri)'!$G$1,2)</f>
        <v>22476.29</v>
      </c>
      <c r="V52" s="67">
        <f>+ROUND('Izračun udjela za 2024. (kune)'!V52/'Izračun udjela za 2024. (euri)'!$G$1,2)</f>
        <v>244482</v>
      </c>
      <c r="W52" s="64">
        <f>+ROUND('Izračun udjela za 2024. (kune)'!W52/'Izračun udjela za 2024. (euri)'!$G$1,2)</f>
        <v>405273.38</v>
      </c>
      <c r="X52" s="65">
        <f>+ROUND('Izračun udjela za 2024. (kune)'!X52/'Izračun udjela za 2024. (euri)'!$G$1,2)</f>
        <v>36843.089999999997</v>
      </c>
      <c r="Y52" s="67">
        <f>+ROUND('Izračun udjela za 2024. (kune)'!Y52/'Izračun udjela za 2024. (euri)'!$G$1,2)</f>
        <v>405273.31</v>
      </c>
      <c r="Z52" s="64">
        <f>+ROUND('Izračun udjela za 2024. (kune)'!Z52/'Izračun udjela za 2024. (euri)'!$G$1,2)</f>
        <v>492554.41</v>
      </c>
      <c r="AA52" s="68">
        <f>+ROUND('Izračun udjela za 2024. (kune)'!AA52/'Izračun udjela za 2024. (euri)'!$G$1,2)</f>
        <v>1132.72</v>
      </c>
      <c r="AB52" s="65">
        <f>+ROUND('Izračun udjela za 2024. (kune)'!AB52/'Izračun udjela za 2024. (euri)'!$G$1,2)</f>
        <v>44777.73</v>
      </c>
      <c r="AC52" s="67">
        <f>+ROUND('Izračun udjela za 2024. (kune)'!AC52/'Izračun udjela za 2024. (euri)'!$G$1,2)</f>
        <v>492554.35</v>
      </c>
      <c r="AD52" s="64">
        <f>+ROUND('Izračun udjela za 2024. (kune)'!AD52/'Izračun udjela za 2024. (euri)'!$G$1,2)</f>
        <v>505118.33</v>
      </c>
      <c r="AE52" s="68">
        <f>+ROUND('Izračun udjela za 2024. (kune)'!AE52/'Izračun udjela za 2024. (euri)'!$G$1,2)</f>
        <v>504.35</v>
      </c>
      <c r="AF52" s="65">
        <f>+ROUND('Izračun udjela za 2024. (kune)'!AF52/'Izračun udjela za 2024. (euri)'!$G$1,2)</f>
        <v>48071.29</v>
      </c>
      <c r="AG52" s="67">
        <f>+ROUND('Izračun udjela za 2024. (kune)'!AG52/'Izračun udjela za 2024. (euri)'!$G$1,2)</f>
        <v>502751.74</v>
      </c>
      <c r="AH52" s="64">
        <f>+ROUND('Izračun udjela za 2024. (kune)'!AH52/'Izračun udjela za 2024. (euri)'!$G$1,2)</f>
        <v>485906.64</v>
      </c>
      <c r="AI52" s="68">
        <f>+ROUND('Izračun udjela za 2024. (kune)'!AI52/'Izračun udjela za 2024. (euri)'!$G$1,2)</f>
        <v>143.53</v>
      </c>
      <c r="AJ52" s="64">
        <f>+ROUND('Izračun udjela za 2024. (kune)'!AJ52/'Izračun udjela za 2024. (euri)'!$G$1,2)</f>
        <v>44147.67</v>
      </c>
      <c r="AK52" s="67">
        <f>+ROUND('Izračun udjela za 2024. (kune)'!AK52/'Izračun udjela za 2024. (euri)'!$G$1,2)</f>
        <v>485934.86</v>
      </c>
      <c r="AL52" s="64">
        <f>+ROUND('Izračun udjela za 2024. (kune)'!AL52/'Izračun udjela za 2024. (euri)'!$G$1,2)</f>
        <v>591621.55000000005</v>
      </c>
      <c r="AM52" s="68">
        <f>+ROUND('Izračun udjela za 2024. (kune)'!AM52/'Izračun udjela za 2024. (euri)'!$G$1,2)</f>
        <v>-200.19</v>
      </c>
      <c r="AN52" s="64">
        <f>+ROUND('Izračun udjela za 2024. (kune)'!AN52/'Izračun udjela za 2024. (euri)'!$G$1,2)</f>
        <v>53781.77</v>
      </c>
      <c r="AO52" s="67">
        <f>+ROUND('Izračun udjela za 2024. (kune)'!AO52/'Izračun udjela za 2024. (euri)'!$G$1,2)</f>
        <v>591623.75</v>
      </c>
      <c r="AP52" s="69"/>
      <c r="AQ52" s="69"/>
      <c r="AR52" s="69"/>
      <c r="AS52" s="69"/>
      <c r="AT52" s="69"/>
      <c r="AU52" s="71"/>
      <c r="AV52" s="64">
        <v>0</v>
      </c>
      <c r="AW52" s="64">
        <v>0</v>
      </c>
      <c r="AX52" s="64">
        <v>0</v>
      </c>
      <c r="AY52" s="64">
        <v>0</v>
      </c>
      <c r="AZ52" s="64"/>
      <c r="BA52" s="64"/>
      <c r="BB52" s="64"/>
      <c r="BC52" s="64"/>
      <c r="BD52" s="72">
        <f t="shared" si="2"/>
        <v>495627.6</v>
      </c>
      <c r="BE52" s="73">
        <f t="shared" si="0"/>
        <v>167.22</v>
      </c>
      <c r="BF52" s="74">
        <f t="shared" si="11"/>
        <v>447.75</v>
      </c>
      <c r="BG52" s="66">
        <f t="shared" si="1"/>
        <v>831490.91999999993</v>
      </c>
      <c r="BH52" s="75">
        <f t="shared" si="4"/>
        <v>2.3494584303071046E-3</v>
      </c>
      <c r="BI52" s="76">
        <f t="shared" si="5"/>
        <v>2.3494584303070999E-3</v>
      </c>
    </row>
    <row r="53" spans="1:61" ht="15.75" customHeight="1" x14ac:dyDescent="0.25">
      <c r="A53" s="60">
        <v>1</v>
      </c>
      <c r="B53" s="61">
        <v>47</v>
      </c>
      <c r="C53" s="61">
        <v>18</v>
      </c>
      <c r="D53" s="62" t="s">
        <v>87</v>
      </c>
      <c r="E53" s="62" t="s">
        <v>131</v>
      </c>
      <c r="F53" s="63">
        <v>1453</v>
      </c>
      <c r="G53" s="64">
        <v>10</v>
      </c>
      <c r="H53" s="64">
        <f>+ROUND('Izračun udjela za 2024. (kune)'!H53/'Izračun udjela za 2024. (euri)'!$G$1,2)</f>
        <v>258953.15</v>
      </c>
      <c r="I53" s="65">
        <f>+ROUND('Izračun udjela za 2024. (kune)'!I53/'Izračun udjela za 2024. (euri)'!$G$1,2)</f>
        <v>6797.94</v>
      </c>
      <c r="J53" s="66">
        <f>+ROUND('Izračun udjela za 2024. (kune)'!J53/'Izračun udjela za 2024. (euri)'!$G$1,2)</f>
        <v>277370.74</v>
      </c>
      <c r="K53" s="64">
        <f>+ROUND('Izračun udjela za 2024. (kune)'!K53/'Izračun udjela za 2024. (euri)'!$G$1,2)</f>
        <v>301676.33</v>
      </c>
      <c r="L53" s="65">
        <f>+ROUND('Izračun udjela za 2024. (kune)'!L53/'Izračun udjela za 2024. (euri)'!$G$1,2)</f>
        <v>7525.51</v>
      </c>
      <c r="M53" s="66">
        <f>+ROUND('Izračun udjela za 2024. (kune)'!M53/'Izračun udjela za 2024. (euri)'!$G$1,2)</f>
        <v>323565.90999999997</v>
      </c>
      <c r="N53" s="64">
        <f>+ROUND('Izračun udjela za 2024. (kune)'!N53/'Izračun udjela za 2024. (euri)'!$G$1,2)</f>
        <v>291809.84000000003</v>
      </c>
      <c r="O53" s="65">
        <f>+ROUND('Izračun udjela za 2024. (kune)'!O53/'Izračun udjela za 2024. (euri)'!$G$1,2)</f>
        <v>5664.57</v>
      </c>
      <c r="P53" s="66">
        <f>+ROUND('Izračun udjela za 2024. (kune)'!P53/'Izračun udjela za 2024. (euri)'!$G$1,2)</f>
        <v>314759.78999999998</v>
      </c>
      <c r="Q53" s="64">
        <f>+ROUND('Izračun udjela za 2024. (kune)'!Q53/'Izračun udjela za 2024. (euri)'!$G$1,2)</f>
        <v>345546.33</v>
      </c>
      <c r="R53" s="65">
        <f>+ROUND('Izračun udjela za 2024. (kune)'!R53/'Izračun udjela za 2024. (euri)'!$G$1,2)</f>
        <v>6792.99</v>
      </c>
      <c r="S53" s="66">
        <f>+ROUND('Izračun udjela za 2024. (kune)'!S53/'Izračun udjela za 2024. (euri)'!$G$1,2)</f>
        <v>372628.67</v>
      </c>
      <c r="T53" s="64">
        <f>+ROUND('Izračun udjela za 2024. (kune)'!T53/'Izračun udjela za 2024. (euri)'!$G$1,2)</f>
        <v>360024.48</v>
      </c>
      <c r="U53" s="65">
        <f>+ROUND('Izračun udjela za 2024. (kune)'!U53/'Izračun udjela za 2024. (euri)'!$G$1,2)</f>
        <v>7082.18</v>
      </c>
      <c r="V53" s="67">
        <f>+ROUND('Izračun udjela za 2024. (kune)'!V53/'Izračun udjela za 2024. (euri)'!$G$1,2)</f>
        <v>388236.53</v>
      </c>
      <c r="W53" s="64">
        <f>+ROUND('Izračun udjela za 2024. (kune)'!W53/'Izračun udjela za 2024. (euri)'!$G$1,2)</f>
        <v>396492.2</v>
      </c>
      <c r="X53" s="65">
        <f>+ROUND('Izračun udjela za 2024. (kune)'!X53/'Izračun udjela za 2024. (euri)'!$G$1,2)</f>
        <v>7774.37</v>
      </c>
      <c r="Y53" s="67">
        <f>+ROUND('Izračun udjela za 2024. (kune)'!Y53/'Izračun udjela za 2024. (euri)'!$G$1,2)</f>
        <v>427589.62</v>
      </c>
      <c r="Z53" s="64">
        <f>+ROUND('Izračun udjela za 2024. (kune)'!Z53/'Izračun udjela za 2024. (euri)'!$G$1,2)</f>
        <v>479873.4</v>
      </c>
      <c r="AA53" s="68">
        <f>+ROUND('Izračun udjela za 2024. (kune)'!AA53/'Izračun udjela za 2024. (euri)'!$G$1,2)</f>
        <v>2686.47</v>
      </c>
      <c r="AB53" s="65">
        <f>+ROUND('Izračun udjela za 2024. (kune)'!AB53/'Izračun udjela za 2024. (euri)'!$G$1,2)</f>
        <v>9409.2900000000009</v>
      </c>
      <c r="AC53" s="67">
        <f>+ROUND('Izračun udjela za 2024. (kune)'!AC53/'Izračun udjela za 2024. (euri)'!$G$1,2)</f>
        <v>545433.37</v>
      </c>
      <c r="AD53" s="64">
        <f>+ROUND('Izračun udjela za 2024. (kune)'!AD53/'Izračun udjela za 2024. (euri)'!$G$1,2)</f>
        <v>447815.12</v>
      </c>
      <c r="AE53" s="68">
        <f>+ROUND('Izračun udjela za 2024. (kune)'!AE53/'Izračun udjela za 2024. (euri)'!$G$1,2)</f>
        <v>1964.07</v>
      </c>
      <c r="AF53" s="65">
        <f>+ROUND('Izračun udjela za 2024. (kune)'!AF53/'Izračun udjela za 2024. (euri)'!$G$1,2)</f>
        <v>8780.57</v>
      </c>
      <c r="AG53" s="67">
        <f>+ROUND('Izračun udjela za 2024. (kune)'!AG53/'Izračun udjela za 2024. (euri)'!$G$1,2)</f>
        <v>510341.52</v>
      </c>
      <c r="AH53" s="64">
        <f>+ROUND('Izračun udjela za 2024. (kune)'!AH53/'Izračun udjela za 2024. (euri)'!$G$1,2)</f>
        <v>418124.64</v>
      </c>
      <c r="AI53" s="68">
        <f>+ROUND('Izračun udjela za 2024. (kune)'!AI53/'Izračun udjela za 2024. (euri)'!$G$1,2)</f>
        <v>3026.04</v>
      </c>
      <c r="AJ53" s="64">
        <f>+ROUND('Izračun udjela za 2024. (kune)'!AJ53/'Izračun udjela za 2024. (euri)'!$G$1,2)</f>
        <v>8198.52</v>
      </c>
      <c r="AK53" s="67">
        <f>+ROUND('Izračun udjela za 2024. (kune)'!AK53/'Izračun udjela za 2024. (euri)'!$G$1,2)</f>
        <v>480219.98</v>
      </c>
      <c r="AL53" s="64">
        <f>+ROUND('Izračun udjela za 2024. (kune)'!AL53/'Izračun udjela za 2024. (euri)'!$G$1,2)</f>
        <v>445736.95</v>
      </c>
      <c r="AM53" s="68">
        <f>+ROUND('Izračun udjela za 2024. (kune)'!AM53/'Izračun udjela za 2024. (euri)'!$G$1,2)</f>
        <v>3103.32</v>
      </c>
      <c r="AN53" s="64">
        <f>+ROUND('Izračun udjela za 2024. (kune)'!AN53/'Izračun udjela za 2024. (euri)'!$G$1,2)</f>
        <v>8739.94</v>
      </c>
      <c r="AO53" s="67">
        <f>+ROUND('Izračun udjela za 2024. (kune)'!AO53/'Izračun udjela za 2024. (euri)'!$G$1,2)</f>
        <v>511007.94</v>
      </c>
      <c r="AP53" s="69"/>
      <c r="AQ53" s="69"/>
      <c r="AR53" s="69"/>
      <c r="AS53" s="69"/>
      <c r="AT53" s="69"/>
      <c r="AU53" s="71"/>
      <c r="AV53" s="64">
        <v>141</v>
      </c>
      <c r="AW53" s="64">
        <v>135</v>
      </c>
      <c r="AX53" s="64">
        <v>149</v>
      </c>
      <c r="AY53" s="64">
        <v>154</v>
      </c>
      <c r="AZ53" s="64"/>
      <c r="BA53" s="64"/>
      <c r="BB53" s="64"/>
      <c r="BC53" s="64"/>
      <c r="BD53" s="72">
        <f t="shared" si="2"/>
        <v>494918.49</v>
      </c>
      <c r="BE53" s="73">
        <f t="shared" si="0"/>
        <v>340.62</v>
      </c>
      <c r="BF53" s="74">
        <f t="shared" si="11"/>
        <v>447.75</v>
      </c>
      <c r="BG53" s="66">
        <f t="shared" si="1"/>
        <v>155659.88999999998</v>
      </c>
      <c r="BH53" s="75">
        <f t="shared" si="4"/>
        <v>4.3983215213123022E-4</v>
      </c>
      <c r="BI53" s="76">
        <f t="shared" si="5"/>
        <v>4.3983215213123E-4</v>
      </c>
    </row>
    <row r="54" spans="1:61" ht="15.75" customHeight="1" x14ac:dyDescent="0.25">
      <c r="A54" s="60">
        <v>1</v>
      </c>
      <c r="B54" s="61">
        <v>48</v>
      </c>
      <c r="C54" s="61">
        <v>5</v>
      </c>
      <c r="D54" s="62" t="s">
        <v>87</v>
      </c>
      <c r="E54" s="62" t="s">
        <v>132</v>
      </c>
      <c r="F54" s="63">
        <v>5425</v>
      </c>
      <c r="G54" s="64">
        <v>10</v>
      </c>
      <c r="H54" s="64">
        <f>+ROUND('Izračun udjela za 2024. (kune)'!H54/'Izračun udjela za 2024. (euri)'!$G$1,2)</f>
        <v>497047.28</v>
      </c>
      <c r="I54" s="65">
        <f>+ROUND('Izračun udjela za 2024. (kune)'!I54/'Izračun udjela za 2024. (euri)'!$G$1,2)</f>
        <v>59370.43</v>
      </c>
      <c r="J54" s="66">
        <f>+ROUND('Izračun udjela za 2024. (kune)'!J54/'Izračun udjela za 2024. (euri)'!$G$1,2)</f>
        <v>481444.53</v>
      </c>
      <c r="K54" s="64">
        <f>+ROUND('Izračun udjela za 2024. (kune)'!K54/'Izračun udjela za 2024. (euri)'!$G$1,2)</f>
        <v>587064.93999999994</v>
      </c>
      <c r="L54" s="65">
        <f>+ROUND('Izračun udjela za 2024. (kune)'!L54/'Izračun udjela za 2024. (euri)'!$G$1,2)</f>
        <v>66627.509999999995</v>
      </c>
      <c r="M54" s="66">
        <f>+ROUND('Izračun udjela za 2024. (kune)'!M54/'Izračun udjela za 2024. (euri)'!$G$1,2)</f>
        <v>572481.17000000004</v>
      </c>
      <c r="N54" s="64">
        <f>+ROUND('Izračun udjela za 2024. (kune)'!N54/'Izračun udjela za 2024. (euri)'!$G$1,2)</f>
        <v>443827.09</v>
      </c>
      <c r="O54" s="65">
        <f>+ROUND('Izračun udjela za 2024. (kune)'!O54/'Izračun udjela za 2024. (euri)'!$G$1,2)</f>
        <v>39944.559999999998</v>
      </c>
      <c r="P54" s="66">
        <f>+ROUND('Izračun udjela za 2024. (kune)'!P54/'Izračun udjela za 2024. (euri)'!$G$1,2)</f>
        <v>444270.79</v>
      </c>
      <c r="Q54" s="64">
        <f>+ROUND('Izračun udjela za 2024. (kune)'!Q54/'Izračun udjela za 2024. (euri)'!$G$1,2)</f>
        <v>588792.15</v>
      </c>
      <c r="R54" s="65">
        <f>+ROUND('Izračun udjela za 2024. (kune)'!R54/'Izračun udjela za 2024. (euri)'!$G$1,2)</f>
        <v>53508.56</v>
      </c>
      <c r="S54" s="66">
        <f>+ROUND('Izračun udjela za 2024. (kune)'!S54/'Izračun udjela za 2024. (euri)'!$G$1,2)</f>
        <v>588811.94999999995</v>
      </c>
      <c r="T54" s="64">
        <f>+ROUND('Izračun udjela za 2024. (kune)'!T54/'Izračun udjela za 2024. (euri)'!$G$1,2)</f>
        <v>576922.85</v>
      </c>
      <c r="U54" s="65">
        <f>+ROUND('Izračun udjela za 2024. (kune)'!U54/'Izračun udjela za 2024. (euri)'!$G$1,2)</f>
        <v>52500.82</v>
      </c>
      <c r="V54" s="67">
        <f>+ROUND('Izračun udjela za 2024. (kune)'!V54/'Izračun udjela za 2024. (euri)'!$G$1,2)</f>
        <v>576864.24</v>
      </c>
      <c r="W54" s="64">
        <f>+ROUND('Izračun udjela za 2024. (kune)'!W54/'Izračun udjela za 2024. (euri)'!$G$1,2)</f>
        <v>826973.49</v>
      </c>
      <c r="X54" s="65">
        <f>+ROUND('Izračun udjela za 2024. (kune)'!X54/'Izračun udjela za 2024. (euri)'!$G$1,2)</f>
        <v>75179.460000000006</v>
      </c>
      <c r="Y54" s="67">
        <f>+ROUND('Izračun udjela za 2024. (kune)'!Y54/'Izračun udjela za 2024. (euri)'!$G$1,2)</f>
        <v>826973.44</v>
      </c>
      <c r="Z54" s="64">
        <f>+ROUND('Izračun udjela za 2024. (kune)'!Z54/'Izračun udjela za 2024. (euri)'!$G$1,2)</f>
        <v>1027013.96</v>
      </c>
      <c r="AA54" s="68">
        <f>+ROUND('Izračun udjela za 2024. (kune)'!AA54/'Izračun udjela za 2024. (euri)'!$G$1,2)</f>
        <v>2630.24</v>
      </c>
      <c r="AB54" s="65">
        <f>+ROUND('Izračun udjela za 2024. (kune)'!AB54/'Izračun udjela za 2024. (euri)'!$G$1,2)</f>
        <v>93364.95</v>
      </c>
      <c r="AC54" s="67">
        <f>+ROUND('Izračun udjela za 2024. (kune)'!AC54/'Izračun udjela za 2024. (euri)'!$G$1,2)</f>
        <v>1026091.58</v>
      </c>
      <c r="AD54" s="64">
        <f>+ROUND('Izračun udjela za 2024. (kune)'!AD54/'Izračun udjela za 2024. (euri)'!$G$1,2)</f>
        <v>1122347.1299999999</v>
      </c>
      <c r="AE54" s="68">
        <f>+ROUND('Izračun udjela za 2024. (kune)'!AE54/'Izračun udjela za 2024. (euri)'!$G$1,2)</f>
        <v>333.15</v>
      </c>
      <c r="AF54" s="65">
        <f>+ROUND('Izračun udjela za 2024. (kune)'!AF54/'Izračun udjela za 2024. (euri)'!$G$1,2)</f>
        <v>102598.01</v>
      </c>
      <c r="AG54" s="67">
        <f>+ROUND('Izračun udjela za 2024. (kune)'!AG54/'Izračun udjela za 2024. (euri)'!$G$1,2)</f>
        <v>1123766.49</v>
      </c>
      <c r="AH54" s="64">
        <f>+ROUND('Izračun udjela za 2024. (kune)'!AH54/'Izračun udjela za 2024. (euri)'!$G$1,2)</f>
        <v>1082871.2</v>
      </c>
      <c r="AI54" s="68">
        <f>+ROUND('Izračun udjela za 2024. (kune)'!AI54/'Izračun udjela za 2024. (euri)'!$G$1,2)</f>
        <v>392.33</v>
      </c>
      <c r="AJ54" s="64">
        <f>+ROUND('Izračun udjela za 2024. (kune)'!AJ54/'Izračun udjela za 2024. (euri)'!$G$1,2)</f>
        <v>99328.93</v>
      </c>
      <c r="AK54" s="67">
        <f>+ROUND('Izračun udjela za 2024. (kune)'!AK54/'Izračun udjela za 2024. (euri)'!$G$1,2)</f>
        <v>1087815.73</v>
      </c>
      <c r="AL54" s="64">
        <f>+ROUND('Izračun udjela za 2024. (kune)'!AL54/'Izračun udjela za 2024. (euri)'!$G$1,2)</f>
        <v>1475620.37</v>
      </c>
      <c r="AM54" s="68">
        <f>+ROUND('Izračun udjela za 2024. (kune)'!AM54/'Izračun udjela za 2024. (euri)'!$G$1,2)</f>
        <v>945.17</v>
      </c>
      <c r="AN54" s="64">
        <f>+ROUND('Izračun udjela za 2024. (kune)'!AN54/'Izračun udjela za 2024. (euri)'!$G$1,2)</f>
        <v>133203.46</v>
      </c>
      <c r="AO54" s="67">
        <f>+ROUND('Izračun udjela za 2024. (kune)'!AO54/'Izračun udjela za 2024. (euri)'!$G$1,2)</f>
        <v>1481969.69</v>
      </c>
      <c r="AP54" s="69"/>
      <c r="AQ54" s="69"/>
      <c r="AR54" s="69"/>
      <c r="AS54" s="69"/>
      <c r="AT54" s="69"/>
      <c r="AU54" s="71"/>
      <c r="AV54" s="64">
        <v>9</v>
      </c>
      <c r="AW54" s="64">
        <v>11</v>
      </c>
      <c r="AX54" s="64">
        <v>29</v>
      </c>
      <c r="AY54" s="64">
        <v>29</v>
      </c>
      <c r="AZ54" s="64"/>
      <c r="BA54" s="64"/>
      <c r="BB54" s="64"/>
      <c r="BC54" s="64"/>
      <c r="BD54" s="72">
        <f t="shared" si="2"/>
        <v>1109323.3899999999</v>
      </c>
      <c r="BE54" s="73">
        <f t="shared" si="0"/>
        <v>204.48</v>
      </c>
      <c r="BF54" s="74">
        <f t="shared" si="11"/>
        <v>447.75</v>
      </c>
      <c r="BG54" s="66">
        <f t="shared" si="1"/>
        <v>1319739.75</v>
      </c>
      <c r="BH54" s="75">
        <f t="shared" si="4"/>
        <v>3.7290529660250421E-3</v>
      </c>
      <c r="BI54" s="76">
        <f t="shared" si="5"/>
        <v>3.72905296602504E-3</v>
      </c>
    </row>
    <row r="55" spans="1:61" ht="15.75" customHeight="1" x14ac:dyDescent="0.25">
      <c r="A55" s="60">
        <v>1</v>
      </c>
      <c r="B55" s="61">
        <v>49</v>
      </c>
      <c r="C55" s="61">
        <v>4</v>
      </c>
      <c r="D55" s="62" t="s">
        <v>87</v>
      </c>
      <c r="E55" s="62" t="s">
        <v>133</v>
      </c>
      <c r="F55" s="63">
        <v>1491</v>
      </c>
      <c r="G55" s="64">
        <v>10</v>
      </c>
      <c r="H55" s="64">
        <f>+ROUND('Izračun udjela za 2024. (kune)'!H55/'Izračun udjela za 2024. (euri)'!$G$1,2)</f>
        <v>63595.71</v>
      </c>
      <c r="I55" s="65">
        <f>+ROUND('Izračun udjela za 2024. (kune)'!I55/'Izračun udjela za 2024. (euri)'!$G$1,2)</f>
        <v>0</v>
      </c>
      <c r="J55" s="66">
        <f>+ROUND('Izračun udjela za 2024. (kune)'!J55/'Izračun udjela za 2024. (euri)'!$G$1,2)</f>
        <v>69955.28</v>
      </c>
      <c r="K55" s="64">
        <f>+ROUND('Izračun udjela za 2024. (kune)'!K55/'Izračun udjela za 2024. (euri)'!$G$1,2)</f>
        <v>76551.42</v>
      </c>
      <c r="L55" s="65">
        <f>+ROUND('Izračun udjela za 2024. (kune)'!L55/'Izračun udjela za 2024. (euri)'!$G$1,2)</f>
        <v>0</v>
      </c>
      <c r="M55" s="66">
        <f>+ROUND('Izračun udjela za 2024. (kune)'!M55/'Izračun udjela za 2024. (euri)'!$G$1,2)</f>
        <v>84206.57</v>
      </c>
      <c r="N55" s="64">
        <f>+ROUND('Izračun udjela za 2024. (kune)'!N55/'Izračun udjela za 2024. (euri)'!$G$1,2)</f>
        <v>55120.32</v>
      </c>
      <c r="O55" s="65">
        <f>+ROUND('Izračun udjela za 2024. (kune)'!O55/'Izračun udjela za 2024. (euri)'!$G$1,2)</f>
        <v>0</v>
      </c>
      <c r="P55" s="66">
        <f>+ROUND('Izračun udjela za 2024. (kune)'!P55/'Izračun udjela za 2024. (euri)'!$G$1,2)</f>
        <v>60632.35</v>
      </c>
      <c r="Q55" s="64">
        <f>+ROUND('Izračun udjela za 2024. (kune)'!Q55/'Izračun udjela za 2024. (euri)'!$G$1,2)</f>
        <v>95999.81</v>
      </c>
      <c r="R55" s="65">
        <f>+ROUND('Izračun udjela za 2024. (kune)'!R55/'Izračun udjela za 2024. (euri)'!$G$1,2)</f>
        <v>0</v>
      </c>
      <c r="S55" s="66">
        <f>+ROUND('Izračun udjela za 2024. (kune)'!S55/'Izračun udjela za 2024. (euri)'!$G$1,2)</f>
        <v>105599.79</v>
      </c>
      <c r="T55" s="64">
        <f>+ROUND('Izračun udjela za 2024. (kune)'!T55/'Izračun udjela za 2024. (euri)'!$G$1,2)</f>
        <v>53554.26</v>
      </c>
      <c r="U55" s="65">
        <f>+ROUND('Izračun udjela za 2024. (kune)'!U55/'Izračun udjela za 2024. (euri)'!$G$1,2)</f>
        <v>0</v>
      </c>
      <c r="V55" s="67">
        <f>+ROUND('Izračun udjela za 2024. (kune)'!V55/'Izračun udjela za 2024. (euri)'!$G$1,2)</f>
        <v>58909.69</v>
      </c>
      <c r="W55" s="64">
        <f>+ROUND('Izračun udjela za 2024. (kune)'!W55/'Izračun udjela za 2024. (euri)'!$G$1,2)</f>
        <v>124499.27</v>
      </c>
      <c r="X55" s="65">
        <f>+ROUND('Izračun udjela za 2024. (kune)'!X55/'Izračun udjela za 2024. (euri)'!$G$1,2)</f>
        <v>0</v>
      </c>
      <c r="Y55" s="67">
        <f>+ROUND('Izračun udjela za 2024. (kune)'!Y55/'Izračun udjela za 2024. (euri)'!$G$1,2)</f>
        <v>136949.20000000001</v>
      </c>
      <c r="Z55" s="64">
        <f>+ROUND('Izračun udjela za 2024. (kune)'!Z55/'Izračun udjela za 2024. (euri)'!$G$1,2)</f>
        <v>141097.51999999999</v>
      </c>
      <c r="AA55" s="68">
        <f>+ROUND('Izračun udjela za 2024. (kune)'!AA55/'Izračun udjela za 2024. (euri)'!$G$1,2)</f>
        <v>621.04999999999995</v>
      </c>
      <c r="AB55" s="65">
        <f>+ROUND('Izračun udjela za 2024. (kune)'!AB55/'Izračun udjela za 2024. (euri)'!$G$1,2)</f>
        <v>0</v>
      </c>
      <c r="AC55" s="67">
        <f>+ROUND('Izračun udjela za 2024. (kune)'!AC55/'Izračun udjela za 2024. (euri)'!$G$1,2)</f>
        <v>155207.26999999999</v>
      </c>
      <c r="AD55" s="64">
        <f>+ROUND('Izračun udjela za 2024. (kune)'!AD55/'Izračun udjela za 2024. (euri)'!$G$1,2)</f>
        <v>138626.19</v>
      </c>
      <c r="AE55" s="68">
        <f>+ROUND('Izračun udjela za 2024. (kune)'!AE55/'Izračun udjela za 2024. (euri)'!$G$1,2)</f>
        <v>618.77</v>
      </c>
      <c r="AF55" s="65">
        <f>+ROUND('Izračun udjela za 2024. (kune)'!AF55/'Izračun udjela za 2024. (euri)'!$G$1,2)</f>
        <v>0</v>
      </c>
      <c r="AG55" s="67">
        <f>+ROUND('Izračun udjela za 2024. (kune)'!AG55/'Izračun udjela za 2024. (euri)'!$G$1,2)</f>
        <v>152903.13</v>
      </c>
      <c r="AH55" s="64">
        <f>+ROUND('Izračun udjela za 2024. (kune)'!AH55/'Izračun udjela za 2024. (euri)'!$G$1,2)</f>
        <v>137330.79</v>
      </c>
      <c r="AI55" s="68">
        <f>+ROUND('Izračun udjela za 2024. (kune)'!AI55/'Izračun udjela za 2024. (euri)'!$G$1,2)</f>
        <v>551.53</v>
      </c>
      <c r="AJ55" s="64">
        <f>+ROUND('Izračun udjela za 2024. (kune)'!AJ55/'Izračun udjela za 2024. (euri)'!$G$1,2)</f>
        <v>0</v>
      </c>
      <c r="AK55" s="67">
        <f>+ROUND('Izračun udjela za 2024. (kune)'!AK55/'Izračun udjela za 2024. (euri)'!$G$1,2)</f>
        <v>153085.1</v>
      </c>
      <c r="AL55" s="64">
        <f>+ROUND('Izračun udjela za 2024. (kune)'!AL55/'Izračun udjela za 2024. (euri)'!$G$1,2)</f>
        <v>166437.14000000001</v>
      </c>
      <c r="AM55" s="68">
        <f>+ROUND('Izračun udjela za 2024. (kune)'!AM55/'Izračun udjela za 2024. (euri)'!$G$1,2)</f>
        <v>299.92</v>
      </c>
      <c r="AN55" s="64">
        <f>+ROUND('Izračun udjela za 2024. (kune)'!AN55/'Izračun udjela za 2024. (euri)'!$G$1,2)</f>
        <v>0</v>
      </c>
      <c r="AO55" s="67">
        <f>+ROUND('Izračun udjela za 2024. (kune)'!AO55/'Izračun udjela za 2024. (euri)'!$G$1,2)</f>
        <v>186254.82</v>
      </c>
      <c r="AP55" s="69"/>
      <c r="AQ55" s="69"/>
      <c r="AR55" s="69"/>
      <c r="AS55" s="69"/>
      <c r="AT55" s="69"/>
      <c r="AU55" s="71"/>
      <c r="AV55" s="64">
        <v>0</v>
      </c>
      <c r="AW55" s="64">
        <v>5</v>
      </c>
      <c r="AX55" s="64">
        <v>12</v>
      </c>
      <c r="AY55" s="64">
        <v>16</v>
      </c>
      <c r="AZ55" s="64"/>
      <c r="BA55" s="64"/>
      <c r="BB55" s="64"/>
      <c r="BC55" s="64"/>
      <c r="BD55" s="72">
        <f t="shared" si="2"/>
        <v>156879.9</v>
      </c>
      <c r="BE55" s="73">
        <f t="shared" si="0"/>
        <v>105.22</v>
      </c>
      <c r="BF55" s="74">
        <f t="shared" si="11"/>
        <v>447.75</v>
      </c>
      <c r="BG55" s="66">
        <f t="shared" si="1"/>
        <v>510712.23</v>
      </c>
      <c r="BH55" s="75">
        <f t="shared" si="4"/>
        <v>1.4430670562637546E-3</v>
      </c>
      <c r="BI55" s="76">
        <f t="shared" si="5"/>
        <v>1.4430670562637501E-3</v>
      </c>
    </row>
    <row r="56" spans="1:61" ht="15.75" customHeight="1" x14ac:dyDescent="0.25">
      <c r="A56" s="60">
        <v>1</v>
      </c>
      <c r="B56" s="61">
        <v>50</v>
      </c>
      <c r="C56" s="61">
        <v>17</v>
      </c>
      <c r="D56" s="62" t="s">
        <v>87</v>
      </c>
      <c r="E56" s="62" t="s">
        <v>134</v>
      </c>
      <c r="F56" s="63">
        <v>1799</v>
      </c>
      <c r="G56" s="64">
        <v>10</v>
      </c>
      <c r="H56" s="64">
        <f>+ROUND('Izračun udjela za 2024. (kune)'!H56/'Izračun udjela za 2024. (euri)'!$G$1,2)</f>
        <v>172652.58</v>
      </c>
      <c r="I56" s="65">
        <f>+ROUND('Izračun udjela za 2024. (kune)'!I56/'Izračun udjela za 2024. (euri)'!$G$1,2)</f>
        <v>7464.56</v>
      </c>
      <c r="J56" s="66">
        <f>+ROUND('Izračun udjela za 2024. (kune)'!J56/'Izračun udjela za 2024. (euri)'!$G$1,2)</f>
        <v>181706.82</v>
      </c>
      <c r="K56" s="64">
        <f>+ROUND('Izračun udjela za 2024. (kune)'!K56/'Izračun udjela za 2024. (euri)'!$G$1,2)</f>
        <v>146070.22</v>
      </c>
      <c r="L56" s="65">
        <f>+ROUND('Izračun udjela za 2024. (kune)'!L56/'Izračun udjela za 2024. (euri)'!$G$1,2)</f>
        <v>6607.43</v>
      </c>
      <c r="M56" s="66">
        <f>+ROUND('Izračun udjela za 2024. (kune)'!M56/'Izračun udjela za 2024. (euri)'!$G$1,2)</f>
        <v>153409.07</v>
      </c>
      <c r="N56" s="64">
        <f>+ROUND('Izračun udjela za 2024. (kune)'!N56/'Izračun udjela za 2024. (euri)'!$G$1,2)</f>
        <v>102317.28</v>
      </c>
      <c r="O56" s="65">
        <f>+ROUND('Izračun udjela za 2024. (kune)'!O56/'Izračun udjela za 2024. (euri)'!$G$1,2)</f>
        <v>2950.32</v>
      </c>
      <c r="P56" s="66">
        <f>+ROUND('Izračun udjela za 2024. (kune)'!P56/'Izračun udjela za 2024. (euri)'!$G$1,2)</f>
        <v>109303.66</v>
      </c>
      <c r="Q56" s="64">
        <f>+ROUND('Izračun udjela za 2024. (kune)'!Q56/'Izračun udjela za 2024. (euri)'!$G$1,2)</f>
        <v>114491.41</v>
      </c>
      <c r="R56" s="65">
        <f>+ROUND('Izračun udjela za 2024. (kune)'!R56/'Izračun udjela za 2024. (euri)'!$G$1,2)</f>
        <v>3644.48</v>
      </c>
      <c r="S56" s="66">
        <f>+ROUND('Izračun udjela za 2024. (kune)'!S56/'Izračun udjela za 2024. (euri)'!$G$1,2)</f>
        <v>121931.62</v>
      </c>
      <c r="T56" s="64">
        <f>+ROUND('Izračun udjela za 2024. (kune)'!T56/'Izračun udjela za 2024. (euri)'!$G$1,2)</f>
        <v>131938.06</v>
      </c>
      <c r="U56" s="65">
        <f>+ROUND('Izračun udjela za 2024. (kune)'!U56/'Izračun udjela za 2024. (euri)'!$G$1,2)</f>
        <v>4247.3900000000003</v>
      </c>
      <c r="V56" s="67">
        <f>+ROUND('Izračun udjela za 2024. (kune)'!V56/'Izračun udjela za 2024. (euri)'!$G$1,2)</f>
        <v>140459.73000000001</v>
      </c>
      <c r="W56" s="64">
        <f>+ROUND('Izračun udjela za 2024. (kune)'!W56/'Izračun udjela za 2024. (euri)'!$G$1,2)</f>
        <v>182408.17</v>
      </c>
      <c r="X56" s="65">
        <f>+ROUND('Izračun udjela za 2024. (kune)'!X56/'Izračun udjela za 2024. (euri)'!$G$1,2)</f>
        <v>5312.87</v>
      </c>
      <c r="Y56" s="67">
        <f>+ROUND('Izračun udjela za 2024. (kune)'!Y56/'Izračun udjela za 2024. (euri)'!$G$1,2)</f>
        <v>194804.83</v>
      </c>
      <c r="Z56" s="64">
        <f>+ROUND('Izračun udjela za 2024. (kune)'!Z56/'Izračun udjela za 2024. (euri)'!$G$1,2)</f>
        <v>199670.43</v>
      </c>
      <c r="AA56" s="68">
        <f>+ROUND('Izračun udjela za 2024. (kune)'!AA56/'Izračun udjela za 2024. (euri)'!$G$1,2)</f>
        <v>7962.98</v>
      </c>
      <c r="AB56" s="65">
        <f>+ROUND('Izračun udjela za 2024. (kune)'!AB56/'Izračun udjela za 2024. (euri)'!$G$1,2)</f>
        <v>5815.65</v>
      </c>
      <c r="AC56" s="67">
        <f>+ROUND('Izračun udjela za 2024. (kune)'!AC56/'Izračun udjela za 2024. (euri)'!$G$1,2)</f>
        <v>221562.4</v>
      </c>
      <c r="AD56" s="64">
        <f>+ROUND('Izračun udjela za 2024. (kune)'!AD56/'Izračun udjela za 2024. (euri)'!$G$1,2)</f>
        <v>163900.26</v>
      </c>
      <c r="AE56" s="68">
        <f>+ROUND('Izračun udjela za 2024. (kune)'!AE56/'Izračun udjela za 2024. (euri)'!$G$1,2)</f>
        <v>2954.95</v>
      </c>
      <c r="AF56" s="65">
        <f>+ROUND('Izračun udjela za 2024. (kune)'!AF56/'Izračun udjela za 2024. (euri)'!$G$1,2)</f>
        <v>4321.3599999999997</v>
      </c>
      <c r="AG56" s="67">
        <f>+ROUND('Izračun udjela za 2024. (kune)'!AG56/'Izračun udjela za 2024. (euri)'!$G$1,2)</f>
        <v>191557.7</v>
      </c>
      <c r="AH56" s="64">
        <f>+ROUND('Izračun udjela za 2024. (kune)'!AH56/'Izračun udjela za 2024. (euri)'!$G$1,2)</f>
        <v>138954.9</v>
      </c>
      <c r="AI56" s="68">
        <f>+ROUND('Izračun udjela za 2024. (kune)'!AI56/'Izračun udjela za 2024. (euri)'!$G$1,2)</f>
        <v>3376.93</v>
      </c>
      <c r="AJ56" s="64">
        <f>+ROUND('Izračun udjela za 2024. (kune)'!AJ56/'Izračun udjela za 2024. (euri)'!$G$1,2)</f>
        <v>4049.87</v>
      </c>
      <c r="AK56" s="67">
        <f>+ROUND('Izračun udjela za 2024. (kune)'!AK56/'Izračun udjela za 2024. (euri)'!$G$1,2)</f>
        <v>168989.09</v>
      </c>
      <c r="AL56" s="64">
        <f>+ROUND('Izračun udjela za 2024. (kune)'!AL56/'Izračun udjela za 2024. (euri)'!$G$1,2)</f>
        <v>211439.85</v>
      </c>
      <c r="AM56" s="68">
        <f>+ROUND('Izračun udjela za 2024. (kune)'!AM56/'Izračun udjela za 2024. (euri)'!$G$1,2)</f>
        <v>2994.72</v>
      </c>
      <c r="AN56" s="64">
        <f>+ROUND('Izračun udjela za 2024. (kune)'!AN56/'Izračun udjela za 2024. (euri)'!$G$1,2)</f>
        <v>6159.29</v>
      </c>
      <c r="AO56" s="67">
        <f>+ROUND('Izračun udjela za 2024. (kune)'!AO56/'Izračun udjela za 2024. (euri)'!$G$1,2)</f>
        <v>253611.39</v>
      </c>
      <c r="AP56" s="69"/>
      <c r="AQ56" s="69"/>
      <c r="AR56" s="69"/>
      <c r="AS56" s="69"/>
      <c r="AT56" s="69"/>
      <c r="AU56" s="71"/>
      <c r="AV56" s="64">
        <v>78</v>
      </c>
      <c r="AW56" s="64">
        <v>88</v>
      </c>
      <c r="AX56" s="64">
        <v>111</v>
      </c>
      <c r="AY56" s="64">
        <v>142</v>
      </c>
      <c r="AZ56" s="64"/>
      <c r="BA56" s="64"/>
      <c r="BB56" s="64"/>
      <c r="BC56" s="64"/>
      <c r="BD56" s="72">
        <f t="shared" si="2"/>
        <v>206105.08</v>
      </c>
      <c r="BE56" s="73">
        <f t="shared" si="0"/>
        <v>114.57</v>
      </c>
      <c r="BF56" s="74">
        <f t="shared" si="11"/>
        <v>447.75</v>
      </c>
      <c r="BG56" s="66">
        <f t="shared" si="1"/>
        <v>599390.82000000007</v>
      </c>
      <c r="BH56" s="75">
        <f t="shared" si="4"/>
        <v>1.6936370334599546E-3</v>
      </c>
      <c r="BI56" s="76">
        <f t="shared" si="5"/>
        <v>1.6936370334599501E-3</v>
      </c>
    </row>
    <row r="57" spans="1:61" ht="15.75" customHeight="1" x14ac:dyDescent="0.25">
      <c r="A57" s="60">
        <v>1</v>
      </c>
      <c r="B57" s="61">
        <v>51</v>
      </c>
      <c r="C57" s="61">
        <v>15</v>
      </c>
      <c r="D57" s="62" t="s">
        <v>87</v>
      </c>
      <c r="E57" s="62" t="s">
        <v>135</v>
      </c>
      <c r="F57" s="63">
        <v>171</v>
      </c>
      <c r="G57" s="64">
        <v>10</v>
      </c>
      <c r="H57" s="64">
        <f>+ROUND('Izračun udjela za 2024. (kune)'!H57/'Izračun udjela za 2024. (euri)'!$G$1,2)</f>
        <v>11511.84</v>
      </c>
      <c r="I57" s="65">
        <f>+ROUND('Izračun udjela za 2024. (kune)'!I57/'Izračun udjela za 2024. (euri)'!$G$1,2)</f>
        <v>895.57</v>
      </c>
      <c r="J57" s="66">
        <f>+ROUND('Izračun udjela za 2024. (kune)'!J57/'Izračun udjela za 2024. (euri)'!$G$1,2)</f>
        <v>11677.89</v>
      </c>
      <c r="K57" s="64">
        <f>+ROUND('Izračun udjela za 2024. (kune)'!K57/'Izračun udjela za 2024. (euri)'!$G$1,2)</f>
        <v>9223.39</v>
      </c>
      <c r="L57" s="65">
        <f>+ROUND('Izračun udjela za 2024. (kune)'!L57/'Izračun udjela za 2024. (euri)'!$G$1,2)</f>
        <v>869.54</v>
      </c>
      <c r="M57" s="66">
        <f>+ROUND('Izračun udjela za 2024. (kune)'!M57/'Izračun udjela za 2024. (euri)'!$G$1,2)</f>
        <v>9189.24</v>
      </c>
      <c r="N57" s="64">
        <f>+ROUND('Izračun udjela za 2024. (kune)'!N57/'Izračun udjela za 2024. (euri)'!$G$1,2)</f>
        <v>-1485.02</v>
      </c>
      <c r="O57" s="65">
        <f>+ROUND('Izračun udjela za 2024. (kune)'!O57/'Izračun udjela za 2024. (euri)'!$G$1,2)</f>
        <v>-70.010000000000005</v>
      </c>
      <c r="P57" s="66">
        <f>+ROUND('Izračun udjela za 2024. (kune)'!P57/'Izračun udjela za 2024. (euri)'!$G$1,2)</f>
        <v>-1556.51</v>
      </c>
      <c r="Q57" s="64">
        <f>+ROUND('Izračun udjela za 2024. (kune)'!Q57/'Izračun udjela za 2024. (euri)'!$G$1,2)</f>
        <v>11177.62</v>
      </c>
      <c r="R57" s="65">
        <f>+ROUND('Izračun udjela za 2024. (kune)'!R57/'Izračun udjela za 2024. (euri)'!$G$1,2)</f>
        <v>573.55999999999995</v>
      </c>
      <c r="S57" s="66">
        <f>+ROUND('Izračun udjela za 2024. (kune)'!S57/'Izračun udjela za 2024. (euri)'!$G$1,2)</f>
        <v>11664.47</v>
      </c>
      <c r="T57" s="64">
        <f>+ROUND('Izračun udjela za 2024. (kune)'!T57/'Izračun udjela za 2024. (euri)'!$G$1,2)</f>
        <v>2714.6</v>
      </c>
      <c r="U57" s="65">
        <f>+ROUND('Izračun udjela za 2024. (kune)'!U57/'Izračun udjela za 2024. (euri)'!$G$1,2)</f>
        <v>158.81</v>
      </c>
      <c r="V57" s="67">
        <f>+ROUND('Izračun udjela za 2024. (kune)'!V57/'Izračun udjela za 2024. (euri)'!$G$1,2)</f>
        <v>2811.38</v>
      </c>
      <c r="W57" s="64">
        <f>+ROUND('Izračun udjela za 2024. (kune)'!W57/'Izračun udjela za 2024. (euri)'!$G$1,2)</f>
        <v>7979.14</v>
      </c>
      <c r="X57" s="65">
        <f>+ROUND('Izračun udjela za 2024. (kune)'!X57/'Izračun udjela za 2024. (euri)'!$G$1,2)</f>
        <v>379.97</v>
      </c>
      <c r="Y57" s="67">
        <f>+ROUND('Izračun udjela za 2024. (kune)'!Y57/'Izračun udjela za 2024. (euri)'!$G$1,2)</f>
        <v>8359.09</v>
      </c>
      <c r="Z57" s="64">
        <f>+ROUND('Izračun udjela za 2024. (kune)'!Z57/'Izračun udjela za 2024. (euri)'!$G$1,2)</f>
        <v>19514.439999999999</v>
      </c>
      <c r="AA57" s="68">
        <f>+ROUND('Izračun udjela za 2024. (kune)'!AA57/'Izračun udjela za 2024. (euri)'!$G$1,2)</f>
        <v>0</v>
      </c>
      <c r="AB57" s="65">
        <f>+ROUND('Izračun udjela za 2024. (kune)'!AB57/'Izračun udjela za 2024. (euri)'!$G$1,2)</f>
        <v>929.27</v>
      </c>
      <c r="AC57" s="67">
        <f>+ROUND('Izračun udjela za 2024. (kune)'!AC57/'Izračun udjela za 2024. (euri)'!$G$1,2)</f>
        <v>25261.53</v>
      </c>
      <c r="AD57" s="64">
        <f>+ROUND('Izračun udjela za 2024. (kune)'!AD57/'Izračun udjela za 2024. (euri)'!$G$1,2)</f>
        <v>34933.54</v>
      </c>
      <c r="AE57" s="68">
        <f>+ROUND('Izračun udjela za 2024. (kune)'!AE57/'Izračun udjela za 2024. (euri)'!$G$1,2)</f>
        <v>427.04</v>
      </c>
      <c r="AF57" s="65">
        <f>+ROUND('Izračun udjela za 2024. (kune)'!AF57/'Izračun udjela za 2024. (euri)'!$G$1,2)</f>
        <v>1596.08</v>
      </c>
      <c r="AG57" s="67">
        <f>+ROUND('Izračun udjela za 2024. (kune)'!AG57/'Izračun udjela za 2024. (euri)'!$G$1,2)</f>
        <v>41019.31</v>
      </c>
      <c r="AH57" s="64">
        <f>+ROUND('Izračun udjela za 2024. (kune)'!AH57/'Izračun udjela za 2024. (euri)'!$G$1,2)</f>
        <v>24532.02</v>
      </c>
      <c r="AI57" s="68">
        <f>+ROUND('Izračun udjela za 2024. (kune)'!AI57/'Izračun udjela za 2024. (euri)'!$G$1,2)</f>
        <v>250.85</v>
      </c>
      <c r="AJ57" s="64">
        <f>+ROUND('Izračun udjela za 2024. (kune)'!AJ57/'Izračun udjela za 2024. (euri)'!$G$1,2)</f>
        <v>1168.3900000000001</v>
      </c>
      <c r="AK57" s="67">
        <f>+ROUND('Izračun udjela za 2024. (kune)'!AK57/'Izračun udjela za 2024. (euri)'!$G$1,2)</f>
        <v>29365.919999999998</v>
      </c>
      <c r="AL57" s="64">
        <f>+ROUND('Izračun udjela za 2024. (kune)'!AL57/'Izračun udjela za 2024. (euri)'!$G$1,2)</f>
        <v>22557.27</v>
      </c>
      <c r="AM57" s="68">
        <f>+ROUND('Izračun udjela za 2024. (kune)'!AM57/'Izračun udjela za 2024. (euri)'!$G$1,2)</f>
        <v>251.21</v>
      </c>
      <c r="AN57" s="64">
        <f>+ROUND('Izračun udjela za 2024. (kune)'!AN57/'Izračun udjela za 2024. (euri)'!$G$1,2)</f>
        <v>1129.95</v>
      </c>
      <c r="AO57" s="67">
        <f>+ROUND('Izračun udjela za 2024. (kune)'!AO57/'Izračun udjela za 2024. (euri)'!$G$1,2)</f>
        <v>27235.59</v>
      </c>
      <c r="AP57" s="69"/>
      <c r="AQ57" s="69"/>
      <c r="AR57" s="69"/>
      <c r="AS57" s="69"/>
      <c r="AT57" s="69"/>
      <c r="AU57" s="71"/>
      <c r="AV57" s="64">
        <v>22</v>
      </c>
      <c r="AW57" s="64">
        <v>22</v>
      </c>
      <c r="AX57" s="64">
        <v>18</v>
      </c>
      <c r="AY57" s="64">
        <v>18</v>
      </c>
      <c r="AZ57" s="64"/>
      <c r="BA57" s="64"/>
      <c r="BB57" s="64"/>
      <c r="BC57" s="64"/>
      <c r="BD57" s="72">
        <f t="shared" si="2"/>
        <v>26248.29</v>
      </c>
      <c r="BE57" s="73">
        <f t="shared" si="0"/>
        <v>153.5</v>
      </c>
      <c r="BF57" s="74">
        <f t="shared" si="11"/>
        <v>447.75</v>
      </c>
      <c r="BG57" s="66">
        <f t="shared" si="1"/>
        <v>50316.75</v>
      </c>
      <c r="BH57" s="75">
        <f t="shared" si="4"/>
        <v>1.4217486881655306E-4</v>
      </c>
      <c r="BI57" s="76">
        <f t="shared" si="5"/>
        <v>1.42174868816553E-4</v>
      </c>
    </row>
    <row r="58" spans="1:61" ht="15.75" customHeight="1" x14ac:dyDescent="0.25">
      <c r="A58" s="60">
        <v>1</v>
      </c>
      <c r="B58" s="61">
        <v>52</v>
      </c>
      <c r="C58" s="61">
        <v>8</v>
      </c>
      <c r="D58" s="62" t="s">
        <v>91</v>
      </c>
      <c r="E58" s="62" t="s">
        <v>136</v>
      </c>
      <c r="F58" s="63">
        <v>2716</v>
      </c>
      <c r="G58" s="64">
        <v>12</v>
      </c>
      <c r="H58" s="64">
        <f>+ROUND('Izračun udjela za 2024. (kune)'!H58/'Izračun udjela za 2024. (euri)'!$G$1,2)</f>
        <v>1266124.49</v>
      </c>
      <c r="I58" s="65">
        <f>+ROUND('Izračun udjela za 2024. (kune)'!I58/'Izračun udjela za 2024. (euri)'!$G$1,2)</f>
        <v>0</v>
      </c>
      <c r="J58" s="66">
        <f>+ROUND('Izračun udjela za 2024. (kune)'!J58/'Izračun udjela za 2024. (euri)'!$G$1,2)</f>
        <v>1418059.43</v>
      </c>
      <c r="K58" s="64">
        <f>+ROUND('Izračun udjela za 2024. (kune)'!K58/'Izračun udjela za 2024. (euri)'!$G$1,2)</f>
        <v>1358820.46</v>
      </c>
      <c r="L58" s="65">
        <f>+ROUND('Izračun udjela za 2024. (kune)'!L58/'Izračun udjela za 2024. (euri)'!$G$1,2)</f>
        <v>0</v>
      </c>
      <c r="M58" s="66">
        <f>+ROUND('Izračun udjela za 2024. (kune)'!M58/'Izračun udjela za 2024. (euri)'!$G$1,2)</f>
        <v>1521878.92</v>
      </c>
      <c r="N58" s="64">
        <f>+ROUND('Izračun udjela za 2024. (kune)'!N58/'Izračun udjela za 2024. (euri)'!$G$1,2)</f>
        <v>1219271.56</v>
      </c>
      <c r="O58" s="65">
        <f>+ROUND('Izračun udjela za 2024. (kune)'!O58/'Izračun udjela za 2024. (euri)'!$G$1,2)</f>
        <v>0</v>
      </c>
      <c r="P58" s="66">
        <f>+ROUND('Izračun udjela za 2024. (kune)'!P58/'Izračun udjela za 2024. (euri)'!$G$1,2)</f>
        <v>1365584.15</v>
      </c>
      <c r="Q58" s="64">
        <f>+ROUND('Izračun udjela za 2024. (kune)'!Q58/'Izračun udjela za 2024. (euri)'!$G$1,2)</f>
        <v>1200735.3600000001</v>
      </c>
      <c r="R58" s="65">
        <f>+ROUND('Izračun udjela za 2024. (kune)'!R58/'Izračun udjela za 2024. (euri)'!$G$1,2)</f>
        <v>0</v>
      </c>
      <c r="S58" s="66">
        <f>+ROUND('Izračun udjela za 2024. (kune)'!S58/'Izračun udjela za 2024. (euri)'!$G$1,2)</f>
        <v>1344823.6</v>
      </c>
      <c r="T58" s="64">
        <f>+ROUND('Izračun udjela za 2024. (kune)'!T58/'Izračun udjela za 2024. (euri)'!$G$1,2)</f>
        <v>1001560.46</v>
      </c>
      <c r="U58" s="65">
        <f>+ROUND('Izračun udjela za 2024. (kune)'!U58/'Izračun udjela za 2024. (euri)'!$G$1,2)</f>
        <v>0</v>
      </c>
      <c r="V58" s="67">
        <f>+ROUND('Izračun udjela za 2024. (kune)'!V58/'Izračun udjela za 2024. (euri)'!$G$1,2)</f>
        <v>1121747.72</v>
      </c>
      <c r="W58" s="64">
        <f>+ROUND('Izračun udjela za 2024. (kune)'!W58/'Izračun udjela za 2024. (euri)'!$G$1,2)</f>
        <v>1154341.3</v>
      </c>
      <c r="X58" s="65">
        <f>+ROUND('Izračun udjela za 2024. (kune)'!X58/'Izračun udjela za 2024. (euri)'!$G$1,2)</f>
        <v>0</v>
      </c>
      <c r="Y58" s="67">
        <f>+ROUND('Izračun udjela za 2024. (kune)'!Y58/'Izračun udjela za 2024. (euri)'!$G$1,2)</f>
        <v>1292862.25</v>
      </c>
      <c r="Z58" s="64">
        <f>+ROUND('Izračun udjela za 2024. (kune)'!Z58/'Izračun udjela za 2024. (euri)'!$G$1,2)</f>
        <v>1277441.52</v>
      </c>
      <c r="AA58" s="68">
        <f>+ROUND('Izračun udjela za 2024. (kune)'!AA58/'Izračun udjela za 2024. (euri)'!$G$1,2)</f>
        <v>88177.15</v>
      </c>
      <c r="AB58" s="65">
        <f>+ROUND('Izračun udjela za 2024. (kune)'!AB58/'Izračun udjela za 2024. (euri)'!$G$1,2)</f>
        <v>0</v>
      </c>
      <c r="AC58" s="67">
        <f>+ROUND('Izračun udjela za 2024. (kune)'!AC58/'Izračun udjela za 2024. (euri)'!$G$1,2)</f>
        <v>1967452.91</v>
      </c>
      <c r="AD58" s="64">
        <f>+ROUND('Izračun udjela za 2024. (kune)'!AD58/'Izračun udjela za 2024. (euri)'!$G$1,2)</f>
        <v>1215416.18</v>
      </c>
      <c r="AE58" s="68">
        <f>+ROUND('Izračun udjela za 2024. (kune)'!AE58/'Izračun udjela za 2024. (euri)'!$G$1,2)</f>
        <v>77770.59</v>
      </c>
      <c r="AF58" s="65">
        <f>+ROUND('Izračun udjela za 2024. (kune)'!AF58/'Izračun udjela za 2024. (euri)'!$G$1,2)</f>
        <v>0</v>
      </c>
      <c r="AG58" s="67">
        <f>+ROUND('Izračun udjela za 2024. (kune)'!AG58/'Izračun udjela za 2024. (euri)'!$G$1,2)</f>
        <v>1919673.71</v>
      </c>
      <c r="AH58" s="64">
        <f>+ROUND('Izračun udjela za 2024. (kune)'!AH58/'Izračun udjela za 2024. (euri)'!$G$1,2)</f>
        <v>1139208.4099999999</v>
      </c>
      <c r="AI58" s="68">
        <f>+ROUND('Izračun udjela za 2024. (kune)'!AI58/'Izračun udjela za 2024. (euri)'!$G$1,2)</f>
        <v>105389.71</v>
      </c>
      <c r="AJ58" s="64">
        <f>+ROUND('Izračun udjela za 2024. (kune)'!AJ58/'Izračun udjela za 2024. (euri)'!$G$1,2)</f>
        <v>0</v>
      </c>
      <c r="AK58" s="67">
        <f>+ROUND('Izračun udjela za 2024. (kune)'!AK58/'Izračun udjela za 2024. (euri)'!$G$1,2)</f>
        <v>1884550.25</v>
      </c>
      <c r="AL58" s="64">
        <f>+ROUND('Izračun udjela za 2024. (kune)'!AL58/'Izračun udjela za 2024. (euri)'!$G$1,2)</f>
        <v>1499647.64</v>
      </c>
      <c r="AM58" s="68">
        <f>+ROUND('Izračun udjela za 2024. (kune)'!AM58/'Izračun udjela za 2024. (euri)'!$G$1,2)</f>
        <v>118334.16</v>
      </c>
      <c r="AN58" s="64">
        <f>+ROUND('Izračun udjela za 2024. (kune)'!AN58/'Izračun udjela za 2024. (euri)'!$G$1,2)</f>
        <v>0</v>
      </c>
      <c r="AO58" s="67">
        <f>+ROUND('Izračun udjela za 2024. (kune)'!AO58/'Izračun udjela za 2024. (euri)'!$G$1,2)</f>
        <v>2299609.42</v>
      </c>
      <c r="AP58" s="69"/>
      <c r="AQ58" s="69"/>
      <c r="AR58" s="69"/>
      <c r="AS58" s="69"/>
      <c r="AT58" s="69"/>
      <c r="AU58" s="71"/>
      <c r="AV58" s="64">
        <v>2850</v>
      </c>
      <c r="AW58" s="64">
        <v>2895</v>
      </c>
      <c r="AX58" s="64">
        <v>3259</v>
      </c>
      <c r="AY58" s="64">
        <v>3375</v>
      </c>
      <c r="AZ58" s="64"/>
      <c r="BA58" s="64"/>
      <c r="BB58" s="64"/>
      <c r="BC58" s="64"/>
      <c r="BD58" s="72">
        <f t="shared" si="2"/>
        <v>1872829.71</v>
      </c>
      <c r="BE58" s="73">
        <f t="shared" si="0"/>
        <v>689.55</v>
      </c>
      <c r="BF58" s="74">
        <f t="shared" ref="BF58:BF59" si="12">+$BJ$601</f>
        <v>453.27</v>
      </c>
      <c r="BG58" s="66">
        <f t="shared" si="1"/>
        <v>0</v>
      </c>
      <c r="BH58" s="75">
        <f t="shared" si="4"/>
        <v>0</v>
      </c>
      <c r="BI58" s="76">
        <f t="shared" si="5"/>
        <v>0</v>
      </c>
    </row>
    <row r="59" spans="1:61" ht="15.75" customHeight="1" x14ac:dyDescent="0.25">
      <c r="A59" s="60">
        <v>1</v>
      </c>
      <c r="B59" s="61">
        <v>53</v>
      </c>
      <c r="C59" s="61">
        <v>8</v>
      </c>
      <c r="D59" s="62" t="s">
        <v>91</v>
      </c>
      <c r="E59" s="62" t="s">
        <v>137</v>
      </c>
      <c r="F59" s="63">
        <v>9980</v>
      </c>
      <c r="G59" s="64">
        <v>12</v>
      </c>
      <c r="H59" s="64">
        <f>+ROUND('Izračun udjela za 2024. (kune)'!H59/'Izračun udjela za 2024. (euri)'!$G$1,2)</f>
        <v>4329355.63</v>
      </c>
      <c r="I59" s="65">
        <f>+ROUND('Izračun udjela za 2024. (kune)'!I59/'Izračun udjela za 2024. (euri)'!$G$1,2)</f>
        <v>389641.09</v>
      </c>
      <c r="J59" s="66">
        <f>+ROUND('Izračun udjela za 2024. (kune)'!J59/'Izračun udjela za 2024. (euri)'!$G$1,2)</f>
        <v>4412480.28</v>
      </c>
      <c r="K59" s="64">
        <f>+ROUND('Izračun udjela za 2024. (kune)'!K59/'Izračun udjela za 2024. (euri)'!$G$1,2)</f>
        <v>4623152.45</v>
      </c>
      <c r="L59" s="65">
        <f>+ROUND('Izračun udjela za 2024. (kune)'!L59/'Izračun udjela za 2024. (euri)'!$G$1,2)</f>
        <v>416082.73</v>
      </c>
      <c r="M59" s="66">
        <f>+ROUND('Izračun udjela za 2024. (kune)'!M59/'Izračun udjela za 2024. (euri)'!$G$1,2)</f>
        <v>4711918.08</v>
      </c>
      <c r="N59" s="64">
        <f>+ROUND('Izračun udjela za 2024. (kune)'!N59/'Izračun udjela za 2024. (euri)'!$G$1,2)</f>
        <v>3987471.64</v>
      </c>
      <c r="O59" s="65">
        <f>+ROUND('Izračun udjela za 2024. (kune)'!O59/'Izračun udjela za 2024. (euri)'!$G$1,2)</f>
        <v>358872.44</v>
      </c>
      <c r="P59" s="66">
        <f>+ROUND('Izračun udjela za 2024. (kune)'!P59/'Izračun udjela za 2024. (euri)'!$G$1,2)</f>
        <v>4064031.11</v>
      </c>
      <c r="Q59" s="64">
        <f>+ROUND('Izračun udjela za 2024. (kune)'!Q59/'Izračun udjela za 2024. (euri)'!$G$1,2)</f>
        <v>4294297.1500000004</v>
      </c>
      <c r="R59" s="65">
        <f>+ROUND('Izračun udjela za 2024. (kune)'!R59/'Izračun udjela za 2024. (euri)'!$G$1,2)</f>
        <v>391186.84</v>
      </c>
      <c r="S59" s="66">
        <f>+ROUND('Izračun udjela za 2024. (kune)'!S59/'Izračun udjela za 2024. (euri)'!$G$1,2)</f>
        <v>4371483.55</v>
      </c>
      <c r="T59" s="64">
        <f>+ROUND('Izračun udjela za 2024. (kune)'!T59/'Izračun udjela za 2024. (euri)'!$G$1,2)</f>
        <v>4773219.3899999997</v>
      </c>
      <c r="U59" s="65">
        <f>+ROUND('Izračun udjela za 2024. (kune)'!U59/'Izračun udjela za 2024. (euri)'!$G$1,2)</f>
        <v>449708.7</v>
      </c>
      <c r="V59" s="67">
        <f>+ROUND('Izračun udjela za 2024. (kune)'!V59/'Izračun udjela za 2024. (euri)'!$G$1,2)</f>
        <v>4842331.97</v>
      </c>
      <c r="W59" s="64">
        <f>+ROUND('Izračun udjela za 2024. (kune)'!W59/'Izračun udjela za 2024. (euri)'!$G$1,2)</f>
        <v>4424303.7300000004</v>
      </c>
      <c r="X59" s="65">
        <f>+ROUND('Izračun udjela za 2024. (kune)'!X59/'Izračun udjela za 2024. (euri)'!$G$1,2)</f>
        <v>402209.34</v>
      </c>
      <c r="Y59" s="67">
        <f>+ROUND('Izračun udjela za 2024. (kune)'!Y59/'Izračun udjela za 2024. (euri)'!$G$1,2)</f>
        <v>4504745.71</v>
      </c>
      <c r="Z59" s="64">
        <f>+ROUND('Izračun udjela za 2024. (kune)'!Z59/'Izračun udjela za 2024. (euri)'!$G$1,2)</f>
        <v>4883823.5199999996</v>
      </c>
      <c r="AA59" s="68">
        <f>+ROUND('Izračun udjela za 2024. (kune)'!AA59/'Izračun udjela za 2024. (euri)'!$G$1,2)</f>
        <v>533185.63</v>
      </c>
      <c r="AB59" s="65">
        <f>+ROUND('Izračun udjela za 2024. (kune)'!AB59/'Izračun udjela za 2024. (euri)'!$G$1,2)</f>
        <v>443983.85</v>
      </c>
      <c r="AC59" s="67">
        <f>+ROUND('Izračun udjela za 2024. (kune)'!AC59/'Izračun udjela za 2024. (euri)'!$G$1,2)</f>
        <v>7468552.2599999998</v>
      </c>
      <c r="AD59" s="64">
        <f>+ROUND('Izračun udjela za 2024. (kune)'!AD59/'Izračun udjela za 2024. (euri)'!$G$1,2)</f>
        <v>4496423.8499999996</v>
      </c>
      <c r="AE59" s="68">
        <f>+ROUND('Izračun udjela za 2024. (kune)'!AE59/'Izračun udjela za 2024. (euri)'!$G$1,2)</f>
        <v>462282.82</v>
      </c>
      <c r="AF59" s="65">
        <f>+ROUND('Izračun udjela za 2024. (kune)'!AF59/'Izračun udjela za 2024. (euri)'!$G$1,2)</f>
        <v>409581.86</v>
      </c>
      <c r="AG59" s="67">
        <f>+ROUND('Izračun udjela za 2024. (kune)'!AG59/'Izračun udjela za 2024. (euri)'!$G$1,2)</f>
        <v>7091288.0700000003</v>
      </c>
      <c r="AH59" s="64">
        <f>+ROUND('Izračun udjela za 2024. (kune)'!AH59/'Izračun udjela za 2024. (euri)'!$G$1,2)</f>
        <v>4244066.26</v>
      </c>
      <c r="AI59" s="68">
        <f>+ROUND('Izračun udjela za 2024. (kune)'!AI59/'Izračun udjela za 2024. (euri)'!$G$1,2)</f>
        <v>651869.51</v>
      </c>
      <c r="AJ59" s="64">
        <f>+ROUND('Izračun udjela za 2024. (kune)'!AJ59/'Izračun udjela za 2024. (euri)'!$G$1,2)</f>
        <v>385747.87</v>
      </c>
      <c r="AK59" s="67">
        <f>+ROUND('Izračun udjela za 2024. (kune)'!AK59/'Izračun udjela za 2024. (euri)'!$G$1,2)</f>
        <v>6777748.7199999997</v>
      </c>
      <c r="AL59" s="64">
        <f>+ROUND('Izračun udjela za 2024. (kune)'!AL59/'Izračun udjela za 2024. (euri)'!$G$1,2)</f>
        <v>5230500.12</v>
      </c>
      <c r="AM59" s="68">
        <f>+ROUND('Izračun udjela za 2024. (kune)'!AM59/'Izračun udjela za 2024. (euri)'!$G$1,2)</f>
        <v>726234.57</v>
      </c>
      <c r="AN59" s="64">
        <f>+ROUND('Izračun udjela za 2024. (kune)'!AN59/'Izračun udjela za 2024. (euri)'!$G$1,2)</f>
        <v>475500.86</v>
      </c>
      <c r="AO59" s="67">
        <f>+ROUND('Izračun udjela za 2024. (kune)'!AO59/'Izračun udjela za 2024. (euri)'!$G$1,2)</f>
        <v>7677782.8499999996</v>
      </c>
      <c r="AP59" s="69"/>
      <c r="AQ59" s="69"/>
      <c r="AR59" s="69"/>
      <c r="AS59" s="69"/>
      <c r="AT59" s="69"/>
      <c r="AU59" s="71"/>
      <c r="AV59" s="64">
        <v>13872</v>
      </c>
      <c r="AW59" s="64">
        <v>13597</v>
      </c>
      <c r="AX59" s="64">
        <v>14291</v>
      </c>
      <c r="AY59" s="64">
        <v>14197</v>
      </c>
      <c r="AZ59" s="64"/>
      <c r="BA59" s="64"/>
      <c r="BB59" s="64"/>
      <c r="BC59" s="64"/>
      <c r="BD59" s="72">
        <f t="shared" si="2"/>
        <v>6704023.5199999996</v>
      </c>
      <c r="BE59" s="73">
        <f t="shared" si="0"/>
        <v>671.75</v>
      </c>
      <c r="BF59" s="74">
        <f t="shared" si="12"/>
        <v>453.27</v>
      </c>
      <c r="BG59" s="66">
        <f t="shared" si="1"/>
        <v>0</v>
      </c>
      <c r="BH59" s="75">
        <f t="shared" si="4"/>
        <v>0</v>
      </c>
      <c r="BI59" s="76">
        <f t="shared" si="5"/>
        <v>0</v>
      </c>
    </row>
    <row r="60" spans="1:61" ht="15.75" customHeight="1" x14ac:dyDescent="0.25">
      <c r="A60" s="60">
        <v>1</v>
      </c>
      <c r="B60" s="61">
        <v>54</v>
      </c>
      <c r="C60" s="61">
        <v>10</v>
      </c>
      <c r="D60" s="62" t="s">
        <v>87</v>
      </c>
      <c r="E60" s="62" t="s">
        <v>138</v>
      </c>
      <c r="F60" s="63">
        <v>1116</v>
      </c>
      <c r="G60" s="64">
        <v>10</v>
      </c>
      <c r="H60" s="64">
        <f>+ROUND('Izračun udjela za 2024. (kune)'!H60/'Izračun udjela za 2024. (euri)'!$G$1,2)</f>
        <v>78737.87</v>
      </c>
      <c r="I60" s="65">
        <f>+ROUND('Izračun udjela za 2024. (kune)'!I60/'Izračun udjela za 2024. (euri)'!$G$1,2)</f>
        <v>0</v>
      </c>
      <c r="J60" s="66">
        <f>+ROUND('Izračun udjela za 2024. (kune)'!J60/'Izračun udjela za 2024. (euri)'!$G$1,2)</f>
        <v>86611.66</v>
      </c>
      <c r="K60" s="64">
        <f>+ROUND('Izračun udjela za 2024. (kune)'!K60/'Izračun udjela za 2024. (euri)'!$G$1,2)</f>
        <v>69200.25</v>
      </c>
      <c r="L60" s="65">
        <f>+ROUND('Izračun udjela za 2024. (kune)'!L60/'Izračun udjela za 2024. (euri)'!$G$1,2)</f>
        <v>0</v>
      </c>
      <c r="M60" s="66">
        <f>+ROUND('Izračun udjela za 2024. (kune)'!M60/'Izračun udjela za 2024. (euri)'!$G$1,2)</f>
        <v>76120.27</v>
      </c>
      <c r="N60" s="64">
        <f>+ROUND('Izračun udjela za 2024. (kune)'!N60/'Izračun udjela za 2024. (euri)'!$G$1,2)</f>
        <v>38339.269999999997</v>
      </c>
      <c r="O60" s="65">
        <f>+ROUND('Izračun udjela za 2024. (kune)'!O60/'Izračun udjela za 2024. (euri)'!$G$1,2)</f>
        <v>0</v>
      </c>
      <c r="P60" s="66">
        <f>+ROUND('Izračun udjela za 2024. (kune)'!P60/'Izračun udjela za 2024. (euri)'!$G$1,2)</f>
        <v>42173.2</v>
      </c>
      <c r="Q60" s="64">
        <f>+ROUND('Izračun udjela za 2024. (kune)'!Q60/'Izračun udjela za 2024. (euri)'!$G$1,2)</f>
        <v>73093.81</v>
      </c>
      <c r="R60" s="65">
        <f>+ROUND('Izračun udjela za 2024. (kune)'!R60/'Izračun udjela za 2024. (euri)'!$G$1,2)</f>
        <v>0</v>
      </c>
      <c r="S60" s="66">
        <f>+ROUND('Izračun udjela za 2024. (kune)'!S60/'Izračun udjela za 2024. (euri)'!$G$1,2)</f>
        <v>80403.19</v>
      </c>
      <c r="T60" s="64">
        <f>+ROUND('Izračun udjela za 2024. (kune)'!T60/'Izračun udjela za 2024. (euri)'!$G$1,2)</f>
        <v>80329.23</v>
      </c>
      <c r="U60" s="65">
        <f>+ROUND('Izračun udjela za 2024. (kune)'!U60/'Izračun udjela za 2024. (euri)'!$G$1,2)</f>
        <v>0</v>
      </c>
      <c r="V60" s="67">
        <f>+ROUND('Izračun udjela za 2024. (kune)'!V60/'Izračun udjela za 2024. (euri)'!$G$1,2)</f>
        <v>88362.15</v>
      </c>
      <c r="W60" s="64">
        <f>+ROUND('Izračun udjela za 2024. (kune)'!W60/'Izračun udjela za 2024. (euri)'!$G$1,2)</f>
        <v>81865.990000000005</v>
      </c>
      <c r="X60" s="65">
        <f>+ROUND('Izračun udjela za 2024. (kune)'!X60/'Izračun udjela za 2024. (euri)'!$G$1,2)</f>
        <v>0</v>
      </c>
      <c r="Y60" s="67">
        <f>+ROUND('Izračun udjela za 2024. (kune)'!Y60/'Izračun udjela za 2024. (euri)'!$G$1,2)</f>
        <v>90052.59</v>
      </c>
      <c r="Z60" s="64">
        <f>+ROUND('Izračun udjela za 2024. (kune)'!Z60/'Izračun udjela za 2024. (euri)'!$G$1,2)</f>
        <v>119923.24</v>
      </c>
      <c r="AA60" s="68">
        <f>+ROUND('Izračun udjela za 2024. (kune)'!AA60/'Izračun udjela za 2024. (euri)'!$G$1,2)</f>
        <v>0</v>
      </c>
      <c r="AB60" s="65">
        <f>+ROUND('Izračun udjela za 2024. (kune)'!AB60/'Izračun udjela za 2024. (euri)'!$G$1,2)</f>
        <v>0</v>
      </c>
      <c r="AC60" s="67">
        <f>+ROUND('Izračun udjela za 2024. (kune)'!AC60/'Izračun udjela za 2024. (euri)'!$G$1,2)</f>
        <v>131915.57</v>
      </c>
      <c r="AD60" s="64">
        <f>+ROUND('Izračun udjela za 2024. (kune)'!AD60/'Izračun udjela za 2024. (euri)'!$G$1,2)</f>
        <v>101359.11</v>
      </c>
      <c r="AE60" s="68">
        <f>+ROUND('Izračun udjela za 2024. (kune)'!AE60/'Izračun udjela za 2024. (euri)'!$G$1,2)</f>
        <v>0</v>
      </c>
      <c r="AF60" s="65">
        <f>+ROUND('Izračun udjela za 2024. (kune)'!AF60/'Izračun udjela za 2024. (euri)'!$G$1,2)</f>
        <v>0</v>
      </c>
      <c r="AG60" s="67">
        <f>+ROUND('Izračun udjela za 2024. (kune)'!AG60/'Izračun udjela za 2024. (euri)'!$G$1,2)</f>
        <v>111495.02</v>
      </c>
      <c r="AH60" s="64">
        <f>+ROUND('Izračun udjela za 2024. (kune)'!AH60/'Izračun udjela za 2024. (euri)'!$G$1,2)</f>
        <v>102142.21</v>
      </c>
      <c r="AI60" s="68">
        <f>+ROUND('Izračun udjela za 2024. (kune)'!AI60/'Izračun udjela za 2024. (euri)'!$G$1,2)</f>
        <v>0</v>
      </c>
      <c r="AJ60" s="64">
        <f>+ROUND('Izračun udjela za 2024. (kune)'!AJ60/'Izračun udjela za 2024. (euri)'!$G$1,2)</f>
        <v>0</v>
      </c>
      <c r="AK60" s="67">
        <f>+ROUND('Izračun udjela za 2024. (kune)'!AK60/'Izračun udjela za 2024. (euri)'!$G$1,2)</f>
        <v>112356.43</v>
      </c>
      <c r="AL60" s="64">
        <f>+ROUND('Izračun udjela za 2024. (kune)'!AL60/'Izračun udjela za 2024. (euri)'!$G$1,2)</f>
        <v>133881.97</v>
      </c>
      <c r="AM60" s="68">
        <f>+ROUND('Izračun udjela za 2024. (kune)'!AM60/'Izračun udjela za 2024. (euri)'!$G$1,2)</f>
        <v>0</v>
      </c>
      <c r="AN60" s="64">
        <f>+ROUND('Izračun udjela za 2024. (kune)'!AN60/'Izračun udjela za 2024. (euri)'!$G$1,2)</f>
        <v>0</v>
      </c>
      <c r="AO60" s="67">
        <f>+ROUND('Izračun udjela za 2024. (kune)'!AO60/'Izračun udjela za 2024. (euri)'!$G$1,2)</f>
        <v>147270.16</v>
      </c>
      <c r="AP60" s="69"/>
      <c r="AQ60" s="69"/>
      <c r="AR60" s="69"/>
      <c r="AS60" s="69"/>
      <c r="AT60" s="69"/>
      <c r="AU60" s="71"/>
      <c r="AV60" s="64">
        <v>0</v>
      </c>
      <c r="AW60" s="64">
        <v>0</v>
      </c>
      <c r="AX60" s="64">
        <v>0</v>
      </c>
      <c r="AY60" s="64">
        <v>0</v>
      </c>
      <c r="AZ60" s="64"/>
      <c r="BA60" s="64"/>
      <c r="BB60" s="64"/>
      <c r="BC60" s="64"/>
      <c r="BD60" s="72">
        <f t="shared" si="2"/>
        <v>118617.95</v>
      </c>
      <c r="BE60" s="73">
        <f t="shared" si="0"/>
        <v>106.29</v>
      </c>
      <c r="BF60" s="74">
        <f>+$BJ$600</f>
        <v>447.75</v>
      </c>
      <c r="BG60" s="66">
        <f t="shared" si="1"/>
        <v>381069.36</v>
      </c>
      <c r="BH60" s="75">
        <f t="shared" si="4"/>
        <v>1.0767485234640121E-3</v>
      </c>
      <c r="BI60" s="76">
        <f t="shared" si="5"/>
        <v>1.07674852346401E-3</v>
      </c>
    </row>
    <row r="61" spans="1:61" ht="15.75" customHeight="1" x14ac:dyDescent="0.25">
      <c r="A61" s="60">
        <v>1</v>
      </c>
      <c r="B61" s="61">
        <v>55</v>
      </c>
      <c r="C61" s="61">
        <v>8</v>
      </c>
      <c r="D61" s="62" t="s">
        <v>91</v>
      </c>
      <c r="E61" s="62" t="s">
        <v>139</v>
      </c>
      <c r="F61" s="63">
        <v>3226</v>
      </c>
      <c r="G61" s="64">
        <v>12</v>
      </c>
      <c r="H61" s="64">
        <f>+ROUND('Izračun udjela za 2024. (kune)'!H61/'Izračun udjela za 2024. (euri)'!$G$1,2)</f>
        <v>819738.24</v>
      </c>
      <c r="I61" s="65">
        <f>+ROUND('Izračun udjela za 2024. (kune)'!I61/'Izračun udjela za 2024. (euri)'!$G$1,2)</f>
        <v>45851.53</v>
      </c>
      <c r="J61" s="66">
        <f>+ROUND('Izračun udjela za 2024. (kune)'!J61/'Izračun udjela za 2024. (euri)'!$G$1,2)</f>
        <v>866753.12</v>
      </c>
      <c r="K61" s="64">
        <f>+ROUND('Izračun udjela za 2024. (kune)'!K61/'Izračun udjela za 2024. (euri)'!$G$1,2)</f>
        <v>783227.37</v>
      </c>
      <c r="L61" s="65">
        <f>+ROUND('Izračun udjela za 2024. (kune)'!L61/'Izračun udjela za 2024. (euri)'!$G$1,2)</f>
        <v>43978.38</v>
      </c>
      <c r="M61" s="66">
        <f>+ROUND('Izračun udjela za 2024. (kune)'!M61/'Izračun udjela za 2024. (euri)'!$G$1,2)</f>
        <v>827958.87</v>
      </c>
      <c r="N61" s="64">
        <f>+ROUND('Izračun udjela za 2024. (kune)'!N61/'Izračun udjela za 2024. (euri)'!$G$1,2)</f>
        <v>1100528.1499999999</v>
      </c>
      <c r="O61" s="65">
        <f>+ROUND('Izračun udjela za 2024. (kune)'!O61/'Izračun udjela za 2024. (euri)'!$G$1,2)</f>
        <v>51882.1</v>
      </c>
      <c r="P61" s="66">
        <f>+ROUND('Izračun udjela za 2024. (kune)'!P61/'Izračun udjela za 2024. (euri)'!$G$1,2)</f>
        <v>1174483.57</v>
      </c>
      <c r="Q61" s="64">
        <f>+ROUND('Izračun udjela za 2024. (kune)'!Q61/'Izračun udjela za 2024. (euri)'!$G$1,2)</f>
        <v>581425.81999999995</v>
      </c>
      <c r="R61" s="65">
        <f>+ROUND('Izračun udjela za 2024. (kune)'!R61/'Izračun udjela za 2024. (euri)'!$G$1,2)</f>
        <v>28667.14</v>
      </c>
      <c r="S61" s="66">
        <f>+ROUND('Izračun udjela za 2024. (kune)'!S61/'Izračun udjela za 2024. (euri)'!$G$1,2)</f>
        <v>619089.72</v>
      </c>
      <c r="T61" s="64">
        <f>+ROUND('Izračun udjela za 2024. (kune)'!T61/'Izračun udjela za 2024. (euri)'!$G$1,2)</f>
        <v>598453.84</v>
      </c>
      <c r="U61" s="65">
        <f>+ROUND('Izračun udjela za 2024. (kune)'!U61/'Izračun udjela za 2024. (euri)'!$G$1,2)</f>
        <v>27546.87</v>
      </c>
      <c r="V61" s="67">
        <f>+ROUND('Izračun udjela za 2024. (kune)'!V61/'Izračun udjela za 2024. (euri)'!$G$1,2)</f>
        <v>639415.81000000006</v>
      </c>
      <c r="W61" s="64">
        <f>+ROUND('Izračun udjela za 2024. (kune)'!W61/'Izračun udjela za 2024. (euri)'!$G$1,2)</f>
        <v>784955.08</v>
      </c>
      <c r="X61" s="65">
        <f>+ROUND('Izračun udjela za 2024. (kune)'!X61/'Izračun udjela za 2024. (euri)'!$G$1,2)</f>
        <v>37378.78</v>
      </c>
      <c r="Y61" s="67">
        <f>+ROUND('Izračun udjela za 2024. (kune)'!Y61/'Izračun udjela za 2024. (euri)'!$G$1,2)</f>
        <v>837285.45</v>
      </c>
      <c r="Z61" s="64">
        <f>+ROUND('Izračun udjela za 2024. (kune)'!Z61/'Izračun udjela za 2024. (euri)'!$G$1,2)</f>
        <v>916330.4</v>
      </c>
      <c r="AA61" s="68">
        <f>+ROUND('Izračun udjela za 2024. (kune)'!AA61/'Izračun udjela za 2024. (euri)'!$G$1,2)</f>
        <v>2406.4699999999998</v>
      </c>
      <c r="AB61" s="65">
        <f>+ROUND('Izračun udjela za 2024. (kune)'!AB61/'Izračun udjela za 2024. (euri)'!$G$1,2)</f>
        <v>43634.74</v>
      </c>
      <c r="AC61" s="67">
        <f>+ROUND('Izračun udjela za 2024. (kune)'!AC61/'Izračun udjela za 2024. (euri)'!$G$1,2)</f>
        <v>993007.79</v>
      </c>
      <c r="AD61" s="64">
        <f>+ROUND('Izračun udjela za 2024. (kune)'!AD61/'Izračun udjela za 2024. (euri)'!$G$1,2)</f>
        <v>840141.74</v>
      </c>
      <c r="AE61" s="68">
        <f>+ROUND('Izračun udjela za 2024. (kune)'!AE61/'Izračun udjela za 2024. (euri)'!$G$1,2)</f>
        <v>2240.16</v>
      </c>
      <c r="AF61" s="65">
        <f>+ROUND('Izračun udjela za 2024. (kune)'!AF61/'Izračun udjela za 2024. (euri)'!$G$1,2)</f>
        <v>39611.910000000003</v>
      </c>
      <c r="AG61" s="67">
        <f>+ROUND('Izračun udjela za 2024. (kune)'!AG61/'Izračun udjela za 2024. (euri)'!$G$1,2)</f>
        <v>915935.91</v>
      </c>
      <c r="AH61" s="64">
        <f>+ROUND('Izračun udjela za 2024. (kune)'!AH61/'Izračun udjela za 2024. (euri)'!$G$1,2)</f>
        <v>698939.83</v>
      </c>
      <c r="AI61" s="68">
        <f>+ROUND('Izračun udjela za 2024. (kune)'!AI61/'Izračun udjela za 2024. (euri)'!$G$1,2)</f>
        <v>1333.19</v>
      </c>
      <c r="AJ61" s="64">
        <f>+ROUND('Izračun udjela za 2024. (kune)'!AJ61/'Izračun udjela za 2024. (euri)'!$G$1,2)</f>
        <v>33263.410000000003</v>
      </c>
      <c r="AK61" s="67">
        <f>+ROUND('Izračun udjela za 2024. (kune)'!AK61/'Izračun udjela za 2024. (euri)'!$G$1,2)</f>
        <v>764801.03</v>
      </c>
      <c r="AL61" s="64">
        <f>+ROUND('Izračun udjela za 2024. (kune)'!AL61/'Izračun udjela za 2024. (euri)'!$G$1,2)</f>
        <v>919031.75</v>
      </c>
      <c r="AM61" s="68">
        <f>+ROUND('Izračun udjela za 2024. (kune)'!AM61/'Izračun udjela za 2024. (euri)'!$G$1,2)</f>
        <v>1997.43</v>
      </c>
      <c r="AN61" s="64">
        <f>+ROUND('Izračun udjela za 2024. (kune)'!AN61/'Izračun udjela za 2024. (euri)'!$G$1,2)</f>
        <v>43763.33</v>
      </c>
      <c r="AO61" s="67">
        <f>+ROUND('Izračun udjela za 2024. (kune)'!AO61/'Izračun udjela za 2024. (euri)'!$G$1,2)</f>
        <v>1004151.5</v>
      </c>
      <c r="AP61" s="69"/>
      <c r="AQ61" s="69"/>
      <c r="AR61" s="69"/>
      <c r="AS61" s="69"/>
      <c r="AT61" s="69"/>
      <c r="AU61" s="71"/>
      <c r="AV61" s="64">
        <v>82</v>
      </c>
      <c r="AW61" s="64">
        <v>98</v>
      </c>
      <c r="AX61" s="64">
        <v>93</v>
      </c>
      <c r="AY61" s="64">
        <v>117</v>
      </c>
      <c r="AZ61" s="64"/>
      <c r="BA61" s="64"/>
      <c r="BB61" s="64"/>
      <c r="BC61" s="64"/>
      <c r="BD61" s="72">
        <f t="shared" si="2"/>
        <v>903036.34</v>
      </c>
      <c r="BE61" s="73">
        <f t="shared" si="0"/>
        <v>279.92</v>
      </c>
      <c r="BF61" s="74">
        <f>+$BJ$601</f>
        <v>453.27</v>
      </c>
      <c r="BG61" s="66">
        <f t="shared" si="1"/>
        <v>559227.09999999986</v>
      </c>
      <c r="BH61" s="75">
        <f t="shared" si="4"/>
        <v>1.5801505379652179E-3</v>
      </c>
      <c r="BI61" s="76">
        <f t="shared" si="5"/>
        <v>1.5801505379652199E-3</v>
      </c>
    </row>
    <row r="62" spans="1:61" ht="15.75" customHeight="1" x14ac:dyDescent="0.25">
      <c r="A62" s="60">
        <v>1</v>
      </c>
      <c r="B62" s="61">
        <v>56</v>
      </c>
      <c r="C62" s="61">
        <v>10</v>
      </c>
      <c r="D62" s="62" t="s">
        <v>87</v>
      </c>
      <c r="E62" s="62" t="s">
        <v>140</v>
      </c>
      <c r="F62" s="63">
        <v>2162</v>
      </c>
      <c r="G62" s="64">
        <v>10</v>
      </c>
      <c r="H62" s="64">
        <f>+ROUND('Izračun udjela za 2024. (kune)'!H62/'Izračun udjela za 2024. (euri)'!$G$1,2)</f>
        <v>140858.67000000001</v>
      </c>
      <c r="I62" s="65">
        <f>+ROUND('Izračun udjela za 2024. (kune)'!I62/'Izračun udjela za 2024. (euri)'!$G$1,2)</f>
        <v>0</v>
      </c>
      <c r="J62" s="66">
        <f>+ROUND('Izračun udjela za 2024. (kune)'!J62/'Izračun udjela za 2024. (euri)'!$G$1,2)</f>
        <v>154944.54</v>
      </c>
      <c r="K62" s="64">
        <f>+ROUND('Izračun udjela za 2024. (kune)'!K62/'Izračun udjela za 2024. (euri)'!$G$1,2)</f>
        <v>155127.03</v>
      </c>
      <c r="L62" s="65">
        <f>+ROUND('Izračun udjela za 2024. (kune)'!L62/'Izračun udjela za 2024. (euri)'!$G$1,2)</f>
        <v>0</v>
      </c>
      <c r="M62" s="66">
        <f>+ROUND('Izračun udjela za 2024. (kune)'!M62/'Izračun udjela za 2024. (euri)'!$G$1,2)</f>
        <v>170639.73</v>
      </c>
      <c r="N62" s="64">
        <f>+ROUND('Izračun udjela za 2024. (kune)'!N62/'Izračun udjela za 2024. (euri)'!$G$1,2)</f>
        <v>144445.57999999999</v>
      </c>
      <c r="O62" s="65">
        <f>+ROUND('Izračun udjela za 2024. (kune)'!O62/'Izračun udjela za 2024. (euri)'!$G$1,2)</f>
        <v>0</v>
      </c>
      <c r="P62" s="66">
        <f>+ROUND('Izračun udjela za 2024. (kune)'!P62/'Izračun udjela za 2024. (euri)'!$G$1,2)</f>
        <v>158890.14000000001</v>
      </c>
      <c r="Q62" s="64">
        <f>+ROUND('Izračun udjela za 2024. (kune)'!Q62/'Izračun udjela za 2024. (euri)'!$G$1,2)</f>
        <v>170382</v>
      </c>
      <c r="R62" s="65">
        <f>+ROUND('Izračun udjela za 2024. (kune)'!R62/'Izračun udjela za 2024. (euri)'!$G$1,2)</f>
        <v>0</v>
      </c>
      <c r="S62" s="66">
        <f>+ROUND('Izračun udjela za 2024. (kune)'!S62/'Izračun udjela za 2024. (euri)'!$G$1,2)</f>
        <v>187420.2</v>
      </c>
      <c r="T62" s="64">
        <f>+ROUND('Izračun udjela za 2024. (kune)'!T62/'Izračun udjela za 2024. (euri)'!$G$1,2)</f>
        <v>176751.92</v>
      </c>
      <c r="U62" s="65">
        <f>+ROUND('Izračun udjela za 2024. (kune)'!U62/'Izračun udjela za 2024. (euri)'!$G$1,2)</f>
        <v>0</v>
      </c>
      <c r="V62" s="67">
        <f>+ROUND('Izračun udjela za 2024. (kune)'!V62/'Izračun udjela za 2024. (euri)'!$G$1,2)</f>
        <v>194427.11</v>
      </c>
      <c r="W62" s="64">
        <f>+ROUND('Izračun udjela za 2024. (kune)'!W62/'Izračun udjela za 2024. (euri)'!$G$1,2)</f>
        <v>259421.27</v>
      </c>
      <c r="X62" s="65">
        <f>+ROUND('Izračun udjela za 2024. (kune)'!X62/'Izračun udjela za 2024. (euri)'!$G$1,2)</f>
        <v>0</v>
      </c>
      <c r="Y62" s="67">
        <f>+ROUND('Izračun udjela za 2024. (kune)'!Y62/'Izračun udjela za 2024. (euri)'!$G$1,2)</f>
        <v>285363.40000000002</v>
      </c>
      <c r="Z62" s="64">
        <f>+ROUND('Izračun udjela za 2024. (kune)'!Z62/'Izračun udjela za 2024. (euri)'!$G$1,2)</f>
        <v>349548.19</v>
      </c>
      <c r="AA62" s="68">
        <f>+ROUND('Izračun udjela za 2024. (kune)'!AA62/'Izračun udjela za 2024. (euri)'!$G$1,2)</f>
        <v>0</v>
      </c>
      <c r="AB62" s="65">
        <f>+ROUND('Izračun udjela za 2024. (kune)'!AB62/'Izračun udjela za 2024. (euri)'!$G$1,2)</f>
        <v>0</v>
      </c>
      <c r="AC62" s="67">
        <f>+ROUND('Izračun udjela za 2024. (kune)'!AC62/'Izračun udjela za 2024. (euri)'!$G$1,2)</f>
        <v>384503.01</v>
      </c>
      <c r="AD62" s="64">
        <f>+ROUND('Izračun udjela za 2024. (kune)'!AD62/'Izračun udjela za 2024. (euri)'!$G$1,2)</f>
        <v>281885.53999999998</v>
      </c>
      <c r="AE62" s="68">
        <f>+ROUND('Izračun udjela za 2024. (kune)'!AE62/'Izračun udjela za 2024. (euri)'!$G$1,2)</f>
        <v>0</v>
      </c>
      <c r="AF62" s="65">
        <f>+ROUND('Izračun udjela za 2024. (kune)'!AF62/'Izračun udjela za 2024. (euri)'!$G$1,2)</f>
        <v>0</v>
      </c>
      <c r="AG62" s="67">
        <f>+ROUND('Izračun udjela za 2024. (kune)'!AG62/'Izračun udjela za 2024. (euri)'!$G$1,2)</f>
        <v>310074.09999999998</v>
      </c>
      <c r="AH62" s="64">
        <f>+ROUND('Izračun udjela za 2024. (kune)'!AH62/'Izračun udjela za 2024. (euri)'!$G$1,2)</f>
        <v>338559.07</v>
      </c>
      <c r="AI62" s="68">
        <f>+ROUND('Izračun udjela za 2024. (kune)'!AI62/'Izračun udjela za 2024. (euri)'!$G$1,2)</f>
        <v>0</v>
      </c>
      <c r="AJ62" s="64">
        <f>+ROUND('Izračun udjela za 2024. (kune)'!AJ62/'Izračun udjela za 2024. (euri)'!$G$1,2)</f>
        <v>0</v>
      </c>
      <c r="AK62" s="67">
        <f>+ROUND('Izračun udjela za 2024. (kune)'!AK62/'Izračun udjela za 2024. (euri)'!$G$1,2)</f>
        <v>373290.94</v>
      </c>
      <c r="AL62" s="64">
        <f>+ROUND('Izračun udjela za 2024. (kune)'!AL62/'Izračun udjela za 2024. (euri)'!$G$1,2)</f>
        <v>332788.18</v>
      </c>
      <c r="AM62" s="68">
        <f>+ROUND('Izračun udjela za 2024. (kune)'!AM62/'Izračun udjela za 2024. (euri)'!$G$1,2)</f>
        <v>149.31</v>
      </c>
      <c r="AN62" s="64">
        <f>+ROUND('Izračun udjela za 2024. (kune)'!AN62/'Izračun udjela za 2024. (euri)'!$G$1,2)</f>
        <v>0</v>
      </c>
      <c r="AO62" s="67">
        <f>+ROUND('Izračun udjela za 2024. (kune)'!AO62/'Izračun udjela za 2024. (euri)'!$G$1,2)</f>
        <v>366778.73</v>
      </c>
      <c r="AP62" s="69"/>
      <c r="AQ62" s="69"/>
      <c r="AR62" s="69"/>
      <c r="AS62" s="69"/>
      <c r="AT62" s="69"/>
      <c r="AU62" s="71"/>
      <c r="AV62" s="64">
        <v>0</v>
      </c>
      <c r="AW62" s="64">
        <v>0</v>
      </c>
      <c r="AX62" s="64">
        <v>4</v>
      </c>
      <c r="AY62" s="64">
        <v>4</v>
      </c>
      <c r="AZ62" s="64"/>
      <c r="BA62" s="64"/>
      <c r="BB62" s="64"/>
      <c r="BC62" s="64"/>
      <c r="BD62" s="72">
        <f t="shared" si="2"/>
        <v>344002.04</v>
      </c>
      <c r="BE62" s="73">
        <f t="shared" si="0"/>
        <v>159.11000000000001</v>
      </c>
      <c r="BF62" s="74">
        <f t="shared" ref="BF62:BF64" si="13">+$BJ$600</f>
        <v>447.75</v>
      </c>
      <c r="BG62" s="66">
        <f t="shared" si="1"/>
        <v>624039.67999999993</v>
      </c>
      <c r="BH62" s="75">
        <f t="shared" si="4"/>
        <v>1.7632847837017243E-3</v>
      </c>
      <c r="BI62" s="76">
        <f t="shared" si="5"/>
        <v>1.76328478370172E-3</v>
      </c>
    </row>
    <row r="63" spans="1:61" ht="15.75" customHeight="1" x14ac:dyDescent="0.25">
      <c r="A63" s="60">
        <v>1</v>
      </c>
      <c r="B63" s="61">
        <v>57</v>
      </c>
      <c r="C63" s="61">
        <v>10</v>
      </c>
      <c r="D63" s="62" t="s">
        <v>87</v>
      </c>
      <c r="E63" s="62" t="s">
        <v>141</v>
      </c>
      <c r="F63" s="63">
        <v>1555</v>
      </c>
      <c r="G63" s="64">
        <v>10</v>
      </c>
      <c r="H63" s="64">
        <f>+ROUND('Izračun udjela za 2024. (kune)'!H63/'Izračun udjela za 2024. (euri)'!$G$1,2)</f>
        <v>85706.51</v>
      </c>
      <c r="I63" s="65">
        <f>+ROUND('Izračun udjela za 2024. (kune)'!I63/'Izračun udjela za 2024. (euri)'!$G$1,2)</f>
        <v>0</v>
      </c>
      <c r="J63" s="66">
        <f>+ROUND('Izračun udjela za 2024. (kune)'!J63/'Izračun udjela za 2024. (euri)'!$G$1,2)</f>
        <v>94277.16</v>
      </c>
      <c r="K63" s="64">
        <f>+ROUND('Izračun udjela za 2024. (kune)'!K63/'Izračun udjela za 2024. (euri)'!$G$1,2)</f>
        <v>122257.89</v>
      </c>
      <c r="L63" s="65">
        <f>+ROUND('Izračun udjela za 2024. (kune)'!L63/'Izračun udjela za 2024. (euri)'!$G$1,2)</f>
        <v>0</v>
      </c>
      <c r="M63" s="66">
        <f>+ROUND('Izračun udjela za 2024. (kune)'!M63/'Izračun udjela za 2024. (euri)'!$G$1,2)</f>
        <v>134483.68</v>
      </c>
      <c r="N63" s="64">
        <f>+ROUND('Izračun udjela za 2024. (kune)'!N63/'Izračun udjela za 2024. (euri)'!$G$1,2)</f>
        <v>50452.56</v>
      </c>
      <c r="O63" s="65">
        <f>+ROUND('Izračun udjela za 2024. (kune)'!O63/'Izračun udjela za 2024. (euri)'!$G$1,2)</f>
        <v>0</v>
      </c>
      <c r="P63" s="66">
        <f>+ROUND('Izračun udjela za 2024. (kune)'!P63/'Izračun udjela za 2024. (euri)'!$G$1,2)</f>
        <v>55497.82</v>
      </c>
      <c r="Q63" s="64">
        <f>+ROUND('Izračun udjela za 2024. (kune)'!Q63/'Izračun udjela za 2024. (euri)'!$G$1,2)</f>
        <v>114840.73</v>
      </c>
      <c r="R63" s="65">
        <f>+ROUND('Izračun udjela za 2024. (kune)'!R63/'Izračun udjela za 2024. (euri)'!$G$1,2)</f>
        <v>0</v>
      </c>
      <c r="S63" s="66">
        <f>+ROUND('Izračun udjela za 2024. (kune)'!S63/'Izračun udjela za 2024. (euri)'!$G$1,2)</f>
        <v>126324.8</v>
      </c>
      <c r="T63" s="64">
        <f>+ROUND('Izračun udjela za 2024. (kune)'!T63/'Izračun udjela za 2024. (euri)'!$G$1,2)</f>
        <v>85800.91</v>
      </c>
      <c r="U63" s="65">
        <f>+ROUND('Izračun udjela za 2024. (kune)'!U63/'Izračun udjela za 2024. (euri)'!$G$1,2)</f>
        <v>0</v>
      </c>
      <c r="V63" s="67">
        <f>+ROUND('Izračun udjela za 2024. (kune)'!V63/'Izračun udjela za 2024. (euri)'!$G$1,2)</f>
        <v>94381.01</v>
      </c>
      <c r="W63" s="64">
        <f>+ROUND('Izračun udjela za 2024. (kune)'!W63/'Izračun udjela za 2024. (euri)'!$G$1,2)</f>
        <v>103269.52</v>
      </c>
      <c r="X63" s="65">
        <f>+ROUND('Izračun udjela za 2024. (kune)'!X63/'Izračun udjela za 2024. (euri)'!$G$1,2)</f>
        <v>0</v>
      </c>
      <c r="Y63" s="67">
        <f>+ROUND('Izračun udjela za 2024. (kune)'!Y63/'Izračun udjela za 2024. (euri)'!$G$1,2)</f>
        <v>113596.47</v>
      </c>
      <c r="Z63" s="64">
        <f>+ROUND('Izračun udjela za 2024. (kune)'!Z63/'Izračun udjela za 2024. (euri)'!$G$1,2)</f>
        <v>144657.78</v>
      </c>
      <c r="AA63" s="68">
        <f>+ROUND('Izračun udjela za 2024. (kune)'!AA63/'Izračun udjela za 2024. (euri)'!$G$1,2)</f>
        <v>0</v>
      </c>
      <c r="AB63" s="65">
        <f>+ROUND('Izračun udjela za 2024. (kune)'!AB63/'Izračun udjela za 2024. (euri)'!$G$1,2)</f>
        <v>0</v>
      </c>
      <c r="AC63" s="67">
        <f>+ROUND('Izračun udjela za 2024. (kune)'!AC63/'Izračun udjela za 2024. (euri)'!$G$1,2)</f>
        <v>161532.48000000001</v>
      </c>
      <c r="AD63" s="64">
        <f>+ROUND('Izračun udjela za 2024. (kune)'!AD63/'Izračun udjela za 2024. (euri)'!$G$1,2)</f>
        <v>145804.32999999999</v>
      </c>
      <c r="AE63" s="68">
        <f>+ROUND('Izračun udjela za 2024. (kune)'!AE63/'Izračun udjela za 2024. (euri)'!$G$1,2)</f>
        <v>129.72</v>
      </c>
      <c r="AF63" s="65">
        <f>+ROUND('Izračun udjela za 2024. (kune)'!AF63/'Izračun udjela za 2024. (euri)'!$G$1,2)</f>
        <v>0</v>
      </c>
      <c r="AG63" s="67">
        <f>+ROUND('Izračun udjela za 2024. (kune)'!AG63/'Izračun udjela za 2024. (euri)'!$G$1,2)</f>
        <v>162650.99</v>
      </c>
      <c r="AH63" s="64">
        <f>+ROUND('Izračun udjela za 2024. (kune)'!AH63/'Izračun udjela za 2024. (euri)'!$G$1,2)</f>
        <v>155765.79999999999</v>
      </c>
      <c r="AI63" s="68">
        <f>+ROUND('Izračun udjela za 2024. (kune)'!AI63/'Izračun udjela za 2024. (euri)'!$G$1,2)</f>
        <v>150.41</v>
      </c>
      <c r="AJ63" s="64">
        <f>+ROUND('Izračun udjela za 2024. (kune)'!AJ63/'Izračun udjela za 2024. (euri)'!$G$1,2)</f>
        <v>0</v>
      </c>
      <c r="AK63" s="67">
        <f>+ROUND('Izračun udjela za 2024. (kune)'!AK63/'Izračun udjela za 2024. (euri)'!$G$1,2)</f>
        <v>173585.84</v>
      </c>
      <c r="AL63" s="64">
        <f>+ROUND('Izračun udjela za 2024. (kune)'!AL63/'Izračun udjela za 2024. (euri)'!$G$1,2)</f>
        <v>236347.46</v>
      </c>
      <c r="AM63" s="68">
        <f>+ROUND('Izračun udjela za 2024. (kune)'!AM63/'Izračun udjela za 2024. (euri)'!$G$1,2)</f>
        <v>271.54000000000002</v>
      </c>
      <c r="AN63" s="64">
        <f>+ROUND('Izračun udjela za 2024. (kune)'!AN63/'Izračun udjela za 2024. (euri)'!$G$1,2)</f>
        <v>0</v>
      </c>
      <c r="AO63" s="67">
        <f>+ROUND('Izračun udjela za 2024. (kune)'!AO63/'Izračun udjela za 2024. (euri)'!$G$1,2)</f>
        <v>262092.43</v>
      </c>
      <c r="AP63" s="69"/>
      <c r="AQ63" s="69"/>
      <c r="AR63" s="69"/>
      <c r="AS63" s="69"/>
      <c r="AT63" s="69"/>
      <c r="AU63" s="71"/>
      <c r="AV63" s="64">
        <v>11</v>
      </c>
      <c r="AW63" s="64">
        <v>11</v>
      </c>
      <c r="AX63" s="64">
        <v>11</v>
      </c>
      <c r="AY63" s="64">
        <v>11</v>
      </c>
      <c r="AZ63" s="64"/>
      <c r="BA63" s="64"/>
      <c r="BB63" s="64"/>
      <c r="BC63" s="64"/>
      <c r="BD63" s="72">
        <f t="shared" si="2"/>
        <v>174691.64</v>
      </c>
      <c r="BE63" s="73">
        <f t="shared" si="0"/>
        <v>112.34</v>
      </c>
      <c r="BF63" s="74">
        <f t="shared" si="13"/>
        <v>447.75</v>
      </c>
      <c r="BG63" s="66">
        <f t="shared" si="1"/>
        <v>521562.54999999993</v>
      </c>
      <c r="BH63" s="75">
        <f t="shared" si="4"/>
        <v>1.4737256902696793E-3</v>
      </c>
      <c r="BI63" s="76">
        <f t="shared" si="5"/>
        <v>1.4737256902696799E-3</v>
      </c>
    </row>
    <row r="64" spans="1:61" ht="15.75" customHeight="1" x14ac:dyDescent="0.25">
      <c r="A64" s="60">
        <v>1</v>
      </c>
      <c r="B64" s="61">
        <v>58</v>
      </c>
      <c r="C64" s="61">
        <v>11</v>
      </c>
      <c r="D64" s="62" t="s">
        <v>87</v>
      </c>
      <c r="E64" s="62" t="s">
        <v>142</v>
      </c>
      <c r="F64" s="63">
        <v>2111</v>
      </c>
      <c r="G64" s="64">
        <v>10</v>
      </c>
      <c r="H64" s="64">
        <f>+ROUND('Izračun udjela za 2024. (kune)'!H64/'Izračun udjela za 2024. (euri)'!$G$1,2)</f>
        <v>220146.06</v>
      </c>
      <c r="I64" s="65">
        <f>+ROUND('Izračun udjela za 2024. (kune)'!I64/'Izračun udjela za 2024. (euri)'!$G$1,2)</f>
        <v>13384.9</v>
      </c>
      <c r="J64" s="66">
        <f>+ROUND('Izračun udjela za 2024. (kune)'!J64/'Izračun udjela za 2024. (euri)'!$G$1,2)</f>
        <v>227437.28</v>
      </c>
      <c r="K64" s="64">
        <f>+ROUND('Izračun udjela za 2024. (kune)'!K64/'Izračun udjela za 2024. (euri)'!$G$1,2)</f>
        <v>162715.12</v>
      </c>
      <c r="L64" s="65">
        <f>+ROUND('Izračun udjela za 2024. (kune)'!L64/'Izračun udjela za 2024. (euri)'!$G$1,2)</f>
        <v>11577.26</v>
      </c>
      <c r="M64" s="66">
        <f>+ROUND('Izračun udjela za 2024. (kune)'!M64/'Izračun udjela za 2024. (euri)'!$G$1,2)</f>
        <v>166251.65</v>
      </c>
      <c r="N64" s="64">
        <f>+ROUND('Izračun udjela za 2024. (kune)'!N64/'Izračun udjela za 2024. (euri)'!$G$1,2)</f>
        <v>130817.34</v>
      </c>
      <c r="O64" s="65">
        <f>+ROUND('Izračun udjela za 2024. (kune)'!O64/'Izračun udjela za 2024. (euri)'!$G$1,2)</f>
        <v>6167.07</v>
      </c>
      <c r="P64" s="66">
        <f>+ROUND('Izračun udjela za 2024. (kune)'!P64/'Izračun udjela za 2024. (euri)'!$G$1,2)</f>
        <v>137115.29999999999</v>
      </c>
      <c r="Q64" s="64">
        <f>+ROUND('Izračun udjela za 2024. (kune)'!Q64/'Izračun udjela za 2024. (euri)'!$G$1,2)</f>
        <v>142962.79</v>
      </c>
      <c r="R64" s="65">
        <f>+ROUND('Izračun udjela za 2024. (kune)'!R64/'Izračun udjela za 2024. (euri)'!$G$1,2)</f>
        <v>6869.79</v>
      </c>
      <c r="S64" s="66">
        <f>+ROUND('Izračun udjela za 2024. (kune)'!S64/'Izračun udjela za 2024. (euri)'!$G$1,2)</f>
        <v>149702.29999999999</v>
      </c>
      <c r="T64" s="64">
        <f>+ROUND('Izračun udjela za 2024. (kune)'!T64/'Izračun udjela za 2024. (euri)'!$G$1,2)</f>
        <v>110764.15</v>
      </c>
      <c r="U64" s="65">
        <f>+ROUND('Izračun udjela za 2024. (kune)'!U64/'Izračun udjela za 2024. (euri)'!$G$1,2)</f>
        <v>5372.66</v>
      </c>
      <c r="V64" s="67">
        <f>+ROUND('Izračun udjela za 2024. (kune)'!V64/'Izračun udjela za 2024. (euri)'!$G$1,2)</f>
        <v>115930.64</v>
      </c>
      <c r="W64" s="64">
        <f>+ROUND('Izračun udjela za 2024. (kune)'!W64/'Izračun udjela za 2024. (euri)'!$G$1,2)</f>
        <v>182762.55</v>
      </c>
      <c r="X64" s="65">
        <f>+ROUND('Izračun udjela za 2024. (kune)'!X64/'Izračun udjela za 2024. (euri)'!$G$1,2)</f>
        <v>8703.06</v>
      </c>
      <c r="Y64" s="67">
        <f>+ROUND('Izračun udjela za 2024. (kune)'!Y64/'Izračun udjela za 2024. (euri)'!$G$1,2)</f>
        <v>191465.45</v>
      </c>
      <c r="Z64" s="64">
        <f>+ROUND('Izračun udjela za 2024. (kune)'!Z64/'Izračun udjela za 2024. (euri)'!$G$1,2)</f>
        <v>203203.58</v>
      </c>
      <c r="AA64" s="68">
        <f>+ROUND('Izračun udjela za 2024. (kune)'!AA64/'Izračun udjela za 2024. (euri)'!$G$1,2)</f>
        <v>104.52</v>
      </c>
      <c r="AB64" s="65">
        <f>+ROUND('Izračun udjela za 2024. (kune)'!AB64/'Izračun udjela za 2024. (euri)'!$G$1,2)</f>
        <v>9676.44</v>
      </c>
      <c r="AC64" s="67">
        <f>+ROUND('Izračun udjela za 2024. (kune)'!AC64/'Izračun udjela za 2024. (euri)'!$G$1,2)</f>
        <v>212879.85</v>
      </c>
      <c r="AD64" s="64">
        <f>+ROUND('Izračun udjela za 2024. (kune)'!AD64/'Izračun udjela za 2024. (euri)'!$G$1,2)</f>
        <v>222887.54</v>
      </c>
      <c r="AE64" s="68">
        <f>+ROUND('Izračun udjela za 2024. (kune)'!AE64/'Izračun udjela za 2024. (euri)'!$G$1,2)</f>
        <v>90.14</v>
      </c>
      <c r="AF64" s="65">
        <f>+ROUND('Izračun udjela za 2024. (kune)'!AF64/'Izračun udjela za 2024. (euri)'!$G$1,2)</f>
        <v>10292.5</v>
      </c>
      <c r="AG64" s="67">
        <f>+ROUND('Izračun udjela za 2024. (kune)'!AG64/'Izračun udjela za 2024. (euri)'!$G$1,2)</f>
        <v>233854.55</v>
      </c>
      <c r="AH64" s="64">
        <f>+ROUND('Izračun udjela za 2024. (kune)'!AH64/'Izračun udjela za 2024. (euri)'!$G$1,2)</f>
        <v>187295.49</v>
      </c>
      <c r="AI64" s="68">
        <f>+ROUND('Izračun udjela za 2024. (kune)'!AI64/'Izračun udjela za 2024. (euri)'!$G$1,2)</f>
        <v>104.52</v>
      </c>
      <c r="AJ64" s="64">
        <f>+ROUND('Izračun udjela za 2024. (kune)'!AJ64/'Izračun udjela za 2024. (euri)'!$G$1,2)</f>
        <v>8919.14</v>
      </c>
      <c r="AK64" s="67">
        <f>+ROUND('Izračun udjela za 2024. (kune)'!AK64/'Izračun udjela za 2024. (euri)'!$G$1,2)</f>
        <v>196974.99</v>
      </c>
      <c r="AL64" s="64">
        <f>+ROUND('Izračun udjela za 2024. (kune)'!AL64/'Izračun udjela za 2024. (euri)'!$G$1,2)</f>
        <v>215184.96</v>
      </c>
      <c r="AM64" s="68">
        <f>+ROUND('Izračun udjela za 2024. (kune)'!AM64/'Izračun udjela za 2024. (euri)'!$G$1,2)</f>
        <v>-250.78</v>
      </c>
      <c r="AN64" s="64">
        <f>+ROUND('Izračun udjela za 2024. (kune)'!AN64/'Izračun udjela za 2024. (euri)'!$G$1,2)</f>
        <v>10246.91</v>
      </c>
      <c r="AO64" s="67">
        <f>+ROUND('Izračun udjela za 2024. (kune)'!AO64/'Izračun udjela za 2024. (euri)'!$G$1,2)</f>
        <v>226583.67999999999</v>
      </c>
      <c r="AP64" s="69"/>
      <c r="AQ64" s="69"/>
      <c r="AR64" s="69"/>
      <c r="AS64" s="69"/>
      <c r="AT64" s="69"/>
      <c r="AU64" s="71"/>
      <c r="AV64" s="64">
        <v>0</v>
      </c>
      <c r="AW64" s="64">
        <v>0</v>
      </c>
      <c r="AX64" s="64">
        <v>4</v>
      </c>
      <c r="AY64" s="64">
        <v>4</v>
      </c>
      <c r="AZ64" s="64"/>
      <c r="BA64" s="64"/>
      <c r="BB64" s="64"/>
      <c r="BC64" s="64"/>
      <c r="BD64" s="72">
        <f t="shared" si="2"/>
        <v>212351.7</v>
      </c>
      <c r="BE64" s="73">
        <f t="shared" si="0"/>
        <v>100.59</v>
      </c>
      <c r="BF64" s="74">
        <f t="shared" si="13"/>
        <v>447.75</v>
      </c>
      <c r="BG64" s="66">
        <f t="shared" si="1"/>
        <v>732854.75999999989</v>
      </c>
      <c r="BH64" s="75">
        <f t="shared" si="4"/>
        <v>2.0707523710213091E-3</v>
      </c>
      <c r="BI64" s="76">
        <f t="shared" si="5"/>
        <v>2.07075237102131E-3</v>
      </c>
    </row>
    <row r="65" spans="1:61" ht="15.75" customHeight="1" x14ac:dyDescent="0.25">
      <c r="A65" s="60">
        <v>1</v>
      </c>
      <c r="B65" s="61">
        <v>60</v>
      </c>
      <c r="C65" s="61">
        <v>20</v>
      </c>
      <c r="D65" s="62" t="s">
        <v>91</v>
      </c>
      <c r="E65" s="62" t="s">
        <v>143</v>
      </c>
      <c r="F65" s="63">
        <v>27122</v>
      </c>
      <c r="G65" s="64">
        <v>12</v>
      </c>
      <c r="H65" s="64">
        <f>+ROUND('Izračun udjela za 2024. (kune)'!H65/'Izračun udjela za 2024. (euri)'!$G$1,2)</f>
        <v>10493969.5</v>
      </c>
      <c r="I65" s="65">
        <f>+ROUND('Izračun udjela za 2024. (kune)'!I65/'Izračun udjela za 2024. (euri)'!$G$1,2)</f>
        <v>944454.9</v>
      </c>
      <c r="J65" s="66">
        <f>+ROUND('Izračun udjela za 2024. (kune)'!J65/'Izračun udjela za 2024. (euri)'!$G$1,2)</f>
        <v>10695456.35</v>
      </c>
      <c r="K65" s="64">
        <f>+ROUND('Izračun udjela za 2024. (kune)'!K65/'Izračun udjela za 2024. (euri)'!$G$1,2)</f>
        <v>10670635</v>
      </c>
      <c r="L65" s="65">
        <f>+ROUND('Izračun udjela za 2024. (kune)'!L65/'Izračun udjela za 2024. (euri)'!$G$1,2)</f>
        <v>960354.76</v>
      </c>
      <c r="M65" s="66">
        <f>+ROUND('Izračun udjela za 2024. (kune)'!M65/'Izračun udjela za 2024. (euri)'!$G$1,2)</f>
        <v>10875513.880000001</v>
      </c>
      <c r="N65" s="64">
        <f>+ROUND('Izračun udjela za 2024. (kune)'!N65/'Izračun udjela za 2024. (euri)'!$G$1,2)</f>
        <v>9391428.0999999996</v>
      </c>
      <c r="O65" s="65">
        <f>+ROUND('Izračun udjela za 2024. (kune)'!O65/'Izračun udjela za 2024. (euri)'!$G$1,2)</f>
        <v>845228.37</v>
      </c>
      <c r="P65" s="66">
        <f>+ROUND('Izračun udjela za 2024. (kune)'!P65/'Izračun udjela za 2024. (euri)'!$G$1,2)</f>
        <v>9571743.6899999995</v>
      </c>
      <c r="Q65" s="64">
        <f>+ROUND('Izračun udjela za 2024. (kune)'!Q65/'Izračun udjela za 2024. (euri)'!$G$1,2)</f>
        <v>11155050.76</v>
      </c>
      <c r="R65" s="65">
        <f>+ROUND('Izračun udjela za 2024. (kune)'!R65/'Izračun udjela za 2024. (euri)'!$G$1,2)</f>
        <v>1008347.78</v>
      </c>
      <c r="S65" s="66">
        <f>+ROUND('Izračun udjela za 2024. (kune)'!S65/'Izračun udjela za 2024. (euri)'!$G$1,2)</f>
        <v>11364307.33</v>
      </c>
      <c r="T65" s="64">
        <f>+ROUND('Izračun udjela za 2024. (kune)'!T65/'Izračun udjela za 2024. (euri)'!$G$1,2)</f>
        <v>11275996.210000001</v>
      </c>
      <c r="U65" s="65">
        <f>+ROUND('Izračun udjela za 2024. (kune)'!U65/'Izračun udjela za 2024. (euri)'!$G$1,2)</f>
        <v>1019812.39</v>
      </c>
      <c r="V65" s="67">
        <f>+ROUND('Izračun udjela za 2024. (kune)'!V65/'Izračun udjela za 2024. (euri)'!$G$1,2)</f>
        <v>11486925.880000001</v>
      </c>
      <c r="W65" s="64">
        <f>+ROUND('Izračun udjela za 2024. (kune)'!W65/'Izračun udjela za 2024. (euri)'!$G$1,2)</f>
        <v>12075053.35</v>
      </c>
      <c r="X65" s="65">
        <f>+ROUND('Izračun udjela za 2024. (kune)'!X65/'Izračun udjela za 2024. (euri)'!$G$1,2)</f>
        <v>1097731.72</v>
      </c>
      <c r="Y65" s="67">
        <f>+ROUND('Izračun udjela za 2024. (kune)'!Y65/'Izračun udjela za 2024. (euri)'!$G$1,2)</f>
        <v>12294600.220000001</v>
      </c>
      <c r="Z65" s="64">
        <f>+ROUND('Izračun udjela za 2024. (kune)'!Z65/'Izračun udjela za 2024. (euri)'!$G$1,2)</f>
        <v>13099593.029999999</v>
      </c>
      <c r="AA65" s="68">
        <f>+ROUND('Izračun udjela za 2024. (kune)'!AA65/'Izračun udjela za 2024. (euri)'!$G$1,2)</f>
        <v>25243.71</v>
      </c>
      <c r="AB65" s="65">
        <f>+ROUND('Izračun udjela za 2024. (kune)'!AB65/'Izračun udjela za 2024. (euri)'!$G$1,2)</f>
        <v>1190871.6499999999</v>
      </c>
      <c r="AC65" s="67">
        <f>+ROUND('Izračun udjela za 2024. (kune)'!AC65/'Izračun udjela za 2024. (euri)'!$G$1,2)</f>
        <v>13316407.189999999</v>
      </c>
      <c r="AD65" s="64">
        <f>+ROUND('Izračun udjela za 2024. (kune)'!AD65/'Izračun udjela za 2024. (euri)'!$G$1,2)</f>
        <v>12809138.550000001</v>
      </c>
      <c r="AE65" s="68">
        <f>+ROUND('Izračun udjela za 2024. (kune)'!AE65/'Izračun udjela za 2024. (euri)'!$G$1,2)</f>
        <v>6799.34</v>
      </c>
      <c r="AF65" s="65">
        <f>+ROUND('Izračun udjela za 2024. (kune)'!AF65/'Izračun udjela za 2024. (euri)'!$G$1,2)</f>
        <v>1185016.1299999999</v>
      </c>
      <c r="AG65" s="67">
        <f>+ROUND('Izračun udjela za 2024. (kune)'!AG65/'Izračun udjela za 2024. (euri)'!$G$1,2)</f>
        <v>13018314.060000001</v>
      </c>
      <c r="AH65" s="64">
        <f>+ROUND('Izračun udjela za 2024. (kune)'!AH65/'Izračun udjela za 2024. (euri)'!$G$1,2)</f>
        <v>11875892.27</v>
      </c>
      <c r="AI65" s="68">
        <f>+ROUND('Izračun udjela za 2024. (kune)'!AI65/'Izračun udjela za 2024. (euri)'!$G$1,2)</f>
        <v>4729.4799999999996</v>
      </c>
      <c r="AJ65" s="64">
        <f>+ROUND('Izračun udjela za 2024. (kune)'!AJ65/'Izračun udjela za 2024. (euri)'!$G$1,2)</f>
        <v>0</v>
      </c>
      <c r="AK65" s="67">
        <f>+ROUND('Izračun udjela za 2024. (kune)'!AK65/'Izračun udjela za 2024. (euri)'!$G$1,2)</f>
        <v>13302168.58</v>
      </c>
      <c r="AL65" s="64">
        <f>+ROUND('Izračun udjela za 2024. (kune)'!AL65/'Izračun udjela za 2024. (euri)'!$G$1,2)</f>
        <v>14417707.439999999</v>
      </c>
      <c r="AM65" s="68">
        <f>+ROUND('Izračun udjela za 2024. (kune)'!AM65/'Izračun udjela za 2024. (euri)'!$G$1,2)</f>
        <v>1676.39</v>
      </c>
      <c r="AN65" s="64">
        <f>+ROUND('Izračun udjela za 2024. (kune)'!AN65/'Izračun udjela za 2024. (euri)'!$G$1,2)</f>
        <v>0</v>
      </c>
      <c r="AO65" s="67">
        <f>+ROUND('Izračun udjela za 2024. (kune)'!AO65/'Izračun udjela za 2024. (euri)'!$G$1,2)</f>
        <v>16154427.800000001</v>
      </c>
      <c r="AP65" s="69"/>
      <c r="AQ65" s="69"/>
      <c r="AR65" s="69"/>
      <c r="AS65" s="69"/>
      <c r="AT65" s="69"/>
      <c r="AU65" s="71"/>
      <c r="AV65" s="64">
        <v>31</v>
      </c>
      <c r="AW65" s="64">
        <v>31</v>
      </c>
      <c r="AX65" s="64">
        <v>29</v>
      </c>
      <c r="AY65" s="64">
        <v>38</v>
      </c>
      <c r="AZ65" s="64"/>
      <c r="BA65" s="64"/>
      <c r="BB65" s="64"/>
      <c r="BC65" s="64"/>
      <c r="BD65" s="72">
        <f t="shared" si="2"/>
        <v>13617183.57</v>
      </c>
      <c r="BE65" s="73">
        <f t="shared" si="0"/>
        <v>502.07</v>
      </c>
      <c r="BF65" s="74">
        <f>+$BJ$601</f>
        <v>453.27</v>
      </c>
      <c r="BG65" s="66">
        <f t="shared" si="1"/>
        <v>0</v>
      </c>
      <c r="BH65" s="75">
        <f t="shared" si="4"/>
        <v>0</v>
      </c>
      <c r="BI65" s="76">
        <f t="shared" si="5"/>
        <v>0</v>
      </c>
    </row>
    <row r="66" spans="1:61" ht="15.75" customHeight="1" x14ac:dyDescent="0.25">
      <c r="A66" s="60">
        <v>1</v>
      </c>
      <c r="B66" s="61">
        <v>61</v>
      </c>
      <c r="C66" s="61">
        <v>8</v>
      </c>
      <c r="D66" s="62" t="s">
        <v>87</v>
      </c>
      <c r="E66" s="62" t="s">
        <v>144</v>
      </c>
      <c r="F66" s="63">
        <v>7059</v>
      </c>
      <c r="G66" s="64">
        <v>10</v>
      </c>
      <c r="H66" s="64">
        <f>+ROUND('Izračun udjela za 2024. (kune)'!H66/'Izračun udjela za 2024. (euri)'!$G$1,2)</f>
        <v>2012537.44</v>
      </c>
      <c r="I66" s="65">
        <f>+ROUND('Izračun udjela za 2024. (kune)'!I66/'Izračun udjela za 2024. (euri)'!$G$1,2)</f>
        <v>0</v>
      </c>
      <c r="J66" s="66">
        <f>+ROUND('Izračun udjela za 2024. (kune)'!J66/'Izračun udjela za 2024. (euri)'!$G$1,2)</f>
        <v>2213791.1800000002</v>
      </c>
      <c r="K66" s="64">
        <f>+ROUND('Izračun udjela za 2024. (kune)'!K66/'Izračun udjela za 2024. (euri)'!$G$1,2)</f>
        <v>2167076.1800000002</v>
      </c>
      <c r="L66" s="65">
        <f>+ROUND('Izračun udjela za 2024. (kune)'!L66/'Izračun udjela za 2024. (euri)'!$G$1,2)</f>
        <v>0</v>
      </c>
      <c r="M66" s="66">
        <f>+ROUND('Izračun udjela za 2024. (kune)'!M66/'Izračun udjela za 2024. (euri)'!$G$1,2)</f>
        <v>2383783.7999999998</v>
      </c>
      <c r="N66" s="64">
        <f>+ROUND('Izračun udjela za 2024. (kune)'!N66/'Izračun udjela za 2024. (euri)'!$G$1,2)</f>
        <v>2098773.54</v>
      </c>
      <c r="O66" s="65">
        <f>+ROUND('Izračun udjela za 2024. (kune)'!O66/'Izračun udjela za 2024. (euri)'!$G$1,2)</f>
        <v>0</v>
      </c>
      <c r="P66" s="66">
        <f>+ROUND('Izračun udjela za 2024. (kune)'!P66/'Izračun udjela za 2024. (euri)'!$G$1,2)</f>
        <v>2308650.89</v>
      </c>
      <c r="Q66" s="64">
        <f>+ROUND('Izračun udjela za 2024. (kune)'!Q66/'Izračun udjela za 2024. (euri)'!$G$1,2)</f>
        <v>2207637.13</v>
      </c>
      <c r="R66" s="65">
        <f>+ROUND('Izračun udjela za 2024. (kune)'!R66/'Izračun udjela za 2024. (euri)'!$G$1,2)</f>
        <v>0</v>
      </c>
      <c r="S66" s="66">
        <f>+ROUND('Izračun udjela za 2024. (kune)'!S66/'Izračun udjela za 2024. (euri)'!$G$1,2)</f>
        <v>2428400.85</v>
      </c>
      <c r="T66" s="64">
        <f>+ROUND('Izračun udjela za 2024. (kune)'!T66/'Izračun udjela za 2024. (euri)'!$G$1,2)</f>
        <v>2146784.1800000002</v>
      </c>
      <c r="U66" s="65">
        <f>+ROUND('Izračun udjela za 2024. (kune)'!U66/'Izračun udjela za 2024. (euri)'!$G$1,2)</f>
        <v>0</v>
      </c>
      <c r="V66" s="67">
        <f>+ROUND('Izračun udjela za 2024. (kune)'!V66/'Izračun udjela za 2024. (euri)'!$G$1,2)</f>
        <v>2361462.6</v>
      </c>
      <c r="W66" s="64">
        <f>+ROUND('Izračun udjela za 2024. (kune)'!W66/'Izračun udjela za 2024. (euri)'!$G$1,2)</f>
        <v>2504702.4900000002</v>
      </c>
      <c r="X66" s="65">
        <f>+ROUND('Izračun udjela za 2024. (kune)'!X66/'Izračun udjela za 2024. (euri)'!$G$1,2)</f>
        <v>0</v>
      </c>
      <c r="Y66" s="67">
        <f>+ROUND('Izračun udjela za 2024. (kune)'!Y66/'Izračun udjela za 2024. (euri)'!$G$1,2)</f>
        <v>2755172.74</v>
      </c>
      <c r="Z66" s="64">
        <f>+ROUND('Izračun udjela za 2024. (kune)'!Z66/'Izračun udjela za 2024. (euri)'!$G$1,2)</f>
        <v>2755432.46</v>
      </c>
      <c r="AA66" s="68">
        <f>+ROUND('Izračun udjela za 2024. (kune)'!AA66/'Izračun udjela za 2024. (euri)'!$G$1,2)</f>
        <v>15527.06</v>
      </c>
      <c r="AB66" s="65">
        <f>+ROUND('Izračun udjela za 2024. (kune)'!AB66/'Izračun udjela za 2024. (euri)'!$G$1,2)</f>
        <v>0</v>
      </c>
      <c r="AC66" s="67">
        <f>+ROUND('Izračun udjela za 2024. (kune)'!AC66/'Izračun udjela za 2024. (euri)'!$G$1,2)</f>
        <v>3057256.48</v>
      </c>
      <c r="AD66" s="64">
        <f>+ROUND('Izračun udjela za 2024. (kune)'!AD66/'Izračun udjela za 2024. (euri)'!$G$1,2)</f>
        <v>2753456.15</v>
      </c>
      <c r="AE66" s="68">
        <f>+ROUND('Izračun udjela za 2024. (kune)'!AE66/'Izračun udjela za 2024. (euri)'!$G$1,2)</f>
        <v>6946.25</v>
      </c>
      <c r="AF66" s="65">
        <f>+ROUND('Izračun udjela za 2024. (kune)'!AF66/'Izračun udjela za 2024. (euri)'!$G$1,2)</f>
        <v>0</v>
      </c>
      <c r="AG66" s="67">
        <f>+ROUND('Izračun udjela za 2024. (kune)'!AG66/'Izračun udjela za 2024. (euri)'!$G$1,2)</f>
        <v>3062112.51</v>
      </c>
      <c r="AH66" s="64">
        <f>+ROUND('Izračun udjela za 2024. (kune)'!AH66/'Izračun udjela za 2024. (euri)'!$G$1,2)</f>
        <v>2514470.31</v>
      </c>
      <c r="AI66" s="68">
        <f>+ROUND('Izračun udjela za 2024. (kune)'!AI66/'Izračun udjela za 2024. (euri)'!$G$1,2)</f>
        <v>5225.88</v>
      </c>
      <c r="AJ66" s="64">
        <f>+ROUND('Izračun udjela za 2024. (kune)'!AJ66/'Izračun udjela za 2024. (euri)'!$G$1,2)</f>
        <v>0</v>
      </c>
      <c r="AK66" s="67">
        <f>+ROUND('Izračun udjela za 2024. (kune)'!AK66/'Izračun udjela za 2024. (euri)'!$G$1,2)</f>
        <v>2810537.18</v>
      </c>
      <c r="AL66" s="64">
        <f>+ROUND('Izračun udjela za 2024. (kune)'!AL66/'Izračun udjela za 2024. (euri)'!$G$1,2)</f>
        <v>3143051.06</v>
      </c>
      <c r="AM66" s="68">
        <f>+ROUND('Izračun udjela za 2024. (kune)'!AM66/'Izračun udjela za 2024. (euri)'!$G$1,2)</f>
        <v>9263.7199999999993</v>
      </c>
      <c r="AN66" s="64">
        <f>+ROUND('Izračun udjela za 2024. (kune)'!AN66/'Izračun udjela za 2024. (euri)'!$G$1,2)</f>
        <v>0</v>
      </c>
      <c r="AO66" s="67">
        <f>+ROUND('Izračun udjela za 2024. (kune)'!AO66/'Izračun udjela za 2024. (euri)'!$G$1,2)</f>
        <v>3507827.03</v>
      </c>
      <c r="AP66" s="69"/>
      <c r="AQ66" s="69"/>
      <c r="AR66" s="69"/>
      <c r="AS66" s="69"/>
      <c r="AT66" s="69"/>
      <c r="AU66" s="71"/>
      <c r="AV66" s="64">
        <v>198</v>
      </c>
      <c r="AW66" s="64">
        <v>187</v>
      </c>
      <c r="AX66" s="64">
        <v>230</v>
      </c>
      <c r="AY66" s="64">
        <v>277</v>
      </c>
      <c r="AZ66" s="64"/>
      <c r="BA66" s="64"/>
      <c r="BB66" s="64"/>
      <c r="BC66" s="64"/>
      <c r="BD66" s="72">
        <f t="shared" si="2"/>
        <v>3038581.19</v>
      </c>
      <c r="BE66" s="73">
        <f t="shared" si="0"/>
        <v>430.45</v>
      </c>
      <c r="BF66" s="74">
        <f>+$BJ$600</f>
        <v>447.75</v>
      </c>
      <c r="BG66" s="66">
        <f t="shared" si="1"/>
        <v>122120.70000000008</v>
      </c>
      <c r="BH66" s="75">
        <f t="shared" si="4"/>
        <v>3.4506391017475577E-4</v>
      </c>
      <c r="BI66" s="76">
        <f t="shared" si="5"/>
        <v>3.4506391017475598E-4</v>
      </c>
    </row>
    <row r="67" spans="1:61" ht="15.75" customHeight="1" x14ac:dyDescent="0.25">
      <c r="A67" s="60">
        <v>1</v>
      </c>
      <c r="B67" s="61">
        <v>63</v>
      </c>
      <c r="C67" s="61">
        <v>7</v>
      </c>
      <c r="D67" s="62" t="s">
        <v>91</v>
      </c>
      <c r="E67" s="62" t="s">
        <v>145</v>
      </c>
      <c r="F67" s="63">
        <v>6930</v>
      </c>
      <c r="G67" s="64">
        <v>12</v>
      </c>
      <c r="H67" s="64">
        <f>+ROUND('Izračun udjela za 2024. (kune)'!H67/'Izračun udjela za 2024. (euri)'!$G$1,2)</f>
        <v>1572310.63</v>
      </c>
      <c r="I67" s="65">
        <f>+ROUND('Izračun udjela za 2024. (kune)'!I67/'Izračun udjela za 2024. (euri)'!$G$1,2)</f>
        <v>141507.94</v>
      </c>
      <c r="J67" s="66">
        <f>+ROUND('Izračun udjela za 2024. (kune)'!J67/'Izračun udjela za 2024. (euri)'!$G$1,2)</f>
        <v>1602499.01</v>
      </c>
      <c r="K67" s="64">
        <f>+ROUND('Izračun udjela za 2024. (kune)'!K67/'Izračun udjela za 2024. (euri)'!$G$1,2)</f>
        <v>1420198.69</v>
      </c>
      <c r="L67" s="65">
        <f>+ROUND('Izračun udjela za 2024. (kune)'!L67/'Izračun udjela za 2024. (euri)'!$G$1,2)</f>
        <v>127817.87</v>
      </c>
      <c r="M67" s="66">
        <f>+ROUND('Izračun udjela za 2024. (kune)'!M67/'Izračun udjela za 2024. (euri)'!$G$1,2)</f>
        <v>1447466.52</v>
      </c>
      <c r="N67" s="64">
        <f>+ROUND('Izračun udjela za 2024. (kune)'!N67/'Izračun udjela za 2024. (euri)'!$G$1,2)</f>
        <v>1081718.07</v>
      </c>
      <c r="O67" s="65">
        <f>+ROUND('Izračun udjela za 2024. (kune)'!O67/'Izračun udjela za 2024. (euri)'!$G$1,2)</f>
        <v>97354.85</v>
      </c>
      <c r="P67" s="66">
        <f>+ROUND('Izračun udjela za 2024. (kune)'!P67/'Izračun udjela za 2024. (euri)'!$G$1,2)</f>
        <v>1102486.8</v>
      </c>
      <c r="Q67" s="64">
        <f>+ROUND('Izračun udjela za 2024. (kune)'!Q67/'Izračun udjela za 2024. (euri)'!$G$1,2)</f>
        <v>1197173.45</v>
      </c>
      <c r="R67" s="65">
        <f>+ROUND('Izračun udjela za 2024. (kune)'!R67/'Izračun udjela za 2024. (euri)'!$G$1,2)</f>
        <v>108274.14</v>
      </c>
      <c r="S67" s="66">
        <f>+ROUND('Izračun udjela za 2024. (kune)'!S67/'Izračun udjela za 2024. (euri)'!$G$1,2)</f>
        <v>1219567.23</v>
      </c>
      <c r="T67" s="64">
        <f>+ROUND('Izračun udjela za 2024. (kune)'!T67/'Izračun udjela za 2024. (euri)'!$G$1,2)</f>
        <v>981245.48</v>
      </c>
      <c r="U67" s="65">
        <f>+ROUND('Izračun udjela za 2024. (kune)'!U67/'Izračun udjela za 2024. (euri)'!$G$1,2)</f>
        <v>88983.34</v>
      </c>
      <c r="V67" s="67">
        <f>+ROUND('Izračun udjela za 2024. (kune)'!V67/'Izračun udjela za 2024. (euri)'!$G$1,2)</f>
        <v>999333.59</v>
      </c>
      <c r="W67" s="64">
        <f>+ROUND('Izračun udjela za 2024. (kune)'!W67/'Izračun udjela za 2024. (euri)'!$G$1,2)</f>
        <v>1393514.71</v>
      </c>
      <c r="X67" s="65">
        <f>+ROUND('Izračun udjela za 2024. (kune)'!X67/'Izračun udjela za 2024. (euri)'!$G$1,2)</f>
        <v>126683.25</v>
      </c>
      <c r="Y67" s="67">
        <f>+ROUND('Izračun udjela za 2024. (kune)'!Y67/'Izračun udjela za 2024. (euri)'!$G$1,2)</f>
        <v>1418851.24</v>
      </c>
      <c r="Z67" s="64">
        <f>+ROUND('Izračun udjela za 2024. (kune)'!Z67/'Izračun udjela za 2024. (euri)'!$G$1,2)</f>
        <v>1698799.64</v>
      </c>
      <c r="AA67" s="68">
        <f>+ROUND('Izračun udjela za 2024. (kune)'!AA67/'Izračun udjela za 2024. (euri)'!$G$1,2)</f>
        <v>4755.6400000000003</v>
      </c>
      <c r="AB67" s="65">
        <f>+ROUND('Izračun udjela za 2024. (kune)'!AB67/'Izračun udjela za 2024. (euri)'!$G$1,2)</f>
        <v>154436.44</v>
      </c>
      <c r="AC67" s="67">
        <f>+ROUND('Izračun udjela za 2024. (kune)'!AC67/'Izračun udjela za 2024. (euri)'!$G$1,2)</f>
        <v>1728151.04</v>
      </c>
      <c r="AD67" s="64">
        <f>+ROUND('Izračun udjela za 2024. (kune)'!AD67/'Izračun udjela za 2024. (euri)'!$G$1,2)</f>
        <v>1665778.65</v>
      </c>
      <c r="AE67" s="68">
        <f>+ROUND('Izračun udjela za 2024. (kune)'!AE67/'Izračun udjela za 2024. (euri)'!$G$1,2)</f>
        <v>1109.1300000000001</v>
      </c>
      <c r="AF67" s="65">
        <f>+ROUND('Izračun udjela za 2024. (kune)'!AF67/'Izračun udjela za 2024. (euri)'!$G$1,2)</f>
        <v>155091.88</v>
      </c>
      <c r="AG67" s="67">
        <f>+ROUND('Izračun udjela za 2024. (kune)'!AG67/'Izračun udjela za 2024. (euri)'!$G$1,2)</f>
        <v>1696301.32</v>
      </c>
      <c r="AH67" s="64">
        <f>+ROUND('Izračun udjela za 2024. (kune)'!AH67/'Izračun udjela za 2024. (euri)'!$G$1,2)</f>
        <v>1496102.48</v>
      </c>
      <c r="AI67" s="68">
        <f>+ROUND('Izračun udjela za 2024. (kune)'!AI67/'Izračun udjela za 2024. (euri)'!$G$1,2)</f>
        <v>957.12</v>
      </c>
      <c r="AJ67" s="64">
        <f>+ROUND('Izračun udjela za 2024. (kune)'!AJ67/'Izračun udjela za 2024. (euri)'!$G$1,2)</f>
        <v>71207.91</v>
      </c>
      <c r="AK67" s="67">
        <f>+ROUND('Izračun udjela za 2024. (kune)'!AK67/'Izračun udjela za 2024. (euri)'!$G$1,2)</f>
        <v>1600384.3</v>
      </c>
      <c r="AL67" s="64">
        <f>+ROUND('Izračun udjela za 2024. (kune)'!AL67/'Izračun udjela za 2024. (euri)'!$G$1,2)</f>
        <v>1780109.83</v>
      </c>
      <c r="AM67" s="68">
        <f>+ROUND('Izračun udjela za 2024. (kune)'!AM67/'Izračun udjela za 2024. (euri)'!$G$1,2)</f>
        <v>612.61</v>
      </c>
      <c r="AN67" s="64">
        <f>+ROUND('Izračun udjela za 2024. (kune)'!AN67/'Izračun udjela za 2024. (euri)'!$G$1,2)</f>
        <v>84764.54</v>
      </c>
      <c r="AO67" s="67">
        <f>+ROUND('Izračun udjela za 2024. (kune)'!AO67/'Izračun udjela za 2024. (euri)'!$G$1,2)</f>
        <v>1904566.86</v>
      </c>
      <c r="AP67" s="69"/>
      <c r="AQ67" s="69"/>
      <c r="AR67" s="69"/>
      <c r="AS67" s="69"/>
      <c r="AT67" s="69"/>
      <c r="AU67" s="71"/>
      <c r="AV67" s="64">
        <v>17</v>
      </c>
      <c r="AW67" s="64">
        <v>25</v>
      </c>
      <c r="AX67" s="64">
        <v>25</v>
      </c>
      <c r="AY67" s="64">
        <v>29</v>
      </c>
      <c r="AZ67" s="64"/>
      <c r="BA67" s="64"/>
      <c r="BB67" s="64"/>
      <c r="BC67" s="64"/>
      <c r="BD67" s="72">
        <f t="shared" si="2"/>
        <v>1669650.95</v>
      </c>
      <c r="BE67" s="73">
        <f t="shared" si="0"/>
        <v>240.93</v>
      </c>
      <c r="BF67" s="74">
        <f>+$BJ$601</f>
        <v>453.27</v>
      </c>
      <c r="BG67" s="66">
        <f t="shared" si="1"/>
        <v>1471516.1999999997</v>
      </c>
      <c r="BH67" s="75">
        <f t="shared" si="4"/>
        <v>4.1579120808961749E-3</v>
      </c>
      <c r="BI67" s="76">
        <f t="shared" si="5"/>
        <v>4.1579120808961697E-3</v>
      </c>
    </row>
    <row r="68" spans="1:61" ht="15.75" customHeight="1" x14ac:dyDescent="0.25">
      <c r="A68" s="60">
        <v>1</v>
      </c>
      <c r="B68" s="61">
        <v>64</v>
      </c>
      <c r="C68" s="61">
        <v>14</v>
      </c>
      <c r="D68" s="62" t="s">
        <v>87</v>
      </c>
      <c r="E68" s="62" t="s">
        <v>146</v>
      </c>
      <c r="F68" s="63">
        <v>2484</v>
      </c>
      <c r="G68" s="64">
        <v>10</v>
      </c>
      <c r="H68" s="64">
        <f>+ROUND('Izračun udjela za 2024. (kune)'!H68/'Izračun udjela za 2024. (euri)'!$G$1,2)</f>
        <v>160102.04</v>
      </c>
      <c r="I68" s="65">
        <f>+ROUND('Izračun udjela za 2024. (kune)'!I68/'Izračun udjela za 2024. (euri)'!$G$1,2)</f>
        <v>13170.17</v>
      </c>
      <c r="J68" s="66">
        <f>+ROUND('Izračun udjela za 2024. (kune)'!J68/'Izračun udjela za 2024. (euri)'!$G$1,2)</f>
        <v>161625.04999999999</v>
      </c>
      <c r="K68" s="64">
        <f>+ROUND('Izračun udjela za 2024. (kune)'!K68/'Izračun udjela za 2024. (euri)'!$G$1,2)</f>
        <v>151992.53</v>
      </c>
      <c r="L68" s="65">
        <f>+ROUND('Izračun udjela za 2024. (kune)'!L68/'Izračun udjela za 2024. (euri)'!$G$1,2)</f>
        <v>12863.94</v>
      </c>
      <c r="M68" s="66">
        <f>+ROUND('Izračun udjela za 2024. (kune)'!M68/'Izračun udjela za 2024. (euri)'!$G$1,2)</f>
        <v>153041.44</v>
      </c>
      <c r="N68" s="64">
        <f>+ROUND('Izračun udjela za 2024. (kune)'!N68/'Izračun udjela za 2024. (euri)'!$G$1,2)</f>
        <v>219397.1</v>
      </c>
      <c r="O68" s="65">
        <f>+ROUND('Izračun udjela za 2024. (kune)'!O68/'Izračun udjela za 2024. (euri)'!$G$1,2)</f>
        <v>18217.240000000002</v>
      </c>
      <c r="P68" s="66">
        <f>+ROUND('Izračun udjela za 2024. (kune)'!P68/'Izračun udjela za 2024. (euri)'!$G$1,2)</f>
        <v>221297.84</v>
      </c>
      <c r="Q68" s="64">
        <f>+ROUND('Izračun udjela za 2024. (kune)'!Q68/'Izračun udjela za 2024. (euri)'!$G$1,2)</f>
        <v>279629.23</v>
      </c>
      <c r="R68" s="65">
        <f>+ROUND('Izračun udjela za 2024. (kune)'!R68/'Izračun udjela za 2024. (euri)'!$G$1,2)</f>
        <v>25313.73</v>
      </c>
      <c r="S68" s="66">
        <f>+ROUND('Izračun udjela za 2024. (kune)'!S68/'Izračun udjela za 2024. (euri)'!$G$1,2)</f>
        <v>279747.05</v>
      </c>
      <c r="T68" s="64">
        <f>+ROUND('Izračun udjela za 2024. (kune)'!T68/'Izračun udjela za 2024. (euri)'!$G$1,2)</f>
        <v>227086.53</v>
      </c>
      <c r="U68" s="65">
        <f>+ROUND('Izračun udjela za 2024. (kune)'!U68/'Izračun udjela za 2024. (euri)'!$G$1,2)</f>
        <v>20591.89</v>
      </c>
      <c r="V68" s="67">
        <f>+ROUND('Izračun udjela za 2024. (kune)'!V68/'Izračun udjela za 2024. (euri)'!$G$1,2)</f>
        <v>227144.1</v>
      </c>
      <c r="W68" s="64">
        <f>+ROUND('Izračun udjela za 2024. (kune)'!W68/'Izračun udjela za 2024. (euri)'!$G$1,2)</f>
        <v>388928.5</v>
      </c>
      <c r="X68" s="65">
        <f>+ROUND('Izračun udjela za 2024. (kune)'!X68/'Izračun udjela za 2024. (euri)'!$G$1,2)</f>
        <v>35357.19</v>
      </c>
      <c r="Y68" s="67">
        <f>+ROUND('Izračun udjela za 2024. (kune)'!Y68/'Izračun udjela za 2024. (euri)'!$G$1,2)</f>
        <v>388928.43</v>
      </c>
      <c r="Z68" s="64">
        <f>+ROUND('Izračun udjela za 2024. (kune)'!Z68/'Izračun udjela za 2024. (euri)'!$G$1,2)</f>
        <v>492200.05</v>
      </c>
      <c r="AA68" s="68">
        <f>+ROUND('Izračun udjela za 2024. (kune)'!AA68/'Izračun udjela za 2024. (euri)'!$G$1,2)</f>
        <v>164.44</v>
      </c>
      <c r="AB68" s="65">
        <f>+ROUND('Izračun udjela za 2024. (kune)'!AB68/'Izračun udjela za 2024. (euri)'!$G$1,2)</f>
        <v>44745.52</v>
      </c>
      <c r="AC68" s="67">
        <f>+ROUND('Izračun udjela za 2024. (kune)'!AC68/'Izračun udjela za 2024. (euri)'!$G$1,2)</f>
        <v>492895.07</v>
      </c>
      <c r="AD68" s="64">
        <f>+ROUND('Izračun udjela za 2024. (kune)'!AD68/'Izračun udjela za 2024. (euri)'!$G$1,2)</f>
        <v>489349.23</v>
      </c>
      <c r="AE68" s="68">
        <f>+ROUND('Izračun udjela za 2024. (kune)'!AE68/'Izračun udjela za 2024. (euri)'!$G$1,2)</f>
        <v>505.58</v>
      </c>
      <c r="AF68" s="65">
        <f>+ROUND('Izračun udjela za 2024. (kune)'!AF68/'Izračun udjela za 2024. (euri)'!$G$1,2)</f>
        <v>45062.49</v>
      </c>
      <c r="AG68" s="67">
        <f>+ROUND('Izračun udjela za 2024. (kune)'!AG68/'Izračun udjela za 2024. (euri)'!$G$1,2)</f>
        <v>489035.25</v>
      </c>
      <c r="AH68" s="64">
        <f>+ROUND('Izračun udjela za 2024. (kune)'!AH68/'Izračun udjela za 2024. (euri)'!$G$1,2)</f>
        <v>464744.05</v>
      </c>
      <c r="AI68" s="68">
        <f>+ROUND('Izračun udjela za 2024. (kune)'!AI68/'Izračun udjela za 2024. (euri)'!$G$1,2)</f>
        <v>394.19</v>
      </c>
      <c r="AJ68" s="64">
        <f>+ROUND('Izračun udjela za 2024. (kune)'!AJ68/'Izračun udjela za 2024. (euri)'!$G$1,2)</f>
        <v>42243.71</v>
      </c>
      <c r="AK68" s="67">
        <f>+ROUND('Izračun udjela za 2024. (kune)'!AK68/'Izračun udjela za 2024. (euri)'!$G$1,2)</f>
        <v>466068.72</v>
      </c>
      <c r="AL68" s="64">
        <f>+ROUND('Izračun udjela za 2024. (kune)'!AL68/'Izračun udjela za 2024. (euri)'!$G$1,2)</f>
        <v>568094.64</v>
      </c>
      <c r="AM68" s="68">
        <f>+ROUND('Izračun udjela za 2024. (kune)'!AM68/'Izračun udjela za 2024. (euri)'!$G$1,2)</f>
        <v>350.39</v>
      </c>
      <c r="AN68" s="64">
        <f>+ROUND('Izračun udjela za 2024. (kune)'!AN68/'Izračun udjela za 2024. (euri)'!$G$1,2)</f>
        <v>51834.46</v>
      </c>
      <c r="AO68" s="67">
        <f>+ROUND('Izračun udjela za 2024. (kune)'!AO68/'Izračun udjela za 2024. (euri)'!$G$1,2)</f>
        <v>569252.71</v>
      </c>
      <c r="AP68" s="69"/>
      <c r="AQ68" s="69"/>
      <c r="AR68" s="69"/>
      <c r="AS68" s="69"/>
      <c r="AT68" s="69"/>
      <c r="AU68" s="71"/>
      <c r="AV68" s="64">
        <v>4</v>
      </c>
      <c r="AW68" s="64">
        <v>4</v>
      </c>
      <c r="AX68" s="64">
        <v>8</v>
      </c>
      <c r="AY68" s="64">
        <v>8</v>
      </c>
      <c r="AZ68" s="64"/>
      <c r="BA68" s="64"/>
      <c r="BB68" s="64"/>
      <c r="BC68" s="64"/>
      <c r="BD68" s="72">
        <f t="shared" si="2"/>
        <v>481236.04</v>
      </c>
      <c r="BE68" s="73">
        <f t="shared" si="0"/>
        <v>193.73</v>
      </c>
      <c r="BF68" s="74">
        <f t="shared" ref="BF68:BF70" si="14">+$BJ$600</f>
        <v>447.75</v>
      </c>
      <c r="BG68" s="66">
        <f t="shared" si="1"/>
        <v>630985.68000000005</v>
      </c>
      <c r="BH68" s="75">
        <f t="shared" si="4"/>
        <v>1.7829113819776423E-3</v>
      </c>
      <c r="BI68" s="76">
        <f t="shared" si="5"/>
        <v>1.7829113819776399E-3</v>
      </c>
    </row>
    <row r="69" spans="1:61" ht="15.75" customHeight="1" x14ac:dyDescent="0.25">
      <c r="A69" s="60">
        <v>1</v>
      </c>
      <c r="B69" s="61">
        <v>65</v>
      </c>
      <c r="C69" s="61">
        <v>14</v>
      </c>
      <c r="D69" s="62" t="s">
        <v>87</v>
      </c>
      <c r="E69" s="62" t="s">
        <v>147</v>
      </c>
      <c r="F69" s="63">
        <v>9665</v>
      </c>
      <c r="G69" s="64">
        <v>10</v>
      </c>
      <c r="H69" s="64">
        <f>+ROUND('Izračun udjela za 2024. (kune)'!H69/'Izračun udjela za 2024. (euri)'!$G$1,2)</f>
        <v>2199069.73</v>
      </c>
      <c r="I69" s="65">
        <f>+ROUND('Izračun udjela za 2024. (kune)'!I69/'Izračun udjela za 2024. (euri)'!$G$1,2)</f>
        <v>197916.45</v>
      </c>
      <c r="J69" s="66">
        <f>+ROUND('Izračun udjela za 2024. (kune)'!J69/'Izračun udjela za 2024. (euri)'!$G$1,2)</f>
        <v>2201268.61</v>
      </c>
      <c r="K69" s="64">
        <f>+ROUND('Izračun udjela za 2024. (kune)'!K69/'Izračun udjela za 2024. (euri)'!$G$1,2)</f>
        <v>2028325.19</v>
      </c>
      <c r="L69" s="65">
        <f>+ROUND('Izračun udjela za 2024. (kune)'!L69/'Izračun udjela za 2024. (euri)'!$G$1,2)</f>
        <v>182549.42</v>
      </c>
      <c r="M69" s="66">
        <f>+ROUND('Izračun udjela za 2024. (kune)'!M69/'Izračun udjela za 2024. (euri)'!$G$1,2)</f>
        <v>2030353.34</v>
      </c>
      <c r="N69" s="64">
        <f>+ROUND('Izračun udjela za 2024. (kune)'!N69/'Izračun udjela za 2024. (euri)'!$G$1,2)</f>
        <v>1703883.69</v>
      </c>
      <c r="O69" s="65">
        <f>+ROUND('Izračun udjela za 2024. (kune)'!O69/'Izračun udjela za 2024. (euri)'!$G$1,2)</f>
        <v>153349.46</v>
      </c>
      <c r="P69" s="66">
        <f>+ROUND('Izračun udjela za 2024. (kune)'!P69/'Izračun udjela za 2024. (euri)'!$G$1,2)</f>
        <v>1705587.66</v>
      </c>
      <c r="Q69" s="64">
        <f>+ROUND('Izračun udjela za 2024. (kune)'!Q69/'Izračun udjela za 2024. (euri)'!$G$1,2)</f>
        <v>1934644.59</v>
      </c>
      <c r="R69" s="65">
        <f>+ROUND('Izračun udjela za 2024. (kune)'!R69/'Izračun udjela za 2024. (euri)'!$G$1,2)</f>
        <v>175123.22</v>
      </c>
      <c r="S69" s="66">
        <f>+ROUND('Izračun udjela za 2024. (kune)'!S69/'Izračun udjela za 2024. (euri)'!$G$1,2)</f>
        <v>1935473.51</v>
      </c>
      <c r="T69" s="64">
        <f>+ROUND('Izračun udjela za 2024. (kune)'!T69/'Izračun udjela za 2024. (euri)'!$G$1,2)</f>
        <v>1602291.93</v>
      </c>
      <c r="U69" s="65">
        <f>+ROUND('Izračun udjela za 2024. (kune)'!U69/'Izračun udjela za 2024. (euri)'!$G$1,2)</f>
        <v>146739.25</v>
      </c>
      <c r="V69" s="67">
        <f>+ROUND('Izračun udjela za 2024. (kune)'!V69/'Izračun udjela za 2024. (euri)'!$G$1,2)</f>
        <v>1601107.95</v>
      </c>
      <c r="W69" s="64">
        <f>+ROUND('Izračun udjela za 2024. (kune)'!W69/'Izračun udjela za 2024. (euri)'!$G$1,2)</f>
        <v>2028824.52</v>
      </c>
      <c r="X69" s="65">
        <f>+ROUND('Izračun udjela za 2024. (kune)'!X69/'Izračun udjela za 2024. (euri)'!$G$1,2)</f>
        <v>184438.59</v>
      </c>
      <c r="Y69" s="67">
        <f>+ROUND('Izračun udjela za 2024. (kune)'!Y69/'Izračun udjela za 2024. (euri)'!$G$1,2)</f>
        <v>2028824.51</v>
      </c>
      <c r="Z69" s="64">
        <f>+ROUND('Izračun udjela za 2024. (kune)'!Z69/'Izračun udjela za 2024. (euri)'!$G$1,2)</f>
        <v>2356758.2599999998</v>
      </c>
      <c r="AA69" s="68">
        <f>+ROUND('Izračun udjela za 2024. (kune)'!AA69/'Izračun udjela za 2024. (euri)'!$G$1,2)</f>
        <v>4816.9799999999996</v>
      </c>
      <c r="AB69" s="65">
        <f>+ROUND('Izračun udjela za 2024. (kune)'!AB69/'Izračun udjela za 2024. (euri)'!$G$1,2)</f>
        <v>214250.87</v>
      </c>
      <c r="AC69" s="67">
        <f>+ROUND('Izračun udjela za 2024. (kune)'!AC69/'Izračun udjela za 2024. (euri)'!$G$1,2)</f>
        <v>2354306.35</v>
      </c>
      <c r="AD69" s="64">
        <f>+ROUND('Izračun udjela za 2024. (kune)'!AD69/'Izračun udjela za 2024. (euri)'!$G$1,2)</f>
        <v>2341275.21</v>
      </c>
      <c r="AE69" s="68">
        <f>+ROUND('Izračun udjela za 2024. (kune)'!AE69/'Izračun udjela za 2024. (euri)'!$G$1,2)</f>
        <v>3269.87</v>
      </c>
      <c r="AF69" s="65">
        <f>+ROUND('Izračun udjela za 2024. (kune)'!AF69/'Izračun udjela za 2024. (euri)'!$G$1,2)</f>
        <v>210572.18</v>
      </c>
      <c r="AG69" s="67">
        <f>+ROUND('Izračun udjela za 2024. (kune)'!AG69/'Izračun udjela za 2024. (euri)'!$G$1,2)</f>
        <v>2343023.38</v>
      </c>
      <c r="AH69" s="64">
        <f>+ROUND('Izračun udjela za 2024. (kune)'!AH69/'Izračun udjela za 2024. (euri)'!$G$1,2)</f>
        <v>2327765.85</v>
      </c>
      <c r="AI69" s="68">
        <f>+ROUND('Izračun udjela za 2024. (kune)'!AI69/'Izračun udjela za 2024. (euri)'!$G$1,2)</f>
        <v>1593.59</v>
      </c>
      <c r="AJ69" s="64">
        <f>+ROUND('Izračun udjela za 2024. (kune)'!AJ69/'Izračun udjela za 2024. (euri)'!$G$1,2)</f>
        <v>211662.58</v>
      </c>
      <c r="AK69" s="67">
        <f>+ROUND('Izračun udjela za 2024. (kune)'!AK69/'Izračun udjela za 2024. (euri)'!$G$1,2)</f>
        <v>2329245.5299999998</v>
      </c>
      <c r="AL69" s="64">
        <f>+ROUND('Izračun udjela za 2024. (kune)'!AL69/'Izračun udjela za 2024. (euri)'!$G$1,2)</f>
        <v>2732951.11</v>
      </c>
      <c r="AM69" s="68">
        <f>+ROUND('Izračun udjela za 2024. (kune)'!AM69/'Izračun udjela za 2024. (euri)'!$G$1,2)</f>
        <v>3120.13</v>
      </c>
      <c r="AN69" s="64">
        <f>+ROUND('Izračun udjela za 2024. (kune)'!AN69/'Izračun udjela za 2024. (euri)'!$G$1,2)</f>
        <v>248463.46</v>
      </c>
      <c r="AO69" s="67">
        <f>+ROUND('Izračun udjela za 2024. (kune)'!AO69/'Izračun udjela za 2024. (euri)'!$G$1,2)</f>
        <v>2732789.17</v>
      </c>
      <c r="AP69" s="69"/>
      <c r="AQ69" s="69"/>
      <c r="AR69" s="69"/>
      <c r="AS69" s="69"/>
      <c r="AT69" s="69"/>
      <c r="AU69" s="71"/>
      <c r="AV69" s="64">
        <v>13</v>
      </c>
      <c r="AW69" s="64">
        <v>13</v>
      </c>
      <c r="AX69" s="64">
        <v>15</v>
      </c>
      <c r="AY69" s="64">
        <v>15</v>
      </c>
      <c r="AZ69" s="64"/>
      <c r="BA69" s="64"/>
      <c r="BB69" s="64"/>
      <c r="BC69" s="64"/>
      <c r="BD69" s="72">
        <f t="shared" si="2"/>
        <v>2357637.79</v>
      </c>
      <c r="BE69" s="73">
        <f t="shared" si="0"/>
        <v>243.94</v>
      </c>
      <c r="BF69" s="74">
        <f t="shared" si="14"/>
        <v>447.75</v>
      </c>
      <c r="BG69" s="66">
        <f t="shared" si="1"/>
        <v>1969823.65</v>
      </c>
      <c r="BH69" s="75">
        <f t="shared" si="4"/>
        <v>5.5659282253025825E-3</v>
      </c>
      <c r="BI69" s="76">
        <f t="shared" si="5"/>
        <v>5.5659282253025799E-3</v>
      </c>
    </row>
    <row r="70" spans="1:61" ht="15.75" customHeight="1" x14ac:dyDescent="0.25">
      <c r="A70" s="60">
        <v>1</v>
      </c>
      <c r="B70" s="61">
        <v>66</v>
      </c>
      <c r="C70" s="61">
        <v>14</v>
      </c>
      <c r="D70" s="62" t="s">
        <v>87</v>
      </c>
      <c r="E70" s="62" t="s">
        <v>148</v>
      </c>
      <c r="F70" s="63">
        <v>5427</v>
      </c>
      <c r="G70" s="64">
        <v>10</v>
      </c>
      <c r="H70" s="64">
        <f>+ROUND('Izračun udjela za 2024. (kune)'!H70/'Izračun udjela za 2024. (euri)'!$G$1,2)</f>
        <v>414012</v>
      </c>
      <c r="I70" s="65">
        <f>+ROUND('Izračun udjela za 2024. (kune)'!I70/'Izračun udjela za 2024. (euri)'!$G$1,2)</f>
        <v>46719.67</v>
      </c>
      <c r="J70" s="66">
        <f>+ROUND('Izračun udjela za 2024. (kune)'!J70/'Izračun udjela za 2024. (euri)'!$G$1,2)</f>
        <v>404021.55</v>
      </c>
      <c r="K70" s="64">
        <f>+ROUND('Izračun udjela za 2024. (kune)'!K70/'Izračun udjela za 2024. (euri)'!$G$1,2)</f>
        <v>406154.67</v>
      </c>
      <c r="L70" s="65">
        <f>+ROUND('Izračun udjela za 2024. (kune)'!L70/'Izračun udjela za 2024. (euri)'!$G$1,2)</f>
        <v>45842.239999999998</v>
      </c>
      <c r="M70" s="66">
        <f>+ROUND('Izračun udjela za 2024. (kune)'!M70/'Izračun udjela za 2024. (euri)'!$G$1,2)</f>
        <v>396343.67</v>
      </c>
      <c r="N70" s="64">
        <f>+ROUND('Izračun udjela za 2024. (kune)'!N70/'Izračun udjela za 2024. (euri)'!$G$1,2)</f>
        <v>515423.88</v>
      </c>
      <c r="O70" s="65">
        <f>+ROUND('Izračun udjela za 2024. (kune)'!O70/'Izračun udjela za 2024. (euri)'!$G$1,2)</f>
        <v>24298.37</v>
      </c>
      <c r="P70" s="66">
        <f>+ROUND('Izračun udjela za 2024. (kune)'!P70/'Izračun udjela za 2024. (euri)'!$G$1,2)</f>
        <v>540238.06000000006</v>
      </c>
      <c r="Q70" s="64">
        <f>+ROUND('Izračun udjela za 2024. (kune)'!Q70/'Izračun udjela za 2024. (euri)'!$G$1,2)</f>
        <v>686539.24</v>
      </c>
      <c r="R70" s="65">
        <f>+ROUND('Izračun udjela za 2024. (kune)'!R70/'Izračun udjela za 2024. (euri)'!$G$1,2)</f>
        <v>32494.54</v>
      </c>
      <c r="S70" s="66">
        <f>+ROUND('Izračun udjela za 2024. (kune)'!S70/'Izračun udjela za 2024. (euri)'!$G$1,2)</f>
        <v>719449.17</v>
      </c>
      <c r="T70" s="64">
        <f>+ROUND('Izračun udjela za 2024. (kune)'!T70/'Izračun udjela za 2024. (euri)'!$G$1,2)</f>
        <v>539609.36</v>
      </c>
      <c r="U70" s="65">
        <f>+ROUND('Izračun udjela za 2024. (kune)'!U70/'Izračun udjela za 2024. (euri)'!$G$1,2)</f>
        <v>25647.38</v>
      </c>
      <c r="V70" s="67">
        <f>+ROUND('Izračun udjela za 2024. (kune)'!V70/'Izračun udjela za 2024. (euri)'!$G$1,2)</f>
        <v>565358.18000000005</v>
      </c>
      <c r="W70" s="64">
        <f>+ROUND('Izračun udjela za 2024. (kune)'!W70/'Izračun udjela za 2024. (euri)'!$G$1,2)</f>
        <v>875352.42</v>
      </c>
      <c r="X70" s="65">
        <f>+ROUND('Izračun udjela za 2024. (kune)'!X70/'Izračun udjela za 2024. (euri)'!$G$1,2)</f>
        <v>41683.410000000003</v>
      </c>
      <c r="Y70" s="67">
        <f>+ROUND('Izračun udjela za 2024. (kune)'!Y70/'Izračun udjela za 2024. (euri)'!$G$1,2)</f>
        <v>917035.91</v>
      </c>
      <c r="Z70" s="64">
        <f>+ROUND('Izračun udjela za 2024. (kune)'!Z70/'Izračun udjela za 2024. (euri)'!$G$1,2)</f>
        <v>952119.56</v>
      </c>
      <c r="AA70" s="68">
        <f>+ROUND('Izračun udjela za 2024. (kune)'!AA70/'Izračun udjela za 2024. (euri)'!$G$1,2)</f>
        <v>793.51</v>
      </c>
      <c r="AB70" s="65">
        <f>+ROUND('Izračun udjela za 2024. (kune)'!AB70/'Izračun udjela za 2024. (euri)'!$G$1,2)</f>
        <v>45338.98</v>
      </c>
      <c r="AC70" s="67">
        <f>+ROUND('Izračun udjela za 2024. (kune)'!AC70/'Izračun udjela za 2024. (euri)'!$G$1,2)</f>
        <v>999651.68</v>
      </c>
      <c r="AD70" s="64">
        <f>+ROUND('Izračun udjela za 2024. (kune)'!AD70/'Izračun udjela za 2024. (euri)'!$G$1,2)</f>
        <v>911197.45</v>
      </c>
      <c r="AE70" s="68">
        <f>+ROUND('Izračun udjela za 2024. (kune)'!AE70/'Izračun udjela za 2024. (euri)'!$G$1,2)</f>
        <v>324.64999999999998</v>
      </c>
      <c r="AF70" s="65">
        <f>+ROUND('Izračun udjela za 2024. (kune)'!AF70/'Izračun udjela za 2024. (euri)'!$G$1,2)</f>
        <v>42643.21</v>
      </c>
      <c r="AG70" s="67">
        <f>+ROUND('Izračun udjela za 2024. (kune)'!AG70/'Izračun udjela za 2024. (euri)'!$G$1,2)</f>
        <v>958118.45</v>
      </c>
      <c r="AH70" s="64">
        <f>+ROUND('Izračun udjela za 2024. (kune)'!AH70/'Izračun udjela za 2024. (euri)'!$G$1,2)</f>
        <v>837492.41</v>
      </c>
      <c r="AI70" s="68">
        <f>+ROUND('Izračun udjela za 2024. (kune)'!AI70/'Izračun udjela za 2024. (euri)'!$G$1,2)</f>
        <v>66.84</v>
      </c>
      <c r="AJ70" s="64">
        <f>+ROUND('Izračun udjela za 2024. (kune)'!AJ70/'Izračun udjela za 2024. (euri)'!$G$1,2)</f>
        <v>39891.42</v>
      </c>
      <c r="AK70" s="67">
        <f>+ROUND('Izračun udjela za 2024. (kune)'!AK70/'Izračun udjela za 2024. (euri)'!$G$1,2)</f>
        <v>880791.44</v>
      </c>
      <c r="AL70" s="64">
        <f>+ROUND('Izračun udjela za 2024. (kune)'!AL70/'Izračun udjela za 2024. (euri)'!$G$1,2)</f>
        <v>1153268.1100000001</v>
      </c>
      <c r="AM70" s="68">
        <f>+ROUND('Izračun udjela za 2024. (kune)'!AM70/'Izračun udjela za 2024. (euri)'!$G$1,2)</f>
        <v>178.23</v>
      </c>
      <c r="AN70" s="64">
        <f>+ROUND('Izračun udjela za 2024. (kune)'!AN70/'Izračun udjela za 2024. (euri)'!$G$1,2)</f>
        <v>54922.51</v>
      </c>
      <c r="AO70" s="67">
        <f>+ROUND('Izračun udjela za 2024. (kune)'!AO70/'Izračun udjela za 2024. (euri)'!$G$1,2)</f>
        <v>1211488</v>
      </c>
      <c r="AP70" s="69"/>
      <c r="AQ70" s="69"/>
      <c r="AR70" s="69"/>
      <c r="AS70" s="69"/>
      <c r="AT70" s="69"/>
      <c r="AU70" s="71"/>
      <c r="AV70" s="64">
        <v>14</v>
      </c>
      <c r="AW70" s="64">
        <v>14</v>
      </c>
      <c r="AX70" s="64">
        <v>16</v>
      </c>
      <c r="AY70" s="64">
        <v>16</v>
      </c>
      <c r="AZ70" s="64"/>
      <c r="BA70" s="64"/>
      <c r="BB70" s="64"/>
      <c r="BC70" s="64"/>
      <c r="BD70" s="72">
        <f t="shared" si="2"/>
        <v>993417.1</v>
      </c>
      <c r="BE70" s="73">
        <f t="shared" si="0"/>
        <v>183.05</v>
      </c>
      <c r="BF70" s="74">
        <f t="shared" si="14"/>
        <v>447.75</v>
      </c>
      <c r="BG70" s="66">
        <f t="shared" si="1"/>
        <v>1436526.9</v>
      </c>
      <c r="BH70" s="75">
        <f t="shared" si="4"/>
        <v>4.059046412157972E-3</v>
      </c>
      <c r="BI70" s="76">
        <f t="shared" si="5"/>
        <v>4.0590464121579703E-3</v>
      </c>
    </row>
    <row r="71" spans="1:61" ht="15.75" customHeight="1" x14ac:dyDescent="0.25">
      <c r="A71" s="60">
        <v>1</v>
      </c>
      <c r="B71" s="61">
        <v>67</v>
      </c>
      <c r="C71" s="61">
        <v>7</v>
      </c>
      <c r="D71" s="62" t="s">
        <v>91</v>
      </c>
      <c r="E71" s="62" t="s">
        <v>149</v>
      </c>
      <c r="F71" s="63">
        <v>10105</v>
      </c>
      <c r="G71" s="64">
        <v>12</v>
      </c>
      <c r="H71" s="64">
        <f>+ROUND('Izračun udjela za 2024. (kune)'!H71/'Izračun udjela za 2024. (euri)'!$G$1,2)</f>
        <v>2585567.62</v>
      </c>
      <c r="I71" s="65">
        <f>+ROUND('Izračun udjela za 2024. (kune)'!I71/'Izračun udjela za 2024. (euri)'!$G$1,2)</f>
        <v>0</v>
      </c>
      <c r="J71" s="66">
        <f>+ROUND('Izračun udjela za 2024. (kune)'!J71/'Izračun udjela za 2024. (euri)'!$G$1,2)</f>
        <v>2895835.73</v>
      </c>
      <c r="K71" s="64">
        <f>+ROUND('Izračun udjela za 2024. (kune)'!K71/'Izračun udjela za 2024. (euri)'!$G$1,2)</f>
        <v>2790259.53</v>
      </c>
      <c r="L71" s="65">
        <f>+ROUND('Izračun udjela za 2024. (kune)'!L71/'Izračun udjela za 2024. (euri)'!$G$1,2)</f>
        <v>249508.03</v>
      </c>
      <c r="M71" s="66">
        <f>+ROUND('Izračun udjela za 2024. (kune)'!M71/'Izračun udjela za 2024. (euri)'!$G$1,2)</f>
        <v>2845641.68</v>
      </c>
      <c r="N71" s="64">
        <f>+ROUND('Izračun udjela za 2024. (kune)'!N71/'Izračun udjela za 2024. (euri)'!$G$1,2)</f>
        <v>2443893.67</v>
      </c>
      <c r="O71" s="65">
        <f>+ROUND('Izračun udjela za 2024. (kune)'!O71/'Izračun udjela za 2024. (euri)'!$G$1,2)</f>
        <v>215343.47</v>
      </c>
      <c r="P71" s="66">
        <f>+ROUND('Izračun udjela za 2024. (kune)'!P71/'Izračun udjela za 2024. (euri)'!$G$1,2)</f>
        <v>2495976.2200000002</v>
      </c>
      <c r="Q71" s="64">
        <f>+ROUND('Izračun udjela za 2024. (kune)'!Q71/'Izračun udjela za 2024. (euri)'!$G$1,2)</f>
        <v>2653932.84</v>
      </c>
      <c r="R71" s="65">
        <f>+ROUND('Izračun udjela za 2024. (kune)'!R71/'Izračun udjela za 2024. (euri)'!$G$1,2)</f>
        <v>240518.33</v>
      </c>
      <c r="S71" s="66">
        <f>+ROUND('Izračun udjela za 2024. (kune)'!S71/'Izračun udjela za 2024. (euri)'!$G$1,2)</f>
        <v>2703024.24</v>
      </c>
      <c r="T71" s="64">
        <f>+ROUND('Izračun udjela za 2024. (kune)'!T71/'Izračun udjela za 2024. (euri)'!$G$1,2)</f>
        <v>2402747.7799999998</v>
      </c>
      <c r="U71" s="65">
        <f>+ROUND('Izračun udjela za 2024. (kune)'!U71/'Izračun udjela za 2024. (euri)'!$G$1,2)</f>
        <v>217658.8</v>
      </c>
      <c r="V71" s="67">
        <f>+ROUND('Izračun udjela za 2024. (kune)'!V71/'Izračun udjela za 2024. (euri)'!$G$1,2)</f>
        <v>2447299.66</v>
      </c>
      <c r="W71" s="64">
        <f>+ROUND('Izračun udjela za 2024. (kune)'!W71/'Izračun udjela za 2024. (euri)'!$G$1,2)</f>
        <v>2667065.48</v>
      </c>
      <c r="X71" s="65">
        <f>+ROUND('Izračun udjela za 2024. (kune)'!X71/'Izračun udjela za 2024. (euri)'!$G$1,2)</f>
        <v>242460.62</v>
      </c>
      <c r="Y71" s="67">
        <f>+ROUND('Izračun udjela za 2024. (kune)'!Y71/'Izračun udjela za 2024. (euri)'!$G$1,2)</f>
        <v>2715557.44</v>
      </c>
      <c r="Z71" s="64">
        <f>+ROUND('Izračun udjela za 2024. (kune)'!Z71/'Izračun udjela za 2024. (euri)'!$G$1,2)</f>
        <v>3000589.12</v>
      </c>
      <c r="AA71" s="68">
        <f>+ROUND('Izračun udjela za 2024. (kune)'!AA71/'Izračun udjela za 2024. (euri)'!$G$1,2)</f>
        <v>11065.19</v>
      </c>
      <c r="AB71" s="65">
        <f>+ROUND('Izračun udjela za 2024. (kune)'!AB71/'Izračun udjela za 2024. (euri)'!$G$1,2)</f>
        <v>272780.96000000002</v>
      </c>
      <c r="AC71" s="67">
        <f>+ROUND('Izračun udjela za 2024. (kune)'!AC71/'Izračun udjela za 2024. (euri)'!$G$1,2)</f>
        <v>3062150.89</v>
      </c>
      <c r="AD71" s="64">
        <f>+ROUND('Izračun udjela za 2024. (kune)'!AD71/'Izračun udjela za 2024. (euri)'!$G$1,2)</f>
        <v>3236041.02</v>
      </c>
      <c r="AE71" s="68">
        <f>+ROUND('Izračun udjela za 2024. (kune)'!AE71/'Izračun udjela za 2024. (euri)'!$G$1,2)</f>
        <v>3901.32</v>
      </c>
      <c r="AF71" s="65">
        <f>+ROUND('Izračun udjela za 2024. (kune)'!AF71/'Izračun udjela za 2024. (euri)'!$G$1,2)</f>
        <v>299986.71999999997</v>
      </c>
      <c r="AG71" s="67">
        <f>+ROUND('Izračun udjela za 2024. (kune)'!AG71/'Izračun udjela za 2024. (euri)'!$G$1,2)</f>
        <v>3304079.02</v>
      </c>
      <c r="AH71" s="64">
        <f>+ROUND('Izračun udjela za 2024. (kune)'!AH71/'Izračun udjela za 2024. (euri)'!$G$1,2)</f>
        <v>2942448.39</v>
      </c>
      <c r="AI71" s="68">
        <f>+ROUND('Izračun udjela za 2024. (kune)'!AI71/'Izračun udjela za 2024. (euri)'!$G$1,2)</f>
        <v>4750.58</v>
      </c>
      <c r="AJ71" s="64">
        <f>+ROUND('Izračun udjela za 2024. (kune)'!AJ71/'Izračun udjela za 2024. (euri)'!$G$1,2)</f>
        <v>267464.94</v>
      </c>
      <c r="AK71" s="67">
        <f>+ROUND('Izračun udjela za 2024. (kune)'!AK71/'Izračun udjela za 2024. (euri)'!$G$1,2)</f>
        <v>3014296.09</v>
      </c>
      <c r="AL71" s="64">
        <f>+ROUND('Izračun udjela za 2024. (kune)'!AL71/'Izračun udjela za 2024. (euri)'!$G$1,2)</f>
        <v>3417025.99</v>
      </c>
      <c r="AM71" s="68">
        <f>+ROUND('Izračun udjela za 2024. (kune)'!AM71/'Izračun udjela za 2024. (euri)'!$G$1,2)</f>
        <v>4403.7299999999996</v>
      </c>
      <c r="AN71" s="64">
        <f>+ROUND('Izračun udjela za 2024. (kune)'!AN71/'Izračun udjela za 2024. (euri)'!$G$1,2)</f>
        <v>310636.81</v>
      </c>
      <c r="AO71" s="67">
        <f>+ROUND('Izračun udjela za 2024. (kune)'!AO71/'Izračun udjela za 2024. (euri)'!$G$1,2)</f>
        <v>3496967.08</v>
      </c>
      <c r="AP71" s="69"/>
      <c r="AQ71" s="69"/>
      <c r="AR71" s="69"/>
      <c r="AS71" s="69"/>
      <c r="AT71" s="69"/>
      <c r="AU71" s="71"/>
      <c r="AV71" s="64">
        <v>87</v>
      </c>
      <c r="AW71" s="64">
        <v>90</v>
      </c>
      <c r="AX71" s="64">
        <v>106</v>
      </c>
      <c r="AY71" s="64">
        <v>102</v>
      </c>
      <c r="AZ71" s="64"/>
      <c r="BA71" s="64"/>
      <c r="BB71" s="64"/>
      <c r="BC71" s="64"/>
      <c r="BD71" s="72">
        <f t="shared" si="2"/>
        <v>3118610.1</v>
      </c>
      <c r="BE71" s="73">
        <f t="shared" si="0"/>
        <v>308.62</v>
      </c>
      <c r="BF71" s="74">
        <f>+$BJ$601</f>
        <v>453.27</v>
      </c>
      <c r="BG71" s="66">
        <f t="shared" si="1"/>
        <v>1461688.2499999998</v>
      </c>
      <c r="BH71" s="75">
        <f t="shared" si="4"/>
        <v>4.1301422527179714E-3</v>
      </c>
      <c r="BI71" s="76">
        <f t="shared" si="5"/>
        <v>4.1301422527179697E-3</v>
      </c>
    </row>
    <row r="72" spans="1:61" ht="15.75" customHeight="1" x14ac:dyDescent="0.25">
      <c r="A72" s="60">
        <v>1</v>
      </c>
      <c r="B72" s="61">
        <v>68</v>
      </c>
      <c r="C72" s="61">
        <v>12</v>
      </c>
      <c r="D72" s="62" t="s">
        <v>87</v>
      </c>
      <c r="E72" s="62" t="s">
        <v>150</v>
      </c>
      <c r="F72" s="63">
        <v>2529</v>
      </c>
      <c r="G72" s="64">
        <v>10</v>
      </c>
      <c r="H72" s="64">
        <f>+ROUND('Izračun udjela za 2024. (kune)'!H72/'Izračun udjela za 2024. (euri)'!$G$1,2)</f>
        <v>171221.22</v>
      </c>
      <c r="I72" s="65">
        <f>+ROUND('Izračun udjela za 2024. (kune)'!I72/'Izračun udjela za 2024. (euri)'!$G$1,2)</f>
        <v>15409.99</v>
      </c>
      <c r="J72" s="66">
        <f>+ROUND('Izračun udjela za 2024. (kune)'!J72/'Izračun udjela za 2024. (euri)'!$G$1,2)</f>
        <v>171392.36</v>
      </c>
      <c r="K72" s="64">
        <f>+ROUND('Izračun udjela za 2024. (kune)'!K72/'Izračun udjela za 2024. (euri)'!$G$1,2)</f>
        <v>175872.41</v>
      </c>
      <c r="L72" s="65">
        <f>+ROUND('Izračun udjela za 2024. (kune)'!L72/'Izračun udjela za 2024. (euri)'!$G$1,2)</f>
        <v>15828.59</v>
      </c>
      <c r="M72" s="66">
        <f>+ROUND('Izračun udjela za 2024. (kune)'!M72/'Izračun udjela za 2024. (euri)'!$G$1,2)</f>
        <v>176048.2</v>
      </c>
      <c r="N72" s="64">
        <f>+ROUND('Izračun udjela za 2024. (kune)'!N72/'Izračun udjela za 2024. (euri)'!$G$1,2)</f>
        <v>117508.27</v>
      </c>
      <c r="O72" s="65">
        <f>+ROUND('Izračun udjela za 2024. (kune)'!O72/'Izračun udjela za 2024. (euri)'!$G$1,2)</f>
        <v>10575.8</v>
      </c>
      <c r="P72" s="66">
        <f>+ROUND('Izračun udjela za 2024. (kune)'!P72/'Izračun udjela za 2024. (euri)'!$G$1,2)</f>
        <v>117625.72</v>
      </c>
      <c r="Q72" s="64">
        <f>+ROUND('Izračun udjela za 2024. (kune)'!Q72/'Izračun udjela za 2024. (euri)'!$G$1,2)</f>
        <v>124871.65</v>
      </c>
      <c r="R72" s="65">
        <f>+ROUND('Izračun udjela za 2024. (kune)'!R72/'Izračun udjela za 2024. (euri)'!$G$1,2)</f>
        <v>11580.19</v>
      </c>
      <c r="S72" s="66">
        <f>+ROUND('Izračun udjela za 2024. (kune)'!S72/'Izračun udjela za 2024. (euri)'!$G$1,2)</f>
        <v>124620.61</v>
      </c>
      <c r="T72" s="64">
        <f>+ROUND('Izračun udjela za 2024. (kune)'!T72/'Izračun udjela za 2024. (euri)'!$G$1,2)</f>
        <v>107847.28</v>
      </c>
      <c r="U72" s="65">
        <f>+ROUND('Izračun udjela za 2024. (kune)'!U72/'Izračun udjela za 2024. (euri)'!$G$1,2)</f>
        <v>10001.040000000001</v>
      </c>
      <c r="V72" s="67">
        <f>+ROUND('Izračun udjela za 2024. (kune)'!V72/'Izračun udjela za 2024. (euri)'!$G$1,2)</f>
        <v>107630.87</v>
      </c>
      <c r="W72" s="64">
        <f>+ROUND('Izračun udjela za 2024. (kune)'!W72/'Izračun udjela za 2024. (euri)'!$G$1,2)</f>
        <v>201915.51</v>
      </c>
      <c r="X72" s="65">
        <f>+ROUND('Izračun udjela za 2024. (kune)'!X72/'Izračun udjela za 2024. (euri)'!$G$1,2)</f>
        <v>18356.02</v>
      </c>
      <c r="Y72" s="67">
        <f>+ROUND('Izračun udjela za 2024. (kune)'!Y72/'Izračun udjela za 2024. (euri)'!$G$1,2)</f>
        <v>201915.44</v>
      </c>
      <c r="Z72" s="64">
        <f>+ROUND('Izračun udjela za 2024. (kune)'!Z72/'Izračun udjela za 2024. (euri)'!$G$1,2)</f>
        <v>252574.77</v>
      </c>
      <c r="AA72" s="68">
        <f>+ROUND('Izračun udjela za 2024. (kune)'!AA72/'Izračun udjela za 2024. (euri)'!$G$1,2)</f>
        <v>0</v>
      </c>
      <c r="AB72" s="65">
        <f>+ROUND('Izračun udjela za 2024. (kune)'!AB72/'Izračun udjela za 2024. (euri)'!$G$1,2)</f>
        <v>22961.41</v>
      </c>
      <c r="AC72" s="67">
        <f>+ROUND('Izračun udjela za 2024. (kune)'!AC72/'Izračun udjela za 2024. (euri)'!$G$1,2)</f>
        <v>252574.69</v>
      </c>
      <c r="AD72" s="64">
        <f>+ROUND('Izračun udjela za 2024. (kune)'!AD72/'Izračun udjela za 2024. (euri)'!$G$1,2)</f>
        <v>238245.89</v>
      </c>
      <c r="AE72" s="68">
        <f>+ROUND('Izračun udjela za 2024. (kune)'!AE72/'Izračun udjela za 2024. (euri)'!$G$1,2)</f>
        <v>0</v>
      </c>
      <c r="AF72" s="65">
        <f>+ROUND('Izračun udjela za 2024. (kune)'!AF72/'Izračun udjela za 2024. (euri)'!$G$1,2)</f>
        <v>21603.4</v>
      </c>
      <c r="AG72" s="67">
        <f>+ROUND('Izračun udjela za 2024. (kune)'!AG72/'Izračun udjela za 2024. (euri)'!$G$1,2)</f>
        <v>238306.74</v>
      </c>
      <c r="AH72" s="64">
        <f>+ROUND('Izračun udjela za 2024. (kune)'!AH72/'Izračun udjela za 2024. (euri)'!$G$1,2)</f>
        <v>320355.33</v>
      </c>
      <c r="AI72" s="68">
        <f>+ROUND('Izračun udjela za 2024. (kune)'!AI72/'Izračun udjela za 2024. (euri)'!$G$1,2)</f>
        <v>0</v>
      </c>
      <c r="AJ72" s="64">
        <f>+ROUND('Izračun udjela za 2024. (kune)'!AJ72/'Izračun udjela za 2024. (euri)'!$G$1,2)</f>
        <v>29122.28</v>
      </c>
      <c r="AK72" s="67">
        <f>+ROUND('Izračun udjela za 2024. (kune)'!AK72/'Izračun udjela za 2024. (euri)'!$G$1,2)</f>
        <v>320356.34999999998</v>
      </c>
      <c r="AL72" s="64">
        <f>+ROUND('Izračun udjela za 2024. (kune)'!AL72/'Izračun udjela za 2024. (euri)'!$G$1,2)</f>
        <v>356373.98</v>
      </c>
      <c r="AM72" s="68">
        <f>+ROUND('Izračun udjela za 2024. (kune)'!AM72/'Izračun udjela za 2024. (euri)'!$G$1,2)</f>
        <v>0</v>
      </c>
      <c r="AN72" s="64">
        <f>+ROUND('Izračun udjela za 2024. (kune)'!AN72/'Izračun udjela za 2024. (euri)'!$G$1,2)</f>
        <v>32397.74</v>
      </c>
      <c r="AO72" s="67">
        <f>+ROUND('Izračun udjela za 2024. (kune)'!AO72/'Izračun udjela za 2024. (euri)'!$G$1,2)</f>
        <v>356373.86</v>
      </c>
      <c r="AP72" s="69"/>
      <c r="AQ72" s="69"/>
      <c r="AR72" s="69"/>
      <c r="AS72" s="69"/>
      <c r="AT72" s="69"/>
      <c r="AU72" s="71"/>
      <c r="AV72" s="64">
        <v>0</v>
      </c>
      <c r="AW72" s="64">
        <v>0</v>
      </c>
      <c r="AX72" s="64">
        <v>0</v>
      </c>
      <c r="AY72" s="64">
        <v>0</v>
      </c>
      <c r="AZ72" s="64"/>
      <c r="BA72" s="64"/>
      <c r="BB72" s="64"/>
      <c r="BC72" s="64"/>
      <c r="BD72" s="72">
        <f t="shared" si="2"/>
        <v>273905.42</v>
      </c>
      <c r="BE72" s="73">
        <f t="shared" si="0"/>
        <v>108.31</v>
      </c>
      <c r="BF72" s="74">
        <f>+$BJ$600</f>
        <v>447.75</v>
      </c>
      <c r="BG72" s="66">
        <f t="shared" si="1"/>
        <v>858443.76</v>
      </c>
      <c r="BH72" s="75">
        <f t="shared" si="4"/>
        <v>2.4256163000270997E-3</v>
      </c>
      <c r="BI72" s="76">
        <f t="shared" si="5"/>
        <v>2.4256163000271002E-3</v>
      </c>
    </row>
    <row r="73" spans="1:61" ht="15.75" customHeight="1" x14ac:dyDescent="0.25">
      <c r="A73" s="60">
        <v>1</v>
      </c>
      <c r="B73" s="61">
        <v>69</v>
      </c>
      <c r="C73" s="61">
        <v>8</v>
      </c>
      <c r="D73" s="62" t="s">
        <v>91</v>
      </c>
      <c r="E73" s="62" t="s">
        <v>151</v>
      </c>
      <c r="F73" s="63">
        <v>5135</v>
      </c>
      <c r="G73" s="64">
        <v>12</v>
      </c>
      <c r="H73" s="64">
        <f>+ROUND('Izračun udjela za 2024. (kune)'!H73/'Izračun udjela za 2024. (euri)'!$G$1,2)</f>
        <v>1974957.17</v>
      </c>
      <c r="I73" s="65">
        <f>+ROUND('Izračun udjela za 2024. (kune)'!I73/'Izračun udjela za 2024. (euri)'!$G$1,2)</f>
        <v>106542.32</v>
      </c>
      <c r="J73" s="66">
        <f>+ROUND('Izračun udjela za 2024. (kune)'!J73/'Izračun udjela za 2024. (euri)'!$G$1,2)</f>
        <v>2092624.64</v>
      </c>
      <c r="K73" s="64">
        <f>+ROUND('Izračun udjela za 2024. (kune)'!K73/'Izračun udjela za 2024. (euri)'!$G$1,2)</f>
        <v>1703461.72</v>
      </c>
      <c r="L73" s="65">
        <f>+ROUND('Izračun udjela za 2024. (kune)'!L73/'Izračun udjela za 2024. (euri)'!$G$1,2)</f>
        <v>95072.9</v>
      </c>
      <c r="M73" s="66">
        <f>+ROUND('Izračun udjela za 2024. (kune)'!M73/'Izračun udjela za 2024. (euri)'!$G$1,2)</f>
        <v>1801395.47</v>
      </c>
      <c r="N73" s="64">
        <f>+ROUND('Izračun udjela za 2024. (kune)'!N73/'Izračun udjela za 2024. (euri)'!$G$1,2)</f>
        <v>1571357.61</v>
      </c>
      <c r="O73" s="65">
        <f>+ROUND('Izračun udjela za 2024. (kune)'!O73/'Izračun udjela za 2024. (euri)'!$G$1,2)</f>
        <v>74078.350000000006</v>
      </c>
      <c r="P73" s="66">
        <f>+ROUND('Izračun udjela za 2024. (kune)'!P73/'Izračun udjela za 2024. (euri)'!$G$1,2)</f>
        <v>1676952.76</v>
      </c>
      <c r="Q73" s="64">
        <f>+ROUND('Izračun udjela za 2024. (kune)'!Q73/'Izračun udjela za 2024. (euri)'!$G$1,2)</f>
        <v>1607805.2</v>
      </c>
      <c r="R73" s="65">
        <f>+ROUND('Izračun udjela za 2024. (kune)'!R73/'Izračun udjela za 2024. (euri)'!$G$1,2)</f>
        <v>76207.81</v>
      </c>
      <c r="S73" s="66">
        <f>+ROUND('Izračun udjela za 2024. (kune)'!S73/'Izračun udjela za 2024. (euri)'!$G$1,2)</f>
        <v>1715389.08</v>
      </c>
      <c r="T73" s="64">
        <f>+ROUND('Izračun udjela za 2024. (kune)'!T73/'Izračun udjela za 2024. (euri)'!$G$1,2)</f>
        <v>1406403.21</v>
      </c>
      <c r="U73" s="65">
        <f>+ROUND('Izračun udjela za 2024. (kune)'!U73/'Izračun udjela za 2024. (euri)'!$G$1,2)</f>
        <v>66801.61</v>
      </c>
      <c r="V73" s="67">
        <f>+ROUND('Izračun udjela za 2024. (kune)'!V73/'Izračun udjela za 2024. (euri)'!$G$1,2)</f>
        <v>1500353.8</v>
      </c>
      <c r="W73" s="64">
        <f>+ROUND('Izračun udjela za 2024. (kune)'!W73/'Izračun udjela za 2024. (euri)'!$G$1,2)</f>
        <v>1647083.51</v>
      </c>
      <c r="X73" s="65">
        <f>+ROUND('Izračun udjela za 2024. (kune)'!X73/'Izračun udjela za 2024. (euri)'!$G$1,2)</f>
        <v>78432.98</v>
      </c>
      <c r="Y73" s="67">
        <f>+ROUND('Izračun udjela za 2024. (kune)'!Y73/'Izračun udjela za 2024. (euri)'!$G$1,2)</f>
        <v>1756888.59</v>
      </c>
      <c r="Z73" s="64">
        <f>+ROUND('Izračun udjela za 2024. (kune)'!Z73/'Izračun udjela za 2024. (euri)'!$G$1,2)</f>
        <v>1843416.91</v>
      </c>
      <c r="AA73" s="68">
        <f>+ROUND('Izračun udjela za 2024. (kune)'!AA73/'Izračun udjela za 2024. (euri)'!$G$1,2)</f>
        <v>9378.49</v>
      </c>
      <c r="AB73" s="65">
        <f>+ROUND('Izračun udjela za 2024. (kune)'!AB73/'Izračun udjela za 2024. (euri)'!$G$1,2)</f>
        <v>87782.24</v>
      </c>
      <c r="AC73" s="67">
        <f>+ROUND('Izračun udjela za 2024. (kune)'!AC73/'Izračun udjela za 2024. (euri)'!$G$1,2)</f>
        <v>2014672.14</v>
      </c>
      <c r="AD73" s="64">
        <f>+ROUND('Izračun udjela za 2024. (kune)'!AD73/'Izračun udjela za 2024. (euri)'!$G$1,2)</f>
        <v>1804623.39</v>
      </c>
      <c r="AE73" s="68">
        <f>+ROUND('Izračun udjela za 2024. (kune)'!AE73/'Izračun udjela za 2024. (euri)'!$G$1,2)</f>
        <v>5950.55</v>
      </c>
      <c r="AF73" s="65">
        <f>+ROUND('Izračun udjela za 2024. (kune)'!AF73/'Izračun udjela za 2024. (euri)'!$G$1,2)</f>
        <v>86320.12</v>
      </c>
      <c r="AG73" s="67">
        <f>+ROUND('Izračun udjela za 2024. (kune)'!AG73/'Izračun udjela za 2024. (euri)'!$G$1,2)</f>
        <v>1980713.81</v>
      </c>
      <c r="AH73" s="64">
        <f>+ROUND('Izračun udjela za 2024. (kune)'!AH73/'Izračun udjela za 2024. (euri)'!$G$1,2)</f>
        <v>1584995.14</v>
      </c>
      <c r="AI73" s="68">
        <f>+ROUND('Izračun udjela za 2024. (kune)'!AI73/'Izračun udjela za 2024. (euri)'!$G$1,2)</f>
        <v>7407.44</v>
      </c>
      <c r="AJ73" s="64">
        <f>+ROUND('Izračun udjela za 2024. (kune)'!AJ73/'Izračun udjela za 2024. (euri)'!$G$1,2)</f>
        <v>75474.960000000006</v>
      </c>
      <c r="AK73" s="67">
        <f>+ROUND('Izračun udjela za 2024. (kune)'!AK73/'Izračun udjela za 2024. (euri)'!$G$1,2)</f>
        <v>1759292.41</v>
      </c>
      <c r="AL73" s="64">
        <f>+ROUND('Izračun udjela za 2024. (kune)'!AL73/'Izračun udjela za 2024. (euri)'!$G$1,2)</f>
        <v>2215934.04</v>
      </c>
      <c r="AM73" s="68">
        <f>+ROUND('Izračun udjela za 2024. (kune)'!AM73/'Izračun udjela za 2024. (euri)'!$G$1,2)</f>
        <v>7677.12</v>
      </c>
      <c r="AN73" s="64">
        <f>+ROUND('Izračun udjela za 2024. (kune)'!AN73/'Izračun udjela za 2024. (euri)'!$G$1,2)</f>
        <v>105520.71</v>
      </c>
      <c r="AO73" s="67">
        <f>+ROUND('Izračun udjela za 2024. (kune)'!AO73/'Izračun udjela za 2024. (euri)'!$G$1,2)</f>
        <v>2439571.8199999998</v>
      </c>
      <c r="AP73" s="69"/>
      <c r="AQ73" s="69"/>
      <c r="AR73" s="69"/>
      <c r="AS73" s="69"/>
      <c r="AT73" s="69"/>
      <c r="AU73" s="71"/>
      <c r="AV73" s="64">
        <v>264</v>
      </c>
      <c r="AW73" s="64">
        <v>282</v>
      </c>
      <c r="AX73" s="64">
        <v>345</v>
      </c>
      <c r="AY73" s="64">
        <v>379</v>
      </c>
      <c r="AZ73" s="64"/>
      <c r="BA73" s="64"/>
      <c r="BB73" s="64"/>
      <c r="BC73" s="64"/>
      <c r="BD73" s="72">
        <f t="shared" si="2"/>
        <v>1990227.75</v>
      </c>
      <c r="BE73" s="73">
        <f t="shared" si="0"/>
        <v>387.58</v>
      </c>
      <c r="BF73" s="74">
        <f>+$BJ$601</f>
        <v>453.27</v>
      </c>
      <c r="BG73" s="66">
        <f t="shared" si="1"/>
        <v>337318.14999999997</v>
      </c>
      <c r="BH73" s="75">
        <f t="shared" si="4"/>
        <v>9.5312522620583334E-4</v>
      </c>
      <c r="BI73" s="76">
        <f t="shared" si="5"/>
        <v>9.5312522620583302E-4</v>
      </c>
    </row>
    <row r="74" spans="1:61" ht="15.75" customHeight="1" x14ac:dyDescent="0.25">
      <c r="A74" s="60">
        <v>1</v>
      </c>
      <c r="B74" s="61">
        <v>70</v>
      </c>
      <c r="C74" s="61">
        <v>2</v>
      </c>
      <c r="D74" s="62" t="s">
        <v>87</v>
      </c>
      <c r="E74" s="62" t="s">
        <v>152</v>
      </c>
      <c r="F74" s="63">
        <v>2530</v>
      </c>
      <c r="G74" s="64">
        <v>10</v>
      </c>
      <c r="H74" s="64">
        <f>+ROUND('Izračun udjela za 2024. (kune)'!H74/'Izračun udjela za 2024. (euri)'!$G$1,2)</f>
        <v>430242.05</v>
      </c>
      <c r="I74" s="65">
        <f>+ROUND('Izračun udjela za 2024. (kune)'!I74/'Izračun udjela za 2024. (euri)'!$G$1,2)</f>
        <v>0</v>
      </c>
      <c r="J74" s="66">
        <f>+ROUND('Izračun udjela za 2024. (kune)'!J74/'Izračun udjela za 2024. (euri)'!$G$1,2)</f>
        <v>473266.25</v>
      </c>
      <c r="K74" s="64">
        <f>+ROUND('Izračun udjela za 2024. (kune)'!K74/'Izračun udjela za 2024. (euri)'!$G$1,2)</f>
        <v>416636.95</v>
      </c>
      <c r="L74" s="65">
        <f>+ROUND('Izračun udjela za 2024. (kune)'!L74/'Izračun udjela za 2024. (euri)'!$G$1,2)</f>
        <v>0</v>
      </c>
      <c r="M74" s="66">
        <f>+ROUND('Izračun udjela za 2024. (kune)'!M74/'Izračun udjela za 2024. (euri)'!$G$1,2)</f>
        <v>458300.64</v>
      </c>
      <c r="N74" s="64">
        <f>+ROUND('Izračun udjela za 2024. (kune)'!N74/'Izračun udjela za 2024. (euri)'!$G$1,2)</f>
        <v>303807.83</v>
      </c>
      <c r="O74" s="65">
        <f>+ROUND('Izračun udjela za 2024. (kune)'!O74/'Izračun udjela za 2024. (euri)'!$G$1,2)</f>
        <v>0</v>
      </c>
      <c r="P74" s="66">
        <f>+ROUND('Izračun udjela za 2024. (kune)'!P74/'Izračun udjela za 2024. (euri)'!$G$1,2)</f>
        <v>334188.62</v>
      </c>
      <c r="Q74" s="64">
        <f>+ROUND('Izračun udjela za 2024. (kune)'!Q74/'Izračun udjela za 2024. (euri)'!$G$1,2)</f>
        <v>375306.42</v>
      </c>
      <c r="R74" s="65">
        <f>+ROUND('Izračun udjela za 2024. (kune)'!R74/'Izračun udjela za 2024. (euri)'!$G$1,2)</f>
        <v>0</v>
      </c>
      <c r="S74" s="66">
        <f>+ROUND('Izračun udjela za 2024. (kune)'!S74/'Izračun udjela za 2024. (euri)'!$G$1,2)</f>
        <v>412837.06</v>
      </c>
      <c r="T74" s="64">
        <f>+ROUND('Izračun udjela za 2024. (kune)'!T74/'Izračun udjela za 2024. (euri)'!$G$1,2)</f>
        <v>346725.42</v>
      </c>
      <c r="U74" s="65">
        <f>+ROUND('Izračun udjela za 2024. (kune)'!U74/'Izračun udjela za 2024. (euri)'!$G$1,2)</f>
        <v>0</v>
      </c>
      <c r="V74" s="67">
        <f>+ROUND('Izračun udjela za 2024. (kune)'!V74/'Izračun udjela za 2024. (euri)'!$G$1,2)</f>
        <v>381397.96</v>
      </c>
      <c r="W74" s="64">
        <f>+ROUND('Izračun udjela za 2024. (kune)'!W74/'Izračun udjela za 2024. (euri)'!$G$1,2)</f>
        <v>508376.82</v>
      </c>
      <c r="X74" s="65">
        <f>+ROUND('Izračun udjela za 2024. (kune)'!X74/'Izračun udjela za 2024. (euri)'!$G$1,2)</f>
        <v>0</v>
      </c>
      <c r="Y74" s="67">
        <f>+ROUND('Izračun udjela za 2024. (kune)'!Y74/'Izračun udjela za 2024. (euri)'!$G$1,2)</f>
        <v>559214.5</v>
      </c>
      <c r="Z74" s="64">
        <f>+ROUND('Izračun udjela za 2024. (kune)'!Z74/'Izračun udjela za 2024. (euri)'!$G$1,2)</f>
        <v>595306.57999999996</v>
      </c>
      <c r="AA74" s="68">
        <f>+ROUND('Izračun udjela za 2024. (kune)'!AA74/'Izračun udjela za 2024. (euri)'!$G$1,2)</f>
        <v>1136.33</v>
      </c>
      <c r="AB74" s="65">
        <f>+ROUND('Izračun udjela za 2024. (kune)'!AB74/'Izračun udjela za 2024. (euri)'!$G$1,2)</f>
        <v>0</v>
      </c>
      <c r="AC74" s="67">
        <f>+ROUND('Izračun udjela za 2024. (kune)'!AC74/'Izračun udjela za 2024. (euri)'!$G$1,2)</f>
        <v>656215.18000000005</v>
      </c>
      <c r="AD74" s="64">
        <f>+ROUND('Izračun udjela za 2024. (kune)'!AD74/'Izračun udjela za 2024. (euri)'!$G$1,2)</f>
        <v>568584.21</v>
      </c>
      <c r="AE74" s="68">
        <f>+ROUND('Izračun udjela za 2024. (kune)'!AE74/'Izračun udjela za 2024. (euri)'!$G$1,2)</f>
        <v>1674.97</v>
      </c>
      <c r="AF74" s="65">
        <f>+ROUND('Izračun udjela za 2024. (kune)'!AF74/'Izračun udjela za 2024. (euri)'!$G$1,2)</f>
        <v>0</v>
      </c>
      <c r="AG74" s="67">
        <f>+ROUND('Izračun udjela za 2024. (kune)'!AG74/'Izračun udjela za 2024. (euri)'!$G$1,2)</f>
        <v>626228.06999999995</v>
      </c>
      <c r="AH74" s="64">
        <f>+ROUND('Izračun udjela za 2024. (kune)'!AH74/'Izračun udjela za 2024. (euri)'!$G$1,2)</f>
        <v>556258.14</v>
      </c>
      <c r="AI74" s="68">
        <f>+ROUND('Izračun udjela za 2024. (kune)'!AI74/'Izračun udjela za 2024. (euri)'!$G$1,2)</f>
        <v>41.13</v>
      </c>
      <c r="AJ74" s="64">
        <f>+ROUND('Izračun udjela za 2024. (kune)'!AJ74/'Izračun udjela za 2024. (euri)'!$G$1,2)</f>
        <v>0</v>
      </c>
      <c r="AK74" s="67">
        <f>+ROUND('Izračun udjela za 2024. (kune)'!AK74/'Izračun udjela za 2024. (euri)'!$G$1,2)</f>
        <v>614466.63</v>
      </c>
      <c r="AL74" s="64">
        <f>+ROUND('Izračun udjela za 2024. (kune)'!AL74/'Izračun udjela za 2024. (euri)'!$G$1,2)</f>
        <v>594311.36</v>
      </c>
      <c r="AM74" s="68">
        <f>+ROUND('Izračun udjela za 2024. (kune)'!AM74/'Izračun udjela za 2024. (euri)'!$G$1,2)</f>
        <v>-63.09</v>
      </c>
      <c r="AN74" s="64">
        <f>+ROUND('Izračun udjela za 2024. (kune)'!AN74/'Izračun udjela za 2024. (euri)'!$G$1,2)</f>
        <v>0</v>
      </c>
      <c r="AO74" s="67">
        <f>+ROUND('Izračun udjela za 2024. (kune)'!AO74/'Izračun udjela za 2024. (euri)'!$G$1,2)</f>
        <v>654687.86</v>
      </c>
      <c r="AP74" s="69"/>
      <c r="AQ74" s="69"/>
      <c r="AR74" s="69"/>
      <c r="AS74" s="69"/>
      <c r="AT74" s="69"/>
      <c r="AU74" s="71"/>
      <c r="AV74" s="64">
        <v>12</v>
      </c>
      <c r="AW74" s="64">
        <v>12</v>
      </c>
      <c r="AX74" s="64">
        <v>12</v>
      </c>
      <c r="AY74" s="64">
        <v>4</v>
      </c>
      <c r="AZ74" s="64"/>
      <c r="BA74" s="64"/>
      <c r="BB74" s="64"/>
      <c r="BC74" s="64"/>
      <c r="BD74" s="72">
        <f t="shared" si="2"/>
        <v>622162.44999999995</v>
      </c>
      <c r="BE74" s="73">
        <f t="shared" si="0"/>
        <v>245.91</v>
      </c>
      <c r="BF74" s="74">
        <f t="shared" ref="BF74:BF80" si="15">+$BJ$600</f>
        <v>447.75</v>
      </c>
      <c r="BG74" s="66">
        <f t="shared" si="1"/>
        <v>510655.2</v>
      </c>
      <c r="BH74" s="75">
        <f t="shared" si="4"/>
        <v>1.4429059124544147E-3</v>
      </c>
      <c r="BI74" s="76">
        <f t="shared" si="5"/>
        <v>1.44290591245441E-3</v>
      </c>
    </row>
    <row r="75" spans="1:61" ht="15.75" customHeight="1" x14ac:dyDescent="0.25">
      <c r="A75" s="60">
        <v>1</v>
      </c>
      <c r="B75" s="61">
        <v>71</v>
      </c>
      <c r="C75" s="61">
        <v>7</v>
      </c>
      <c r="D75" s="62" t="s">
        <v>87</v>
      </c>
      <c r="E75" s="62" t="s">
        <v>153</v>
      </c>
      <c r="F75" s="63">
        <v>1978</v>
      </c>
      <c r="G75" s="64">
        <v>10</v>
      </c>
      <c r="H75" s="64">
        <f>+ROUND('Izračun udjela za 2024. (kune)'!H75/'Izračun udjela za 2024. (euri)'!$G$1,2)</f>
        <v>164031.22</v>
      </c>
      <c r="I75" s="65">
        <f>+ROUND('Izračun udjela za 2024. (kune)'!I75/'Izračun udjela za 2024. (euri)'!$G$1,2)</f>
        <v>7732.92</v>
      </c>
      <c r="J75" s="66">
        <f>+ROUND('Izračun udjela za 2024. (kune)'!J75/'Izračun udjela za 2024. (euri)'!$G$1,2)</f>
        <v>171928.12</v>
      </c>
      <c r="K75" s="64">
        <f>+ROUND('Izračun udjela za 2024. (kune)'!K75/'Izračun udjela za 2024. (euri)'!$G$1,2)</f>
        <v>143788.14000000001</v>
      </c>
      <c r="L75" s="65">
        <f>+ROUND('Izračun udjela za 2024. (kune)'!L75/'Izračun udjela za 2024. (euri)'!$G$1,2)</f>
        <v>6778.6</v>
      </c>
      <c r="M75" s="66">
        <f>+ROUND('Izračun udjela za 2024. (kune)'!M75/'Izračun udjela za 2024. (euri)'!$G$1,2)</f>
        <v>150710.49</v>
      </c>
      <c r="N75" s="64">
        <f>+ROUND('Izračun udjela za 2024. (kune)'!N75/'Izračun udjela za 2024. (euri)'!$G$1,2)</f>
        <v>92844.87</v>
      </c>
      <c r="O75" s="65">
        <f>+ROUND('Izračun udjela za 2024. (kune)'!O75/'Izračun udjela za 2024. (euri)'!$G$1,2)</f>
        <v>4376.96</v>
      </c>
      <c r="P75" s="66">
        <f>+ROUND('Izračun udjela za 2024. (kune)'!P75/'Izračun udjela za 2024. (euri)'!$G$1,2)</f>
        <v>97314.71</v>
      </c>
      <c r="Q75" s="64">
        <f>+ROUND('Izračun udjela za 2024. (kune)'!Q75/'Izračun udjela za 2024. (euri)'!$G$1,2)</f>
        <v>131803.29</v>
      </c>
      <c r="R75" s="65">
        <f>+ROUND('Izračun udjela za 2024. (kune)'!R75/'Izračun udjela za 2024. (euri)'!$G$1,2)</f>
        <v>6386.15</v>
      </c>
      <c r="S75" s="66">
        <f>+ROUND('Izračun udjela za 2024. (kune)'!S75/'Izračun udjela za 2024. (euri)'!$G$1,2)</f>
        <v>137958.85999999999</v>
      </c>
      <c r="T75" s="64">
        <f>+ROUND('Izračun udjela za 2024. (kune)'!T75/'Izračun udjela za 2024. (euri)'!$G$1,2)</f>
        <v>43512.99</v>
      </c>
      <c r="U75" s="65">
        <f>+ROUND('Izračun udjela za 2024. (kune)'!U75/'Izračun udjela za 2024. (euri)'!$G$1,2)</f>
        <v>2279.4699999999998</v>
      </c>
      <c r="V75" s="67">
        <f>+ROUND('Izračun udjela za 2024. (kune)'!V75/'Izračun udjela za 2024. (euri)'!$G$1,2)</f>
        <v>45356.88</v>
      </c>
      <c r="W75" s="64">
        <f>+ROUND('Izračun udjela za 2024. (kune)'!W75/'Izračun udjela za 2024. (euri)'!$G$1,2)</f>
        <v>163470.72</v>
      </c>
      <c r="X75" s="65">
        <f>+ROUND('Izračun udjela za 2024. (kune)'!X75/'Izračun udjela za 2024. (euri)'!$G$1,2)</f>
        <v>7784.4</v>
      </c>
      <c r="Y75" s="67">
        <f>+ROUND('Izračun udjela za 2024. (kune)'!Y75/'Izračun udjela za 2024. (euri)'!$G$1,2)</f>
        <v>171254.96</v>
      </c>
      <c r="Z75" s="64">
        <f>+ROUND('Izračun udjela za 2024. (kune)'!Z75/'Izračun udjela za 2024. (euri)'!$G$1,2)</f>
        <v>210247.09</v>
      </c>
      <c r="AA75" s="68">
        <f>+ROUND('Izračun udjela za 2024. (kune)'!AA75/'Izračun udjela za 2024. (euri)'!$G$1,2)</f>
        <v>0</v>
      </c>
      <c r="AB75" s="65">
        <f>+ROUND('Izračun udjela za 2024. (kune)'!AB75/'Izračun udjela za 2024. (euri)'!$G$1,2)</f>
        <v>10011.85</v>
      </c>
      <c r="AC75" s="67">
        <f>+ROUND('Izračun udjela za 2024. (kune)'!AC75/'Izračun udjela za 2024. (euri)'!$G$1,2)</f>
        <v>220258.76</v>
      </c>
      <c r="AD75" s="64">
        <f>+ROUND('Izračun udjela za 2024. (kune)'!AD75/'Izračun udjela za 2024. (euri)'!$G$1,2)</f>
        <v>155783.37</v>
      </c>
      <c r="AE75" s="68">
        <f>+ROUND('Izračun udjela za 2024. (kune)'!AE75/'Izračun udjela za 2024. (euri)'!$G$1,2)</f>
        <v>0</v>
      </c>
      <c r="AF75" s="65">
        <f>+ROUND('Izračun udjela za 2024. (kune)'!AF75/'Izračun udjela za 2024. (euri)'!$G$1,2)</f>
        <v>7442.74</v>
      </c>
      <c r="AG75" s="67">
        <f>+ROUND('Izračun udjela za 2024. (kune)'!AG75/'Izračun udjela za 2024. (euri)'!$G$1,2)</f>
        <v>163174.70000000001</v>
      </c>
      <c r="AH75" s="64">
        <f>+ROUND('Izračun udjela za 2024. (kune)'!AH75/'Izračun udjela za 2024. (euri)'!$G$1,2)</f>
        <v>192313.08</v>
      </c>
      <c r="AI75" s="68">
        <f>+ROUND('Izračun udjela za 2024. (kune)'!AI75/'Izračun udjela za 2024. (euri)'!$G$1,2)</f>
        <v>0</v>
      </c>
      <c r="AJ75" s="64">
        <f>+ROUND('Izračun udjela za 2024. (kune)'!AJ75/'Izračun udjela za 2024. (euri)'!$G$1,2)</f>
        <v>9147.93</v>
      </c>
      <c r="AK75" s="67">
        <f>+ROUND('Izračun udjela za 2024. (kune)'!AK75/'Izračun udjela za 2024. (euri)'!$G$1,2)</f>
        <v>201481.67</v>
      </c>
      <c r="AL75" s="64">
        <f>+ROUND('Izračun udjela za 2024. (kune)'!AL75/'Izračun udjela za 2024. (euri)'!$G$1,2)</f>
        <v>337082.86</v>
      </c>
      <c r="AM75" s="68">
        <f>+ROUND('Izračun udjela za 2024. (kune)'!AM75/'Izračun udjela za 2024. (euri)'!$G$1,2)</f>
        <v>0</v>
      </c>
      <c r="AN75" s="64">
        <f>+ROUND('Izračun udjela za 2024. (kune)'!AN75/'Izračun udjela za 2024. (euri)'!$G$1,2)</f>
        <v>16051.58</v>
      </c>
      <c r="AO75" s="67">
        <f>+ROUND('Izračun udjela za 2024. (kune)'!AO75/'Izračun udjela za 2024. (euri)'!$G$1,2)</f>
        <v>353134.41</v>
      </c>
      <c r="AP75" s="69"/>
      <c r="AQ75" s="69"/>
      <c r="AR75" s="69"/>
      <c r="AS75" s="69"/>
      <c r="AT75" s="69"/>
      <c r="AU75" s="71"/>
      <c r="AV75" s="64">
        <v>0</v>
      </c>
      <c r="AW75" s="64">
        <v>0</v>
      </c>
      <c r="AX75" s="64">
        <v>0</v>
      </c>
      <c r="AY75" s="64">
        <v>0</v>
      </c>
      <c r="AZ75" s="64"/>
      <c r="BA75" s="64"/>
      <c r="BB75" s="64"/>
      <c r="BC75" s="64"/>
      <c r="BD75" s="72">
        <f t="shared" si="2"/>
        <v>221860.9</v>
      </c>
      <c r="BE75" s="73">
        <f t="shared" ref="BE75:BE138" si="16">ROUND(BD75/F75,2)</f>
        <v>112.16</v>
      </c>
      <c r="BF75" s="74">
        <f t="shared" si="15"/>
        <v>447.75</v>
      </c>
      <c r="BG75" s="66">
        <f t="shared" ref="BG75:BG138" si="17">IF((BF75-BE75)&lt;0,0,(BF75-BE75)*F75)</f>
        <v>663797.02</v>
      </c>
      <c r="BH75" s="75">
        <f t="shared" si="4"/>
        <v>1.8756230129990282E-3</v>
      </c>
      <c r="BI75" s="76">
        <f t="shared" si="5"/>
        <v>1.8756230129990299E-3</v>
      </c>
    </row>
    <row r="76" spans="1:61" ht="15.75" customHeight="1" x14ac:dyDescent="0.25">
      <c r="A76" s="60">
        <v>1</v>
      </c>
      <c r="B76" s="61">
        <v>72</v>
      </c>
      <c r="C76" s="61">
        <v>17</v>
      </c>
      <c r="D76" s="62" t="s">
        <v>87</v>
      </c>
      <c r="E76" s="62" t="s">
        <v>154</v>
      </c>
      <c r="F76" s="63">
        <v>2805</v>
      </c>
      <c r="G76" s="64">
        <v>10</v>
      </c>
      <c r="H76" s="64">
        <f>+ROUND('Izračun udjela za 2024. (kune)'!H76/'Izračun udjela za 2024. (euri)'!$G$1,2)</f>
        <v>294537.24</v>
      </c>
      <c r="I76" s="65">
        <f>+ROUND('Izračun udjela za 2024. (kune)'!I76/'Izračun udjela za 2024. (euri)'!$G$1,2)</f>
        <v>31230.27</v>
      </c>
      <c r="J76" s="66">
        <f>+ROUND('Izračun udjela za 2024. (kune)'!J76/'Izračun udjela za 2024. (euri)'!$G$1,2)</f>
        <v>289637.65999999997</v>
      </c>
      <c r="K76" s="64">
        <f>+ROUND('Izračun udjela za 2024. (kune)'!K76/'Izračun udjela za 2024. (euri)'!$G$1,2)</f>
        <v>303756.25</v>
      </c>
      <c r="L76" s="65">
        <f>+ROUND('Izračun udjela za 2024. (kune)'!L76/'Izračun udjela za 2024. (euri)'!$G$1,2)</f>
        <v>31840.04</v>
      </c>
      <c r="M76" s="66">
        <f>+ROUND('Izračun udjela za 2024. (kune)'!M76/'Izračun udjela za 2024. (euri)'!$G$1,2)</f>
        <v>299107.83</v>
      </c>
      <c r="N76" s="64">
        <f>+ROUND('Izračun udjela za 2024. (kune)'!N76/'Izračun udjela za 2024. (euri)'!$G$1,2)</f>
        <v>281573.63</v>
      </c>
      <c r="O76" s="65">
        <f>+ROUND('Izračun udjela za 2024. (kune)'!O76/'Izračun udjela za 2024. (euri)'!$G$1,2)</f>
        <v>20648.8</v>
      </c>
      <c r="P76" s="66">
        <f>+ROUND('Izračun udjela za 2024. (kune)'!P76/'Izračun udjela za 2024. (euri)'!$G$1,2)</f>
        <v>287017.31</v>
      </c>
      <c r="Q76" s="64">
        <f>+ROUND('Izračun udjela za 2024. (kune)'!Q76/'Izračun udjela za 2024. (euri)'!$G$1,2)</f>
        <v>293172.26</v>
      </c>
      <c r="R76" s="65">
        <f>+ROUND('Izračun udjela za 2024. (kune)'!R76/'Izračun udjela za 2024. (euri)'!$G$1,2)</f>
        <v>22053.59</v>
      </c>
      <c r="S76" s="66">
        <f>+ROUND('Izračun udjela za 2024. (kune)'!S76/'Izračun udjela za 2024. (euri)'!$G$1,2)</f>
        <v>298230.53999999998</v>
      </c>
      <c r="T76" s="64">
        <f>+ROUND('Izračun udjela za 2024. (kune)'!T76/'Izračun udjela za 2024. (euri)'!$G$1,2)</f>
        <v>264233.39</v>
      </c>
      <c r="U76" s="65">
        <f>+ROUND('Izračun udjela za 2024. (kune)'!U76/'Izračun udjela za 2024. (euri)'!$G$1,2)</f>
        <v>19956.349999999999</v>
      </c>
      <c r="V76" s="67">
        <f>+ROUND('Izračun udjela za 2024. (kune)'!V76/'Izračun udjela za 2024. (euri)'!$G$1,2)</f>
        <v>268704.73</v>
      </c>
      <c r="W76" s="64">
        <f>+ROUND('Izračun udjela za 2024. (kune)'!W76/'Izračun udjela za 2024. (euri)'!$G$1,2)</f>
        <v>360423.69</v>
      </c>
      <c r="X76" s="65">
        <f>+ROUND('Izračun udjela za 2024. (kune)'!X76/'Izračun udjela za 2024. (euri)'!$G$1,2)</f>
        <v>26698.12</v>
      </c>
      <c r="Y76" s="67">
        <f>+ROUND('Izračun udjela za 2024. (kune)'!Y76/'Izračun udjela za 2024. (euri)'!$G$1,2)</f>
        <v>367098.13</v>
      </c>
      <c r="Z76" s="64">
        <f>+ROUND('Izračun udjela za 2024. (kune)'!Z76/'Izračun udjela za 2024. (euri)'!$G$1,2)</f>
        <v>474652.11</v>
      </c>
      <c r="AA76" s="68">
        <f>+ROUND('Izračun udjela za 2024. (kune)'!AA76/'Izračun udjela za 2024. (euri)'!$G$1,2)</f>
        <v>3866.56</v>
      </c>
      <c r="AB76" s="65">
        <f>+ROUND('Izračun udjela za 2024. (kune)'!AB76/'Izračun udjela za 2024. (euri)'!$G$1,2)</f>
        <v>35159.480000000003</v>
      </c>
      <c r="AC76" s="67">
        <f>+ROUND('Izračun udjela za 2024. (kune)'!AC76/'Izračun udjela za 2024. (euri)'!$G$1,2)</f>
        <v>514884.49</v>
      </c>
      <c r="AD76" s="64">
        <f>+ROUND('Izračun udjela za 2024. (kune)'!AD76/'Izračun udjela za 2024. (euri)'!$G$1,2)</f>
        <v>468156.03</v>
      </c>
      <c r="AE76" s="68">
        <f>+ROUND('Izračun udjela za 2024. (kune)'!AE76/'Izračun udjela za 2024. (euri)'!$G$1,2)</f>
        <v>3617.33</v>
      </c>
      <c r="AF76" s="65">
        <f>+ROUND('Izračun udjela za 2024. (kune)'!AF76/'Izračun udjela za 2024. (euri)'!$G$1,2)</f>
        <v>33051.18</v>
      </c>
      <c r="AG76" s="67">
        <f>+ROUND('Izračun udjela za 2024. (kune)'!AG76/'Izračun udjela za 2024. (euri)'!$G$1,2)</f>
        <v>514273.94</v>
      </c>
      <c r="AH76" s="64">
        <f>+ROUND('Izračun udjela za 2024. (kune)'!AH76/'Izračun udjela za 2024. (euri)'!$G$1,2)</f>
        <v>452526.16</v>
      </c>
      <c r="AI76" s="68">
        <f>+ROUND('Izračun udjela za 2024. (kune)'!AI76/'Izračun udjela za 2024. (euri)'!$G$1,2)</f>
        <v>5164.66</v>
      </c>
      <c r="AJ76" s="64">
        <f>+ROUND('Izračun udjela za 2024. (kune)'!AJ76/'Izračun udjela za 2024. (euri)'!$G$1,2)</f>
        <v>34919.019999999997</v>
      </c>
      <c r="AK76" s="67">
        <f>+ROUND('Izračun udjela za 2024. (kune)'!AK76/'Izračun udjela za 2024. (euri)'!$G$1,2)</f>
        <v>501865.1</v>
      </c>
      <c r="AL76" s="64">
        <f>+ROUND('Izračun udjela za 2024. (kune)'!AL76/'Izračun udjela za 2024. (euri)'!$G$1,2)</f>
        <v>553012.36</v>
      </c>
      <c r="AM76" s="68">
        <f>+ROUND('Izračun udjela za 2024. (kune)'!AM76/'Izračun udjela za 2024. (euri)'!$G$1,2)</f>
        <v>6845.19</v>
      </c>
      <c r="AN76" s="64">
        <f>+ROUND('Izračun udjela za 2024. (kune)'!AN76/'Izračun udjela za 2024. (euri)'!$G$1,2)</f>
        <v>40286.25</v>
      </c>
      <c r="AO76" s="67">
        <f>+ROUND('Izračun udjela za 2024. (kune)'!AO76/'Izračun udjela za 2024. (euri)'!$G$1,2)</f>
        <v>603552.43000000005</v>
      </c>
      <c r="AP76" s="69"/>
      <c r="AQ76" s="69"/>
      <c r="AR76" s="69"/>
      <c r="AS76" s="69"/>
      <c r="AT76" s="69"/>
      <c r="AU76" s="71"/>
      <c r="AV76" s="64">
        <v>163</v>
      </c>
      <c r="AW76" s="64">
        <v>181</v>
      </c>
      <c r="AX76" s="64">
        <v>220</v>
      </c>
      <c r="AY76" s="64">
        <v>215</v>
      </c>
      <c r="AZ76" s="64"/>
      <c r="BA76" s="64"/>
      <c r="BB76" s="64"/>
      <c r="BC76" s="64"/>
      <c r="BD76" s="72">
        <f t="shared" ref="BD76:BD139" si="18">+ROUND((Y76+AC76+AG76+AK76+AO76)/5,2)</f>
        <v>500334.82</v>
      </c>
      <c r="BE76" s="73">
        <f t="shared" si="16"/>
        <v>178.37</v>
      </c>
      <c r="BF76" s="74">
        <f t="shared" si="15"/>
        <v>447.75</v>
      </c>
      <c r="BG76" s="66">
        <f t="shared" si="17"/>
        <v>755610.9</v>
      </c>
      <c r="BH76" s="75">
        <f t="shared" ref="BH76:BH139" si="19">+BG76/$BG$7</f>
        <v>2.1350520568967114E-3</v>
      </c>
      <c r="BI76" s="76">
        <f t="shared" ref="BI76:BI139" si="20">+ROUND(BH76,18)</f>
        <v>2.1350520568967101E-3</v>
      </c>
    </row>
    <row r="77" spans="1:61" ht="15.75" customHeight="1" x14ac:dyDescent="0.25">
      <c r="A77" s="60">
        <v>1</v>
      </c>
      <c r="B77" s="61">
        <v>74</v>
      </c>
      <c r="C77" s="61">
        <v>8</v>
      </c>
      <c r="D77" s="62" t="s">
        <v>87</v>
      </c>
      <c r="E77" s="62" t="s">
        <v>155</v>
      </c>
      <c r="F77" s="63">
        <v>2150</v>
      </c>
      <c r="G77" s="64">
        <v>10</v>
      </c>
      <c r="H77" s="64">
        <f>+ROUND('Izračun udjela za 2024. (kune)'!H77/'Izračun udjela za 2024. (euri)'!$G$1,2)</f>
        <v>851128.05</v>
      </c>
      <c r="I77" s="65">
        <f>+ROUND('Izračun udjela za 2024. (kune)'!I77/'Izračun udjela za 2024. (euri)'!$G$1,2)</f>
        <v>0</v>
      </c>
      <c r="J77" s="66">
        <f>+ROUND('Izračun udjela za 2024. (kune)'!J77/'Izračun udjela za 2024. (euri)'!$G$1,2)</f>
        <v>936240.85</v>
      </c>
      <c r="K77" s="64">
        <f>+ROUND('Izračun udjela za 2024. (kune)'!K77/'Izračun udjela za 2024. (euri)'!$G$1,2)</f>
        <v>872245.94</v>
      </c>
      <c r="L77" s="65">
        <f>+ROUND('Izračun udjela za 2024. (kune)'!L77/'Izračun udjela za 2024. (euri)'!$G$1,2)</f>
        <v>0</v>
      </c>
      <c r="M77" s="66">
        <f>+ROUND('Izračun udjela za 2024. (kune)'!M77/'Izračun udjela za 2024. (euri)'!$G$1,2)</f>
        <v>959470.53</v>
      </c>
      <c r="N77" s="64">
        <f>+ROUND('Izračun udjela za 2024. (kune)'!N77/'Izračun udjela za 2024. (euri)'!$G$1,2)</f>
        <v>805272.56</v>
      </c>
      <c r="O77" s="65">
        <f>+ROUND('Izračun udjela za 2024. (kune)'!O77/'Izračun udjela za 2024. (euri)'!$G$1,2)</f>
        <v>0</v>
      </c>
      <c r="P77" s="66">
        <f>+ROUND('Izračun udjela za 2024. (kune)'!P77/'Izračun udjela za 2024. (euri)'!$G$1,2)</f>
        <v>885799.81</v>
      </c>
      <c r="Q77" s="64">
        <f>+ROUND('Izračun udjela za 2024. (kune)'!Q77/'Izračun udjela za 2024. (euri)'!$G$1,2)</f>
        <v>863531.9</v>
      </c>
      <c r="R77" s="65">
        <f>+ROUND('Izračun udjela za 2024. (kune)'!R77/'Izračun udjela za 2024. (euri)'!$G$1,2)</f>
        <v>0</v>
      </c>
      <c r="S77" s="66">
        <f>+ROUND('Izračun udjela za 2024. (kune)'!S77/'Izračun udjela za 2024. (euri)'!$G$1,2)</f>
        <v>949885.09</v>
      </c>
      <c r="T77" s="64">
        <f>+ROUND('Izračun udjela za 2024. (kune)'!T77/'Izračun udjela za 2024. (euri)'!$G$1,2)</f>
        <v>712368.53</v>
      </c>
      <c r="U77" s="65">
        <f>+ROUND('Izračun udjela za 2024. (kune)'!U77/'Izračun udjela za 2024. (euri)'!$G$1,2)</f>
        <v>0</v>
      </c>
      <c r="V77" s="67">
        <f>+ROUND('Izračun udjela za 2024. (kune)'!V77/'Izračun udjela za 2024. (euri)'!$G$1,2)</f>
        <v>783605.38</v>
      </c>
      <c r="W77" s="64">
        <f>+ROUND('Izračun udjela za 2024. (kune)'!W77/'Izračun udjela za 2024. (euri)'!$G$1,2)</f>
        <v>881857.28</v>
      </c>
      <c r="X77" s="65">
        <f>+ROUND('Izračun udjela za 2024. (kune)'!X77/'Izračun udjela za 2024. (euri)'!$G$1,2)</f>
        <v>0</v>
      </c>
      <c r="Y77" s="67">
        <f>+ROUND('Izračun udjela za 2024. (kune)'!Y77/'Izračun udjela za 2024. (euri)'!$G$1,2)</f>
        <v>970043.01</v>
      </c>
      <c r="Z77" s="64">
        <f>+ROUND('Izračun udjela za 2024. (kune)'!Z77/'Izračun udjela za 2024. (euri)'!$G$1,2)</f>
        <v>1032765.4</v>
      </c>
      <c r="AA77" s="68">
        <f>+ROUND('Izračun udjela za 2024. (kune)'!AA77/'Izračun udjela za 2024. (euri)'!$G$1,2)</f>
        <v>87767.12</v>
      </c>
      <c r="AB77" s="65">
        <f>+ROUND('Izračun udjela za 2024. (kune)'!AB77/'Izračun udjela za 2024. (euri)'!$G$1,2)</f>
        <v>0</v>
      </c>
      <c r="AC77" s="67">
        <f>+ROUND('Izračun udjela za 2024. (kune)'!AC77/'Izračun udjela za 2024. (euri)'!$G$1,2)</f>
        <v>1915030.65</v>
      </c>
      <c r="AD77" s="64">
        <f>+ROUND('Izračun udjela za 2024. (kune)'!AD77/'Izračun udjela za 2024. (euri)'!$G$1,2)</f>
        <v>1143953.19</v>
      </c>
      <c r="AE77" s="68">
        <f>+ROUND('Izračun udjela za 2024. (kune)'!AE77/'Izračun udjela za 2024. (euri)'!$G$1,2)</f>
        <v>87542.97</v>
      </c>
      <c r="AF77" s="65">
        <f>+ROUND('Izračun udjela za 2024. (kune)'!AF77/'Izračun udjela za 2024. (euri)'!$G$1,2)</f>
        <v>0</v>
      </c>
      <c r="AG77" s="67">
        <f>+ROUND('Izračun udjela za 2024. (kune)'!AG77/'Izračun udjela za 2024. (euri)'!$G$1,2)</f>
        <v>2067366.8</v>
      </c>
      <c r="AH77" s="64">
        <f>+ROUND('Izračun udjela za 2024. (kune)'!AH77/'Izračun udjela za 2024. (euri)'!$G$1,2)</f>
        <v>1002757.48</v>
      </c>
      <c r="AI77" s="68">
        <f>+ROUND('Izračun udjela za 2024. (kune)'!AI77/'Izračun udjela za 2024. (euri)'!$G$1,2)</f>
        <v>126410.19</v>
      </c>
      <c r="AJ77" s="64">
        <f>+ROUND('Izračun udjela za 2024. (kune)'!AJ77/'Izračun udjela za 2024. (euri)'!$G$1,2)</f>
        <v>0</v>
      </c>
      <c r="AK77" s="67">
        <f>+ROUND('Izračun udjela za 2024. (kune)'!AK77/'Izračun udjela za 2024. (euri)'!$G$1,2)</f>
        <v>1963026.41</v>
      </c>
      <c r="AL77" s="64">
        <f>+ROUND('Izračun udjela za 2024. (kune)'!AL77/'Izračun udjela za 2024. (euri)'!$G$1,2)</f>
        <v>1407248.8</v>
      </c>
      <c r="AM77" s="68">
        <f>+ROUND('Izračun udjela za 2024. (kune)'!AM77/'Izračun udjela za 2024. (euri)'!$G$1,2)</f>
        <v>137538.51999999999</v>
      </c>
      <c r="AN77" s="64">
        <f>+ROUND('Izračun udjela za 2024. (kune)'!AN77/'Izračun udjela za 2024. (euri)'!$G$1,2)</f>
        <v>0</v>
      </c>
      <c r="AO77" s="67">
        <f>+ROUND('Izračun udjela za 2024. (kune)'!AO77/'Izračun udjela za 2024. (euri)'!$G$1,2)</f>
        <v>2365942.71</v>
      </c>
      <c r="AP77" s="69"/>
      <c r="AQ77" s="69"/>
      <c r="AR77" s="69"/>
      <c r="AS77" s="69"/>
      <c r="AT77" s="69"/>
      <c r="AU77" s="71"/>
      <c r="AV77" s="64">
        <v>3998</v>
      </c>
      <c r="AW77" s="64">
        <v>4134</v>
      </c>
      <c r="AX77" s="64">
        <v>4562</v>
      </c>
      <c r="AY77" s="64">
        <v>4426</v>
      </c>
      <c r="AZ77" s="64"/>
      <c r="BA77" s="64"/>
      <c r="BB77" s="64"/>
      <c r="BC77" s="64"/>
      <c r="BD77" s="72">
        <f t="shared" si="18"/>
        <v>1856281.92</v>
      </c>
      <c r="BE77" s="73">
        <f t="shared" si="16"/>
        <v>863.39</v>
      </c>
      <c r="BF77" s="74">
        <f t="shared" si="15"/>
        <v>447.75</v>
      </c>
      <c r="BG77" s="66">
        <f t="shared" si="17"/>
        <v>0</v>
      </c>
      <c r="BH77" s="75">
        <f t="shared" si="19"/>
        <v>0</v>
      </c>
      <c r="BI77" s="76">
        <f t="shared" si="20"/>
        <v>0</v>
      </c>
    </row>
    <row r="78" spans="1:61" ht="15.75" customHeight="1" x14ac:dyDescent="0.25">
      <c r="A78" s="60">
        <v>1</v>
      </c>
      <c r="B78" s="61">
        <v>75</v>
      </c>
      <c r="C78" s="61">
        <v>20</v>
      </c>
      <c r="D78" s="62" t="s">
        <v>87</v>
      </c>
      <c r="E78" s="62" t="s">
        <v>156</v>
      </c>
      <c r="F78" s="63">
        <v>1923</v>
      </c>
      <c r="G78" s="64">
        <v>10</v>
      </c>
      <c r="H78" s="64">
        <f>+ROUND('Izračun udjela za 2024. (kune)'!H78/'Izračun udjela za 2024. (euri)'!$G$1,2)</f>
        <v>167019.29999999999</v>
      </c>
      <c r="I78" s="65">
        <f>+ROUND('Izračun udjela za 2024. (kune)'!I78/'Izračun udjela za 2024. (euri)'!$G$1,2)</f>
        <v>0</v>
      </c>
      <c r="J78" s="66">
        <f>+ROUND('Izračun udjela za 2024. (kune)'!J78/'Izračun udjela za 2024. (euri)'!$G$1,2)</f>
        <v>183721.23</v>
      </c>
      <c r="K78" s="64">
        <f>+ROUND('Izračun udjela za 2024. (kune)'!K78/'Izračun udjela za 2024. (euri)'!$G$1,2)</f>
        <v>263617.34000000003</v>
      </c>
      <c r="L78" s="65">
        <f>+ROUND('Izračun udjela za 2024. (kune)'!L78/'Izračun udjela za 2024. (euri)'!$G$1,2)</f>
        <v>0</v>
      </c>
      <c r="M78" s="66">
        <f>+ROUND('Izračun udjela za 2024. (kune)'!M78/'Izračun udjela za 2024. (euri)'!$G$1,2)</f>
        <v>289979.07</v>
      </c>
      <c r="N78" s="64">
        <f>+ROUND('Izračun udjela za 2024. (kune)'!N78/'Izračun udjela za 2024. (euri)'!$G$1,2)</f>
        <v>184494.29</v>
      </c>
      <c r="O78" s="65">
        <f>+ROUND('Izračun udjela za 2024. (kune)'!O78/'Izračun udjela za 2024. (euri)'!$G$1,2)</f>
        <v>0</v>
      </c>
      <c r="P78" s="66">
        <f>+ROUND('Izračun udjela za 2024. (kune)'!P78/'Izračun udjela za 2024. (euri)'!$G$1,2)</f>
        <v>202943.72</v>
      </c>
      <c r="Q78" s="64">
        <f>+ROUND('Izračun udjela za 2024. (kune)'!Q78/'Izračun udjela za 2024. (euri)'!$G$1,2)</f>
        <v>227496.11</v>
      </c>
      <c r="R78" s="65">
        <f>+ROUND('Izračun udjela za 2024. (kune)'!R78/'Izračun udjela za 2024. (euri)'!$G$1,2)</f>
        <v>0</v>
      </c>
      <c r="S78" s="66">
        <f>+ROUND('Izračun udjela za 2024. (kune)'!S78/'Izračun udjela za 2024. (euri)'!$G$1,2)</f>
        <v>250245.72</v>
      </c>
      <c r="T78" s="64">
        <f>+ROUND('Izračun udjela za 2024. (kune)'!T78/'Izračun udjela za 2024. (euri)'!$G$1,2)</f>
        <v>190527.21</v>
      </c>
      <c r="U78" s="65">
        <f>+ROUND('Izračun udjela za 2024. (kune)'!U78/'Izračun udjela za 2024. (euri)'!$G$1,2)</f>
        <v>0</v>
      </c>
      <c r="V78" s="67">
        <f>+ROUND('Izračun udjela za 2024. (kune)'!V78/'Izračun udjela za 2024. (euri)'!$G$1,2)</f>
        <v>209579.93</v>
      </c>
      <c r="W78" s="64">
        <f>+ROUND('Izračun udjela za 2024. (kune)'!W78/'Izračun udjela za 2024. (euri)'!$G$1,2)</f>
        <v>313700.95</v>
      </c>
      <c r="X78" s="65">
        <f>+ROUND('Izračun udjela za 2024. (kune)'!X78/'Izračun udjela za 2024. (euri)'!$G$1,2)</f>
        <v>0</v>
      </c>
      <c r="Y78" s="67">
        <f>+ROUND('Izračun udjela za 2024. (kune)'!Y78/'Izračun udjela za 2024. (euri)'!$G$1,2)</f>
        <v>345071.05</v>
      </c>
      <c r="Z78" s="64">
        <f>+ROUND('Izračun udjela za 2024. (kune)'!Z78/'Izračun udjela za 2024. (euri)'!$G$1,2)</f>
        <v>429301.7</v>
      </c>
      <c r="AA78" s="68">
        <f>+ROUND('Izračun udjela za 2024. (kune)'!AA78/'Izračun udjela za 2024. (euri)'!$G$1,2)</f>
        <v>963.68</v>
      </c>
      <c r="AB78" s="65">
        <f>+ROUND('Izračun udjela za 2024. (kune)'!AB78/'Izračun udjela za 2024. (euri)'!$G$1,2)</f>
        <v>0</v>
      </c>
      <c r="AC78" s="67">
        <f>+ROUND('Izračun udjela za 2024. (kune)'!AC78/'Izračun udjela za 2024. (euri)'!$G$1,2)</f>
        <v>472231.87</v>
      </c>
      <c r="AD78" s="64">
        <f>+ROUND('Izračun udjela za 2024. (kune)'!AD78/'Izračun udjela za 2024. (euri)'!$G$1,2)</f>
        <v>393605.99</v>
      </c>
      <c r="AE78" s="68">
        <f>+ROUND('Izračun udjela za 2024. (kune)'!AE78/'Izračun udjela za 2024. (euri)'!$G$1,2)</f>
        <v>322.66000000000003</v>
      </c>
      <c r="AF78" s="65">
        <f>+ROUND('Izračun udjela za 2024. (kune)'!AF78/'Izračun udjela za 2024. (euri)'!$G$1,2)</f>
        <v>0</v>
      </c>
      <c r="AG78" s="67">
        <f>+ROUND('Izračun udjela za 2024. (kune)'!AG78/'Izračun udjela za 2024. (euri)'!$G$1,2)</f>
        <v>432966.59</v>
      </c>
      <c r="AH78" s="64">
        <f>+ROUND('Izračun udjela za 2024. (kune)'!AH78/'Izračun udjela za 2024. (euri)'!$G$1,2)</f>
        <v>414938.14</v>
      </c>
      <c r="AI78" s="68">
        <f>+ROUND('Izračun udjela za 2024. (kune)'!AI78/'Izračun udjela za 2024. (euri)'!$G$1,2)</f>
        <v>111.24</v>
      </c>
      <c r="AJ78" s="64">
        <f>+ROUND('Izračun udjela za 2024. (kune)'!AJ78/'Izračun udjela za 2024. (euri)'!$G$1,2)</f>
        <v>0</v>
      </c>
      <c r="AK78" s="67">
        <f>+ROUND('Izračun udjela za 2024. (kune)'!AK78/'Izračun udjela za 2024. (euri)'!$G$1,2)</f>
        <v>456431.96</v>
      </c>
      <c r="AL78" s="64">
        <f>+ROUND('Izračun udjela za 2024. (kune)'!AL78/'Izračun udjela za 2024. (euri)'!$G$1,2)</f>
        <v>444953.49</v>
      </c>
      <c r="AM78" s="68">
        <f>+ROUND('Izračun udjela za 2024. (kune)'!AM78/'Izračun udjela za 2024. (euri)'!$G$1,2)</f>
        <v>0</v>
      </c>
      <c r="AN78" s="64">
        <f>+ROUND('Izračun udjela za 2024. (kune)'!AN78/'Izračun udjela za 2024. (euri)'!$G$1,2)</f>
        <v>0</v>
      </c>
      <c r="AO78" s="67">
        <f>+ROUND('Izračun udjela za 2024. (kune)'!AO78/'Izračun udjela za 2024. (euri)'!$G$1,2)</f>
        <v>489448.84</v>
      </c>
      <c r="AP78" s="69"/>
      <c r="AQ78" s="69"/>
      <c r="AR78" s="69"/>
      <c r="AS78" s="69"/>
      <c r="AT78" s="69"/>
      <c r="AU78" s="71"/>
      <c r="AV78" s="64">
        <v>0</v>
      </c>
      <c r="AW78" s="64">
        <v>0</v>
      </c>
      <c r="AX78" s="64">
        <v>0</v>
      </c>
      <c r="AY78" s="64">
        <v>0</v>
      </c>
      <c r="AZ78" s="64"/>
      <c r="BA78" s="64"/>
      <c r="BB78" s="64"/>
      <c r="BC78" s="64"/>
      <c r="BD78" s="72">
        <f t="shared" si="18"/>
        <v>439230.06</v>
      </c>
      <c r="BE78" s="73">
        <f t="shared" si="16"/>
        <v>228.41</v>
      </c>
      <c r="BF78" s="74">
        <f t="shared" si="15"/>
        <v>447.75</v>
      </c>
      <c r="BG78" s="66">
        <f t="shared" si="17"/>
        <v>421790.82</v>
      </c>
      <c r="BH78" s="75">
        <f t="shared" si="19"/>
        <v>1.1918109675510909E-3</v>
      </c>
      <c r="BI78" s="76">
        <f t="shared" si="20"/>
        <v>1.19181096755109E-3</v>
      </c>
    </row>
    <row r="79" spans="1:61" ht="15.75" customHeight="1" x14ac:dyDescent="0.25">
      <c r="A79" s="60">
        <v>1</v>
      </c>
      <c r="B79" s="61">
        <v>77</v>
      </c>
      <c r="C79" s="61">
        <v>17</v>
      </c>
      <c r="D79" s="62" t="s">
        <v>87</v>
      </c>
      <c r="E79" s="62" t="s">
        <v>157</v>
      </c>
      <c r="F79" s="63">
        <v>1626</v>
      </c>
      <c r="G79" s="64">
        <v>10</v>
      </c>
      <c r="H79" s="64">
        <f>+ROUND('Izračun udjela za 2024. (kune)'!H79/'Izračun udjela za 2024. (euri)'!$G$1,2)</f>
        <v>606848.16</v>
      </c>
      <c r="I79" s="65">
        <f>+ROUND('Izračun udjela za 2024. (kune)'!I79/'Izračun udjela za 2024. (euri)'!$G$1,2)</f>
        <v>28608.67</v>
      </c>
      <c r="J79" s="66">
        <f>+ROUND('Izračun udjela za 2024. (kune)'!J79/'Izračun udjela za 2024. (euri)'!$G$1,2)</f>
        <v>636063.44999999995</v>
      </c>
      <c r="K79" s="64">
        <f>+ROUND('Izračun udjela za 2024. (kune)'!K79/'Izračun udjela za 2024. (euri)'!$G$1,2)</f>
        <v>697227.05</v>
      </c>
      <c r="L79" s="65">
        <f>+ROUND('Izračun udjela za 2024. (kune)'!L79/'Izračun udjela za 2024. (euri)'!$G$1,2)</f>
        <v>32869.39</v>
      </c>
      <c r="M79" s="66">
        <f>+ROUND('Izračun udjela za 2024. (kune)'!M79/'Izračun udjela za 2024. (euri)'!$G$1,2)</f>
        <v>730793.42</v>
      </c>
      <c r="N79" s="64">
        <f>+ROUND('Izračun udjela za 2024. (kune)'!N79/'Izračun udjela za 2024. (euri)'!$G$1,2)</f>
        <v>687165.89</v>
      </c>
      <c r="O79" s="65">
        <f>+ROUND('Izračun udjela za 2024. (kune)'!O79/'Izračun udjela za 2024. (euri)'!$G$1,2)</f>
        <v>32395.02</v>
      </c>
      <c r="P79" s="66">
        <f>+ROUND('Izračun udjela za 2024. (kune)'!P79/'Izračun udjela za 2024. (euri)'!$G$1,2)</f>
        <v>720247.96</v>
      </c>
      <c r="Q79" s="64">
        <f>+ROUND('Izračun udjela za 2024. (kune)'!Q79/'Izračun udjela za 2024. (euri)'!$G$1,2)</f>
        <v>738920.39</v>
      </c>
      <c r="R79" s="65">
        <f>+ROUND('Izračun udjela za 2024. (kune)'!R79/'Izračun udjela za 2024. (euri)'!$G$1,2)</f>
        <v>35305.1</v>
      </c>
      <c r="S79" s="66">
        <f>+ROUND('Izračun udjela za 2024. (kune)'!S79/'Izračun udjela za 2024. (euri)'!$G$1,2)</f>
        <v>773976.82</v>
      </c>
      <c r="T79" s="64">
        <f>+ROUND('Izračun udjela za 2024. (kune)'!T79/'Izračun udjela za 2024. (euri)'!$G$1,2)</f>
        <v>594062.43000000005</v>
      </c>
      <c r="U79" s="65">
        <f>+ROUND('Izračun udjela za 2024. (kune)'!U79/'Izračun udjela za 2024. (euri)'!$G$1,2)</f>
        <v>28609.07</v>
      </c>
      <c r="V79" s="67">
        <f>+ROUND('Izračun udjela za 2024. (kune)'!V79/'Izračun udjela za 2024. (euri)'!$G$1,2)</f>
        <v>621998.69999999995</v>
      </c>
      <c r="W79" s="64">
        <f>+ROUND('Izračun udjela za 2024. (kune)'!W79/'Izračun udjela za 2024. (euri)'!$G$1,2)</f>
        <v>652738.84</v>
      </c>
      <c r="X79" s="65">
        <f>+ROUND('Izračun udjela za 2024. (kune)'!X79/'Izračun udjela za 2024. (euri)'!$G$1,2)</f>
        <v>31082.79</v>
      </c>
      <c r="Y79" s="67">
        <f>+ROUND('Izračun udjela za 2024. (kune)'!Y79/'Izračun udjela za 2024. (euri)'!$G$1,2)</f>
        <v>683821.66</v>
      </c>
      <c r="Z79" s="64">
        <f>+ROUND('Izračun udjela za 2024. (kune)'!Z79/'Izračun udjela za 2024. (euri)'!$G$1,2)</f>
        <v>765279.32</v>
      </c>
      <c r="AA79" s="68">
        <f>+ROUND('Izračun udjela za 2024. (kune)'!AA79/'Izračun udjela za 2024. (euri)'!$G$1,2)</f>
        <v>169592.36</v>
      </c>
      <c r="AB79" s="65">
        <f>+ROUND('Izračun udjela za 2024. (kune)'!AB79/'Izračun udjela za 2024. (euri)'!$G$1,2)</f>
        <v>36441.85</v>
      </c>
      <c r="AC79" s="67">
        <f>+ROUND('Izračun udjela za 2024. (kune)'!AC79/'Izračun udjela za 2024. (euri)'!$G$1,2)</f>
        <v>1656917.59</v>
      </c>
      <c r="AD79" s="64">
        <f>+ROUND('Izračun udjela za 2024. (kune)'!AD79/'Izračun udjela za 2024. (euri)'!$G$1,2)</f>
        <v>553871.88</v>
      </c>
      <c r="AE79" s="68">
        <f>+ROUND('Izračun udjela za 2024. (kune)'!AE79/'Izračun udjela za 2024. (euri)'!$G$1,2)</f>
        <v>134582.65</v>
      </c>
      <c r="AF79" s="65">
        <f>+ROUND('Izračun udjela za 2024. (kune)'!AF79/'Izračun udjela za 2024. (euri)'!$G$1,2)</f>
        <v>26053.15</v>
      </c>
      <c r="AG79" s="67">
        <f>+ROUND('Izračun udjela za 2024. (kune)'!AG79/'Izračun udjela za 2024. (euri)'!$G$1,2)</f>
        <v>1450875.43</v>
      </c>
      <c r="AH79" s="64">
        <f>+ROUND('Izračun udjela za 2024. (kune)'!AH79/'Izračun udjela za 2024. (euri)'!$G$1,2)</f>
        <v>645372.5</v>
      </c>
      <c r="AI79" s="68">
        <f>+ROUND('Izračun udjela za 2024. (kune)'!AI79/'Izračun udjela za 2024. (euri)'!$G$1,2)</f>
        <v>208379.36</v>
      </c>
      <c r="AJ79" s="64">
        <f>+ROUND('Izračun udjela za 2024. (kune)'!AJ79/'Izračun udjela za 2024. (euri)'!$G$1,2)</f>
        <v>30752.93</v>
      </c>
      <c r="AK79" s="67">
        <f>+ROUND('Izračun udjela za 2024. (kune)'!AK79/'Izračun udjela za 2024. (euri)'!$G$1,2)</f>
        <v>1541170.42</v>
      </c>
      <c r="AL79" s="64">
        <f>+ROUND('Izračun udjela za 2024. (kune)'!AL79/'Izračun udjela za 2024. (euri)'!$G$1,2)</f>
        <v>954655.49</v>
      </c>
      <c r="AM79" s="68">
        <f>+ROUND('Izračun udjela za 2024. (kune)'!AM79/'Izračun udjela za 2024. (euri)'!$G$1,2)</f>
        <v>227650.89</v>
      </c>
      <c r="AN79" s="64">
        <f>+ROUND('Izračun udjela za 2024. (kune)'!AN79/'Izračun udjela za 2024. (euri)'!$G$1,2)</f>
        <v>45465.08</v>
      </c>
      <c r="AO79" s="67">
        <f>+ROUND('Izračun udjela za 2024. (kune)'!AO79/'Izračun udjela za 2024. (euri)'!$G$1,2)</f>
        <v>1844875.64</v>
      </c>
      <c r="AP79" s="69"/>
      <c r="AQ79" s="69"/>
      <c r="AR79" s="69"/>
      <c r="AS79" s="69"/>
      <c r="AT79" s="69"/>
      <c r="AU79" s="71"/>
      <c r="AV79" s="64">
        <v>4757</v>
      </c>
      <c r="AW79" s="64">
        <v>4650</v>
      </c>
      <c r="AX79" s="64">
        <v>4997</v>
      </c>
      <c r="AY79" s="64">
        <v>5001</v>
      </c>
      <c r="AZ79" s="64"/>
      <c r="BA79" s="64"/>
      <c r="BB79" s="64"/>
      <c r="BC79" s="64"/>
      <c r="BD79" s="72">
        <f t="shared" si="18"/>
        <v>1435532.15</v>
      </c>
      <c r="BE79" s="73">
        <f t="shared" si="16"/>
        <v>882.86</v>
      </c>
      <c r="BF79" s="74">
        <f t="shared" si="15"/>
        <v>447.75</v>
      </c>
      <c r="BG79" s="66">
        <f t="shared" si="17"/>
        <v>0</v>
      </c>
      <c r="BH79" s="75">
        <f t="shared" si="19"/>
        <v>0</v>
      </c>
      <c r="BI79" s="76">
        <f t="shared" si="20"/>
        <v>0</v>
      </c>
    </row>
    <row r="80" spans="1:61" ht="15.75" customHeight="1" x14ac:dyDescent="0.25">
      <c r="A80" s="60">
        <v>1</v>
      </c>
      <c r="B80" s="61">
        <v>78</v>
      </c>
      <c r="C80" s="61">
        <v>20</v>
      </c>
      <c r="D80" s="62" t="s">
        <v>87</v>
      </c>
      <c r="E80" s="62" t="s">
        <v>158</v>
      </c>
      <c r="F80" s="63">
        <v>1658</v>
      </c>
      <c r="G80" s="64">
        <v>10</v>
      </c>
      <c r="H80" s="64">
        <f>+ROUND('Izračun udjela za 2024. (kune)'!H80/'Izračun udjela za 2024. (euri)'!$G$1,2)</f>
        <v>275251.34999999998</v>
      </c>
      <c r="I80" s="65">
        <f>+ROUND('Izračun udjela za 2024. (kune)'!I80/'Izračun udjela za 2024. (euri)'!$G$1,2)</f>
        <v>0</v>
      </c>
      <c r="J80" s="66">
        <f>+ROUND('Izračun udjela za 2024. (kune)'!J80/'Izračun udjela za 2024. (euri)'!$G$1,2)</f>
        <v>302776.49</v>
      </c>
      <c r="K80" s="64">
        <f>+ROUND('Izračun udjela za 2024. (kune)'!K80/'Izračun udjela za 2024. (euri)'!$G$1,2)</f>
        <v>283665.83</v>
      </c>
      <c r="L80" s="65">
        <f>+ROUND('Izračun udjela za 2024. (kune)'!L80/'Izračun udjela za 2024. (euri)'!$G$1,2)</f>
        <v>0</v>
      </c>
      <c r="M80" s="66">
        <f>+ROUND('Izračun udjela za 2024. (kune)'!M80/'Izračun udjela za 2024. (euri)'!$G$1,2)</f>
        <v>312032.40999999997</v>
      </c>
      <c r="N80" s="64">
        <f>+ROUND('Izračun udjela za 2024. (kune)'!N80/'Izračun udjela za 2024. (euri)'!$G$1,2)</f>
        <v>246575.4</v>
      </c>
      <c r="O80" s="65">
        <f>+ROUND('Izračun udjela za 2024. (kune)'!O80/'Izračun udjela za 2024. (euri)'!$G$1,2)</f>
        <v>0</v>
      </c>
      <c r="P80" s="66">
        <f>+ROUND('Izračun udjela za 2024. (kune)'!P80/'Izračun udjela za 2024. (euri)'!$G$1,2)</f>
        <v>271232.94</v>
      </c>
      <c r="Q80" s="64">
        <f>+ROUND('Izračun udjela za 2024. (kune)'!Q80/'Izračun udjela za 2024. (euri)'!$G$1,2)</f>
        <v>302829.24</v>
      </c>
      <c r="R80" s="65">
        <f>+ROUND('Izračun udjela za 2024. (kune)'!R80/'Izračun udjela za 2024. (euri)'!$G$1,2)</f>
        <v>0</v>
      </c>
      <c r="S80" s="66">
        <f>+ROUND('Izračun udjela za 2024. (kune)'!S80/'Izračun udjela za 2024. (euri)'!$G$1,2)</f>
        <v>333112.17</v>
      </c>
      <c r="T80" s="64">
        <f>+ROUND('Izračun udjela za 2024. (kune)'!T80/'Izračun udjela za 2024. (euri)'!$G$1,2)</f>
        <v>250662.45</v>
      </c>
      <c r="U80" s="65">
        <f>+ROUND('Izračun udjela za 2024. (kune)'!U80/'Izračun udjela za 2024. (euri)'!$G$1,2)</f>
        <v>0</v>
      </c>
      <c r="V80" s="67">
        <f>+ROUND('Izračun udjela za 2024. (kune)'!V80/'Izračun udjela za 2024. (euri)'!$G$1,2)</f>
        <v>275728.69</v>
      </c>
      <c r="W80" s="64">
        <f>+ROUND('Izračun udjela za 2024. (kune)'!W80/'Izračun udjela za 2024. (euri)'!$G$1,2)</f>
        <v>320593.57</v>
      </c>
      <c r="X80" s="65">
        <f>+ROUND('Izračun udjela za 2024. (kune)'!X80/'Izračun udjela za 2024. (euri)'!$G$1,2)</f>
        <v>0</v>
      </c>
      <c r="Y80" s="67">
        <f>+ROUND('Izračun udjela za 2024. (kune)'!Y80/'Izračun udjela za 2024. (euri)'!$G$1,2)</f>
        <v>352652.93</v>
      </c>
      <c r="Z80" s="64">
        <f>+ROUND('Izračun udjela za 2024. (kune)'!Z80/'Izračun udjela za 2024. (euri)'!$G$1,2)</f>
        <v>392920.45</v>
      </c>
      <c r="AA80" s="68">
        <f>+ROUND('Izračun udjela za 2024. (kune)'!AA80/'Izračun udjela za 2024. (euri)'!$G$1,2)</f>
        <v>1910.23</v>
      </c>
      <c r="AB80" s="65">
        <f>+ROUND('Izračun udjela za 2024. (kune)'!AB80/'Izračun udjela za 2024. (euri)'!$G$1,2)</f>
        <v>0</v>
      </c>
      <c r="AC80" s="67">
        <f>+ROUND('Izračun udjela za 2024. (kune)'!AC80/'Izračun udjela za 2024. (euri)'!$G$1,2)</f>
        <v>432212.49</v>
      </c>
      <c r="AD80" s="64">
        <f>+ROUND('Izračun udjela za 2024. (kune)'!AD80/'Izračun udjela za 2024. (euri)'!$G$1,2)</f>
        <v>377810.02</v>
      </c>
      <c r="AE80" s="68">
        <f>+ROUND('Izračun udjela za 2024. (kune)'!AE80/'Izračun udjela za 2024. (euri)'!$G$1,2)</f>
        <v>1419.38</v>
      </c>
      <c r="AF80" s="65">
        <f>+ROUND('Izračun udjela za 2024. (kune)'!AF80/'Izračun udjela za 2024. (euri)'!$G$1,2)</f>
        <v>0</v>
      </c>
      <c r="AG80" s="67">
        <f>+ROUND('Izračun udjela za 2024. (kune)'!AG80/'Izračun udjela za 2024. (euri)'!$G$1,2)</f>
        <v>415591.02</v>
      </c>
      <c r="AH80" s="64">
        <f>+ROUND('Izračun udjela za 2024. (kune)'!AH80/'Izračun udjela za 2024. (euri)'!$G$1,2)</f>
        <v>405842.18</v>
      </c>
      <c r="AI80" s="68">
        <f>+ROUND('Izračun udjela za 2024. (kune)'!AI80/'Izračun udjela za 2024. (euri)'!$G$1,2)</f>
        <v>126.95</v>
      </c>
      <c r="AJ80" s="64">
        <f>+ROUND('Izračun udjela za 2024. (kune)'!AJ80/'Izračun udjela za 2024. (euri)'!$G$1,2)</f>
        <v>0</v>
      </c>
      <c r="AK80" s="67">
        <f>+ROUND('Izračun udjela za 2024. (kune)'!AK80/'Izračun udjela za 2024. (euri)'!$G$1,2)</f>
        <v>446426.39</v>
      </c>
      <c r="AL80" s="64">
        <f>+ROUND('Izračun udjela za 2024. (kune)'!AL80/'Izračun udjela za 2024. (euri)'!$G$1,2)</f>
        <v>452301</v>
      </c>
      <c r="AM80" s="68">
        <f>+ROUND('Izračun udjela za 2024. (kune)'!AM80/'Izračun udjela za 2024. (euri)'!$G$1,2)</f>
        <v>-150.85</v>
      </c>
      <c r="AN80" s="64">
        <f>+ROUND('Izračun udjela za 2024. (kune)'!AN80/'Izračun udjela za 2024. (euri)'!$G$1,2)</f>
        <v>0</v>
      </c>
      <c r="AO80" s="67">
        <f>+ROUND('Izračun udjela za 2024. (kune)'!AO80/'Izračun udjela za 2024. (euri)'!$G$1,2)</f>
        <v>497531.1</v>
      </c>
      <c r="AP80" s="69"/>
      <c r="AQ80" s="69"/>
      <c r="AR80" s="69"/>
      <c r="AS80" s="69"/>
      <c r="AT80" s="69"/>
      <c r="AU80" s="71"/>
      <c r="AV80" s="64">
        <v>0</v>
      </c>
      <c r="AW80" s="64">
        <v>0</v>
      </c>
      <c r="AX80" s="64">
        <v>0</v>
      </c>
      <c r="AY80" s="64">
        <v>0</v>
      </c>
      <c r="AZ80" s="64"/>
      <c r="BA80" s="64"/>
      <c r="BB80" s="64"/>
      <c r="BC80" s="64"/>
      <c r="BD80" s="72">
        <f t="shared" si="18"/>
        <v>428882.79</v>
      </c>
      <c r="BE80" s="73">
        <f t="shared" si="16"/>
        <v>258.67</v>
      </c>
      <c r="BF80" s="74">
        <f t="shared" si="15"/>
        <v>447.75</v>
      </c>
      <c r="BG80" s="66">
        <f t="shared" si="17"/>
        <v>313494.63999999996</v>
      </c>
      <c r="BH80" s="75">
        <f t="shared" si="19"/>
        <v>8.8580958262790262E-4</v>
      </c>
      <c r="BI80" s="76">
        <f t="shared" si="20"/>
        <v>8.8580958262790305E-4</v>
      </c>
    </row>
    <row r="81" spans="1:61" ht="15.75" customHeight="1" x14ac:dyDescent="0.25">
      <c r="A81" s="60">
        <v>1</v>
      </c>
      <c r="B81" s="61">
        <v>79</v>
      </c>
      <c r="C81" s="61">
        <v>2</v>
      </c>
      <c r="D81" s="62" t="s">
        <v>91</v>
      </c>
      <c r="E81" s="62" t="s">
        <v>159</v>
      </c>
      <c r="F81" s="63">
        <v>5326</v>
      </c>
      <c r="G81" s="64">
        <v>12</v>
      </c>
      <c r="H81" s="64">
        <f>+ROUND('Izračun udjela za 2024. (kune)'!H81/'Izračun udjela za 2024. (euri)'!$G$1,2)</f>
        <v>1347248.19</v>
      </c>
      <c r="I81" s="65">
        <f>+ROUND('Izračun udjela za 2024. (kune)'!I81/'Izračun udjela za 2024. (euri)'!$G$1,2)</f>
        <v>0</v>
      </c>
      <c r="J81" s="66">
        <f>+ROUND('Izračun udjela za 2024. (kune)'!J81/'Izračun udjela za 2024. (euri)'!$G$1,2)</f>
        <v>1508917.97</v>
      </c>
      <c r="K81" s="64">
        <f>+ROUND('Izračun udjela za 2024. (kune)'!K81/'Izračun udjela za 2024. (euri)'!$G$1,2)</f>
        <v>1369912.08</v>
      </c>
      <c r="L81" s="65">
        <f>+ROUND('Izračun udjela za 2024. (kune)'!L81/'Izračun udjela za 2024. (euri)'!$G$1,2)</f>
        <v>0</v>
      </c>
      <c r="M81" s="66">
        <f>+ROUND('Izračun udjela za 2024. (kune)'!M81/'Izračun udjela za 2024. (euri)'!$G$1,2)</f>
        <v>1534301.53</v>
      </c>
      <c r="N81" s="64">
        <f>+ROUND('Izračun udjela za 2024. (kune)'!N81/'Izračun udjela za 2024. (euri)'!$G$1,2)</f>
        <v>1322469.03</v>
      </c>
      <c r="O81" s="65">
        <f>+ROUND('Izračun udjela za 2024. (kune)'!O81/'Izračun udjela za 2024. (euri)'!$G$1,2)</f>
        <v>119022.28</v>
      </c>
      <c r="P81" s="66">
        <f>+ROUND('Izračun udjela za 2024. (kune)'!P81/'Izračun udjela za 2024. (euri)'!$G$1,2)</f>
        <v>1347860.36</v>
      </c>
      <c r="Q81" s="64">
        <f>+ROUND('Izračun udjela za 2024. (kune)'!Q81/'Izračun udjela za 2024. (euri)'!$G$1,2)</f>
        <v>1328943.71</v>
      </c>
      <c r="R81" s="65">
        <f>+ROUND('Izračun udjela za 2024. (kune)'!R81/'Izračun udjela za 2024. (euri)'!$G$1,2)</f>
        <v>120132.07</v>
      </c>
      <c r="S81" s="66">
        <f>+ROUND('Izračun udjela za 2024. (kune)'!S81/'Izračun udjela za 2024. (euri)'!$G$1,2)</f>
        <v>1353869.04</v>
      </c>
      <c r="T81" s="64">
        <f>+ROUND('Izračun udjela za 2024. (kune)'!T81/'Izračun udjela za 2024. (euri)'!$G$1,2)</f>
        <v>1242577.3400000001</v>
      </c>
      <c r="U81" s="65">
        <f>+ROUND('Izračun udjela za 2024. (kune)'!U81/'Izračun udjela za 2024. (euri)'!$G$1,2)</f>
        <v>112434.55</v>
      </c>
      <c r="V81" s="67">
        <f>+ROUND('Izračun udjela za 2024. (kune)'!V81/'Izračun udjela za 2024. (euri)'!$G$1,2)</f>
        <v>1265759.93</v>
      </c>
      <c r="W81" s="64">
        <f>+ROUND('Izračun udjela za 2024. (kune)'!W81/'Izračun udjela za 2024. (euri)'!$G$1,2)</f>
        <v>1553540.44</v>
      </c>
      <c r="X81" s="65">
        <f>+ROUND('Izračun udjela za 2024. (kune)'!X81/'Izračun udjela za 2024. (euri)'!$G$1,2)</f>
        <v>141230.72</v>
      </c>
      <c r="Y81" s="67">
        <f>+ROUND('Izračun udjela za 2024. (kune)'!Y81/'Izračun udjela za 2024. (euri)'!$G$1,2)</f>
        <v>1581786.88</v>
      </c>
      <c r="Z81" s="64">
        <f>+ROUND('Izračun udjela za 2024. (kune)'!Z81/'Izračun udjela za 2024. (euri)'!$G$1,2)</f>
        <v>1667872.27</v>
      </c>
      <c r="AA81" s="68">
        <f>+ROUND('Izračun udjela za 2024. (kune)'!AA81/'Izračun udjela za 2024. (euri)'!$G$1,2)</f>
        <v>3295.91</v>
      </c>
      <c r="AB81" s="65">
        <f>+ROUND('Izračun udjela za 2024. (kune)'!AB81/'Izračun udjela za 2024. (euri)'!$G$1,2)</f>
        <v>151624.51</v>
      </c>
      <c r="AC81" s="67">
        <f>+ROUND('Izračun udjela za 2024. (kune)'!AC81/'Izračun udjela za 2024. (euri)'!$G$1,2)</f>
        <v>1703425.06</v>
      </c>
      <c r="AD81" s="64">
        <f>+ROUND('Izračun udjela za 2024. (kune)'!AD81/'Izračun udjela za 2024. (euri)'!$G$1,2)</f>
        <v>1705142.01</v>
      </c>
      <c r="AE81" s="68">
        <f>+ROUND('Izračun udjela za 2024. (kune)'!AE81/'Izračun udjela za 2024. (euri)'!$G$1,2)</f>
        <v>1287.32</v>
      </c>
      <c r="AF81" s="65">
        <f>+ROUND('Izračun udjela za 2024. (kune)'!AF81/'Izračun udjela za 2024. (euri)'!$G$1,2)</f>
        <v>156786.47</v>
      </c>
      <c r="AG81" s="67">
        <f>+ROUND('Izračun udjela za 2024. (kune)'!AG81/'Izračun udjela za 2024. (euri)'!$G$1,2)</f>
        <v>1739405.63</v>
      </c>
      <c r="AH81" s="64">
        <f>+ROUND('Izračun udjela za 2024. (kune)'!AH81/'Izračun udjela za 2024. (euri)'!$G$1,2)</f>
        <v>1585998.34</v>
      </c>
      <c r="AI81" s="68">
        <f>+ROUND('Izračun udjela za 2024. (kune)'!AI81/'Izračun udjela za 2024. (euri)'!$G$1,2)</f>
        <v>1337.56</v>
      </c>
      <c r="AJ81" s="64">
        <f>+ROUND('Izračun udjela za 2024. (kune)'!AJ81/'Izračun udjela za 2024. (euri)'!$G$1,2)</f>
        <v>144227.87</v>
      </c>
      <c r="AK81" s="67">
        <f>+ROUND('Izračun udjela za 2024. (kune)'!AK81/'Izračun udjela za 2024. (euri)'!$G$1,2)</f>
        <v>1625548.44</v>
      </c>
      <c r="AL81" s="64">
        <f>+ROUND('Izračun udjela za 2024. (kune)'!AL81/'Izračun udjela za 2024. (euri)'!$G$1,2)</f>
        <v>1822982.93</v>
      </c>
      <c r="AM81" s="68">
        <f>+ROUND('Izračun udjela za 2024. (kune)'!AM81/'Izračun udjela za 2024. (euri)'!$G$1,2)</f>
        <v>1731</v>
      </c>
      <c r="AN81" s="64">
        <f>+ROUND('Izračun udjela za 2024. (kune)'!AN81/'Izračun udjela za 2024. (euri)'!$G$1,2)</f>
        <v>165728.04</v>
      </c>
      <c r="AO81" s="67">
        <f>+ROUND('Izračun udjela za 2024. (kune)'!AO81/'Izračun udjela za 2024. (euri)'!$G$1,2)</f>
        <v>1870240.9</v>
      </c>
      <c r="AP81" s="69"/>
      <c r="AQ81" s="69"/>
      <c r="AR81" s="69"/>
      <c r="AS81" s="69"/>
      <c r="AT81" s="69"/>
      <c r="AU81" s="71"/>
      <c r="AV81" s="64">
        <v>40</v>
      </c>
      <c r="AW81" s="64">
        <v>30</v>
      </c>
      <c r="AX81" s="64">
        <v>55</v>
      </c>
      <c r="AY81" s="64">
        <v>72</v>
      </c>
      <c r="AZ81" s="64"/>
      <c r="BA81" s="64"/>
      <c r="BB81" s="64"/>
      <c r="BC81" s="64"/>
      <c r="BD81" s="72">
        <f t="shared" si="18"/>
        <v>1704081.38</v>
      </c>
      <c r="BE81" s="73">
        <f t="shared" si="16"/>
        <v>319.95999999999998</v>
      </c>
      <c r="BF81" s="74">
        <f>+$BJ$601</f>
        <v>453.27</v>
      </c>
      <c r="BG81" s="66">
        <f t="shared" si="17"/>
        <v>710009.06</v>
      </c>
      <c r="BH81" s="75">
        <f t="shared" si="19"/>
        <v>2.0061996246590681E-3</v>
      </c>
      <c r="BI81" s="76">
        <f t="shared" si="20"/>
        <v>2.0061996246590699E-3</v>
      </c>
    </row>
    <row r="82" spans="1:61" ht="15.75" customHeight="1" x14ac:dyDescent="0.25">
      <c r="A82" s="60">
        <v>1</v>
      </c>
      <c r="B82" s="61">
        <v>80</v>
      </c>
      <c r="C82" s="61">
        <v>5</v>
      </c>
      <c r="D82" s="62" t="s">
        <v>87</v>
      </c>
      <c r="E82" s="62" t="s">
        <v>160</v>
      </c>
      <c r="F82" s="63">
        <v>2030</v>
      </c>
      <c r="G82" s="64">
        <v>10</v>
      </c>
      <c r="H82" s="64">
        <f>+ROUND('Izračun udjela za 2024. (kune)'!H82/'Izračun udjela za 2024. (euri)'!$G$1,2)</f>
        <v>129097.7</v>
      </c>
      <c r="I82" s="65">
        <f>+ROUND('Izračun udjela za 2024. (kune)'!I82/'Izračun udjela za 2024. (euri)'!$G$1,2)</f>
        <v>16508.86</v>
      </c>
      <c r="J82" s="66">
        <f>+ROUND('Izračun udjela za 2024. (kune)'!J82/'Izračun udjela za 2024. (euri)'!$G$1,2)</f>
        <v>123847.72</v>
      </c>
      <c r="K82" s="64">
        <f>+ROUND('Izračun udjela za 2024. (kune)'!K82/'Izračun udjela za 2024. (euri)'!$G$1,2)</f>
        <v>134257.28</v>
      </c>
      <c r="L82" s="65">
        <f>+ROUND('Izračun udjela za 2024. (kune)'!L82/'Izračun udjela za 2024. (euri)'!$G$1,2)</f>
        <v>17608.689999999999</v>
      </c>
      <c r="M82" s="66">
        <f>+ROUND('Izračun udjela za 2024. (kune)'!M82/'Izračun udjela za 2024. (euri)'!$G$1,2)</f>
        <v>128313.45</v>
      </c>
      <c r="N82" s="64">
        <f>+ROUND('Izračun udjela za 2024. (kune)'!N82/'Izračun udjela za 2024. (euri)'!$G$1,2)</f>
        <v>116179.37</v>
      </c>
      <c r="O82" s="65">
        <f>+ROUND('Izračun udjela za 2024. (kune)'!O82/'Izračun udjela za 2024. (euri)'!$G$1,2)</f>
        <v>10637.78</v>
      </c>
      <c r="P82" s="66">
        <f>+ROUND('Izračun udjela za 2024. (kune)'!P82/'Izračun udjela za 2024. (euri)'!$G$1,2)</f>
        <v>116095.75</v>
      </c>
      <c r="Q82" s="64">
        <f>+ROUND('Izračun udjela za 2024. (kune)'!Q82/'Izračun udjela za 2024. (euri)'!$G$1,2)</f>
        <v>155879.67999999999</v>
      </c>
      <c r="R82" s="65">
        <f>+ROUND('Izračun udjela za 2024. (kune)'!R82/'Izračun udjela za 2024. (euri)'!$G$1,2)</f>
        <v>14235.05</v>
      </c>
      <c r="S82" s="66">
        <f>+ROUND('Izračun udjela za 2024. (kune)'!S82/'Izračun udjela za 2024. (euri)'!$G$1,2)</f>
        <v>155809.09</v>
      </c>
      <c r="T82" s="64">
        <f>+ROUND('Izračun udjela za 2024. (kune)'!T82/'Izračun udjela za 2024. (euri)'!$G$1,2)</f>
        <v>173451.1</v>
      </c>
      <c r="U82" s="65">
        <f>+ROUND('Izračun udjela za 2024. (kune)'!U82/'Izračun udjela za 2024. (euri)'!$G$1,2)</f>
        <v>15936.06</v>
      </c>
      <c r="V82" s="67">
        <f>+ROUND('Izračun udjela za 2024. (kune)'!V82/'Izračun udjela za 2024. (euri)'!$G$1,2)</f>
        <v>173266.55</v>
      </c>
      <c r="W82" s="64">
        <f>+ROUND('Izračun udjela za 2024. (kune)'!W82/'Izračun udjela za 2024. (euri)'!$G$1,2)</f>
        <v>233341.88</v>
      </c>
      <c r="X82" s="65">
        <f>+ROUND('Izračun udjela za 2024. (kune)'!X82/'Izračun udjela za 2024. (euri)'!$G$1,2)</f>
        <v>21212.959999999999</v>
      </c>
      <c r="Y82" s="67">
        <f>+ROUND('Izračun udjela za 2024. (kune)'!Y82/'Izračun udjela za 2024. (euri)'!$G$1,2)</f>
        <v>233341.81</v>
      </c>
      <c r="Z82" s="64">
        <f>+ROUND('Izračun udjela za 2024. (kune)'!Z82/'Izračun udjela za 2024. (euri)'!$G$1,2)</f>
        <v>282353.26</v>
      </c>
      <c r="AA82" s="68">
        <f>+ROUND('Izračun udjela za 2024. (kune)'!AA82/'Izračun udjela za 2024. (euri)'!$G$1,2)</f>
        <v>223.37</v>
      </c>
      <c r="AB82" s="65">
        <f>+ROUND('Izračun udjela za 2024. (kune)'!AB82/'Izračun udjela za 2024. (euri)'!$G$1,2)</f>
        <v>25668.54</v>
      </c>
      <c r="AC82" s="67">
        <f>+ROUND('Izračun udjela za 2024. (kune)'!AC82/'Izračun udjela za 2024. (euri)'!$G$1,2)</f>
        <v>282353.19</v>
      </c>
      <c r="AD82" s="64">
        <f>+ROUND('Izračun udjela za 2024. (kune)'!AD82/'Izračun udjela za 2024. (euri)'!$G$1,2)</f>
        <v>250731.24</v>
      </c>
      <c r="AE82" s="68">
        <f>+ROUND('Izračun udjela za 2024. (kune)'!AE82/'Izračun udjela za 2024. (euri)'!$G$1,2)</f>
        <v>122.17</v>
      </c>
      <c r="AF82" s="65">
        <f>+ROUND('Izračun udjela za 2024. (kune)'!AF82/'Izračun udjela za 2024. (euri)'!$G$1,2)</f>
        <v>21615.27</v>
      </c>
      <c r="AG82" s="67">
        <f>+ROUND('Izračun udjela za 2024. (kune)'!AG82/'Izračun udjela za 2024. (euri)'!$G$1,2)</f>
        <v>252769.16</v>
      </c>
      <c r="AH82" s="64">
        <f>+ROUND('Izračun udjela za 2024. (kune)'!AH82/'Izračun udjela za 2024. (euri)'!$G$1,2)</f>
        <v>253560.31</v>
      </c>
      <c r="AI82" s="68">
        <f>+ROUND('Izračun udjela za 2024. (kune)'!AI82/'Izračun udjela za 2024. (euri)'!$G$1,2)</f>
        <v>133.01</v>
      </c>
      <c r="AJ82" s="64">
        <f>+ROUND('Izračun udjela za 2024. (kune)'!AJ82/'Izračun udjela za 2024. (euri)'!$G$1,2)</f>
        <v>24782.01</v>
      </c>
      <c r="AK82" s="67">
        <f>+ROUND('Izračun udjela za 2024. (kune)'!AK82/'Izračun udjela za 2024. (euri)'!$G$1,2)</f>
        <v>253480.75</v>
      </c>
      <c r="AL82" s="64">
        <f>+ROUND('Izračun udjela za 2024. (kune)'!AL82/'Izračun udjela za 2024. (euri)'!$G$1,2)</f>
        <v>333342.87</v>
      </c>
      <c r="AM82" s="68">
        <f>+ROUND('Izračun udjela za 2024. (kune)'!AM82/'Izračun udjela za 2024. (euri)'!$G$1,2)</f>
        <v>147.43</v>
      </c>
      <c r="AN82" s="64">
        <f>+ROUND('Izračun udjela za 2024. (kune)'!AN82/'Izračun udjela za 2024. (euri)'!$G$1,2)</f>
        <v>31358.54</v>
      </c>
      <c r="AO82" s="67">
        <f>+ROUND('Izračun udjela za 2024. (kune)'!AO82/'Izračun udjela za 2024. (euri)'!$G$1,2)</f>
        <v>333334.53999999998</v>
      </c>
      <c r="AP82" s="69"/>
      <c r="AQ82" s="69"/>
      <c r="AR82" s="69"/>
      <c r="AS82" s="69"/>
      <c r="AT82" s="69"/>
      <c r="AU82" s="71"/>
      <c r="AV82" s="64">
        <v>0</v>
      </c>
      <c r="AW82" s="64">
        <v>4</v>
      </c>
      <c r="AX82" s="64">
        <v>9</v>
      </c>
      <c r="AY82" s="64">
        <v>6</v>
      </c>
      <c r="AZ82" s="64"/>
      <c r="BA82" s="64"/>
      <c r="BB82" s="64"/>
      <c r="BC82" s="64"/>
      <c r="BD82" s="72">
        <f t="shared" si="18"/>
        <v>271055.89</v>
      </c>
      <c r="BE82" s="73">
        <f t="shared" si="16"/>
        <v>133.53</v>
      </c>
      <c r="BF82" s="74">
        <f t="shared" ref="BF82:BF87" si="21">+$BJ$600</f>
        <v>447.75</v>
      </c>
      <c r="BG82" s="66">
        <f t="shared" si="17"/>
        <v>637866.60000000009</v>
      </c>
      <c r="BH82" s="75">
        <f t="shared" si="19"/>
        <v>1.8023540903866154E-3</v>
      </c>
      <c r="BI82" s="76">
        <f t="shared" si="20"/>
        <v>1.80235409038662E-3</v>
      </c>
    </row>
    <row r="83" spans="1:61" ht="15.75" customHeight="1" x14ac:dyDescent="0.25">
      <c r="A83" s="60">
        <v>1</v>
      </c>
      <c r="B83" s="61">
        <v>81</v>
      </c>
      <c r="C83" s="61">
        <v>12</v>
      </c>
      <c r="D83" s="62" t="s">
        <v>87</v>
      </c>
      <c r="E83" s="62" t="s">
        <v>161</v>
      </c>
      <c r="F83" s="63">
        <v>3059</v>
      </c>
      <c r="G83" s="64">
        <v>10</v>
      </c>
      <c r="H83" s="64">
        <f>+ROUND('Izračun udjela za 2024. (kune)'!H83/'Izračun udjela za 2024. (euri)'!$G$1,2)</f>
        <v>438256.43</v>
      </c>
      <c r="I83" s="65">
        <f>+ROUND('Izračun udjela za 2024. (kune)'!I83/'Izračun udjela za 2024. (euri)'!$G$1,2)</f>
        <v>32138.87</v>
      </c>
      <c r="J83" s="66">
        <f>+ROUND('Izračun udjela za 2024. (kune)'!J83/'Izračun udjela za 2024. (euri)'!$G$1,2)</f>
        <v>446729.31</v>
      </c>
      <c r="K83" s="64">
        <f>+ROUND('Izračun udjela za 2024. (kune)'!K83/'Izračun udjela za 2024. (euri)'!$G$1,2)</f>
        <v>433733.96</v>
      </c>
      <c r="L83" s="65">
        <f>+ROUND('Izračun udjela za 2024. (kune)'!L83/'Izračun udjela za 2024. (euri)'!$G$1,2)</f>
        <v>31807.23</v>
      </c>
      <c r="M83" s="66">
        <f>+ROUND('Izračun udjela za 2024. (kune)'!M83/'Izračun udjela za 2024. (euri)'!$G$1,2)</f>
        <v>442119.41</v>
      </c>
      <c r="N83" s="64">
        <f>+ROUND('Izračun udjela za 2024. (kune)'!N83/'Izračun udjela za 2024. (euri)'!$G$1,2)</f>
        <v>349542.64</v>
      </c>
      <c r="O83" s="65">
        <f>+ROUND('Izračun udjela za 2024. (kune)'!O83/'Izračun udjela za 2024. (euri)'!$G$1,2)</f>
        <v>25633.06</v>
      </c>
      <c r="P83" s="66">
        <f>+ROUND('Izračun udjela za 2024. (kune)'!P83/'Izračun udjela za 2024. (euri)'!$G$1,2)</f>
        <v>356300.54</v>
      </c>
      <c r="Q83" s="64">
        <f>+ROUND('Izračun udjela za 2024. (kune)'!Q83/'Izračun udjela za 2024. (euri)'!$G$1,2)</f>
        <v>387240.83</v>
      </c>
      <c r="R83" s="65">
        <f>+ROUND('Izračun udjela za 2024. (kune)'!R83/'Izračun udjela za 2024. (euri)'!$G$1,2)</f>
        <v>28665.69</v>
      </c>
      <c r="S83" s="66">
        <f>+ROUND('Izračun udjela za 2024. (kune)'!S83/'Izračun udjela za 2024. (euri)'!$G$1,2)</f>
        <v>394432.65</v>
      </c>
      <c r="T83" s="64">
        <f>+ROUND('Izračun udjela za 2024. (kune)'!T83/'Izračun udjela za 2024. (euri)'!$G$1,2)</f>
        <v>293954.28000000003</v>
      </c>
      <c r="U83" s="65">
        <f>+ROUND('Izračun udjela za 2024. (kune)'!U83/'Izračun udjela za 2024. (euri)'!$G$1,2)</f>
        <v>21864.57</v>
      </c>
      <c r="V83" s="67">
        <f>+ROUND('Izračun udjela za 2024. (kune)'!V83/'Izračun udjela za 2024. (euri)'!$G$1,2)</f>
        <v>299298.68</v>
      </c>
      <c r="W83" s="64">
        <f>+ROUND('Izračun udjela za 2024. (kune)'!W83/'Izračun udjela za 2024. (euri)'!$G$1,2)</f>
        <v>473141.87</v>
      </c>
      <c r="X83" s="65">
        <f>+ROUND('Izračun udjela za 2024. (kune)'!X83/'Izračun udjela za 2024. (euri)'!$G$1,2)</f>
        <v>35047.61</v>
      </c>
      <c r="Y83" s="67">
        <f>+ROUND('Izračun udjela za 2024. (kune)'!Y83/'Izračun udjela za 2024. (euri)'!$G$1,2)</f>
        <v>481903.68</v>
      </c>
      <c r="Z83" s="64">
        <f>+ROUND('Izračun udjela za 2024. (kune)'!Z83/'Izračun udjela za 2024. (euri)'!$G$1,2)</f>
        <v>577773.64</v>
      </c>
      <c r="AA83" s="68">
        <f>+ROUND('Izračun udjela za 2024. (kune)'!AA83/'Izračun udjela za 2024. (euri)'!$G$1,2)</f>
        <v>1054.24</v>
      </c>
      <c r="AB83" s="65">
        <f>+ROUND('Izračun udjela za 2024. (kune)'!AB83/'Izračun udjela za 2024. (euri)'!$G$1,2)</f>
        <v>42798.12</v>
      </c>
      <c r="AC83" s="67">
        <f>+ROUND('Izračun udjela za 2024. (kune)'!AC83/'Izračun udjela za 2024. (euri)'!$G$1,2)</f>
        <v>588473.06999999995</v>
      </c>
      <c r="AD83" s="64">
        <f>+ROUND('Izračun udjela za 2024. (kune)'!AD83/'Izračun udjela za 2024. (euri)'!$G$1,2)</f>
        <v>550842.56000000006</v>
      </c>
      <c r="AE83" s="68">
        <f>+ROUND('Izračun udjela za 2024. (kune)'!AE83/'Izračun udjela za 2024. (euri)'!$G$1,2)</f>
        <v>541.62</v>
      </c>
      <c r="AF83" s="65">
        <f>+ROUND('Izračun udjela za 2024. (kune)'!AF83/'Izračun udjela za 2024. (euri)'!$G$1,2)</f>
        <v>40803.21</v>
      </c>
      <c r="AG83" s="67">
        <f>+ROUND('Izračun udjela za 2024. (kune)'!AG83/'Izračun udjela za 2024. (euri)'!$G$1,2)</f>
        <v>561043.29</v>
      </c>
      <c r="AH83" s="64">
        <f>+ROUND('Izračun udjela za 2024. (kune)'!AH83/'Izračun udjela za 2024. (euri)'!$G$1,2)</f>
        <v>610381.41</v>
      </c>
      <c r="AI83" s="68">
        <f>+ROUND('Izračun udjela za 2024. (kune)'!AI83/'Izračun udjela za 2024. (euri)'!$G$1,2)</f>
        <v>0</v>
      </c>
      <c r="AJ83" s="64">
        <f>+ROUND('Izračun udjela za 2024. (kune)'!AJ83/'Izračun udjela za 2024. (euri)'!$G$1,2)</f>
        <v>45213.45</v>
      </c>
      <c r="AK83" s="67">
        <f>+ROUND('Izračun udjela za 2024. (kune)'!AK83/'Izračun udjela za 2024. (euri)'!$G$1,2)</f>
        <v>621684.75</v>
      </c>
      <c r="AL83" s="64">
        <f>+ROUND('Izračun udjela za 2024. (kune)'!AL83/'Izračun udjela za 2024. (euri)'!$G$1,2)</f>
        <v>686610.81</v>
      </c>
      <c r="AM83" s="68">
        <f>+ROUND('Izračun udjela za 2024. (kune)'!AM83/'Izračun udjela za 2024. (euri)'!$G$1,2)</f>
        <v>43</v>
      </c>
      <c r="AN83" s="64">
        <f>+ROUND('Izračun udjela za 2024. (kune)'!AN83/'Izračun udjela za 2024. (euri)'!$G$1,2)</f>
        <v>50860.07</v>
      </c>
      <c r="AO83" s="67">
        <f>+ROUND('Izračun udjela za 2024. (kune)'!AO83/'Izračun udjela za 2024. (euri)'!$G$1,2)</f>
        <v>699325.82</v>
      </c>
      <c r="AP83" s="69"/>
      <c r="AQ83" s="69"/>
      <c r="AR83" s="69"/>
      <c r="AS83" s="69"/>
      <c r="AT83" s="69"/>
      <c r="AU83" s="71"/>
      <c r="AV83" s="64">
        <v>0</v>
      </c>
      <c r="AW83" s="64">
        <v>0</v>
      </c>
      <c r="AX83" s="64">
        <v>0</v>
      </c>
      <c r="AY83" s="64">
        <v>0</v>
      </c>
      <c r="AZ83" s="64"/>
      <c r="BA83" s="64"/>
      <c r="BB83" s="64"/>
      <c r="BC83" s="64"/>
      <c r="BD83" s="72">
        <f t="shared" si="18"/>
        <v>590486.12</v>
      </c>
      <c r="BE83" s="73">
        <f t="shared" si="16"/>
        <v>193.03</v>
      </c>
      <c r="BF83" s="74">
        <f t="shared" si="21"/>
        <v>447.75</v>
      </c>
      <c r="BG83" s="66">
        <f t="shared" si="17"/>
        <v>779188.48</v>
      </c>
      <c r="BH83" s="75">
        <f t="shared" si="19"/>
        <v>2.2016728013508299E-3</v>
      </c>
      <c r="BI83" s="76">
        <f t="shared" si="20"/>
        <v>2.2016728013508299E-3</v>
      </c>
    </row>
    <row r="84" spans="1:61" ht="15.75" customHeight="1" x14ac:dyDescent="0.25">
      <c r="A84" s="60">
        <v>1</v>
      </c>
      <c r="B84" s="61">
        <v>82</v>
      </c>
      <c r="C84" s="61">
        <v>20</v>
      </c>
      <c r="D84" s="62" t="s">
        <v>87</v>
      </c>
      <c r="E84" s="62" t="s">
        <v>162</v>
      </c>
      <c r="F84" s="63">
        <v>4043</v>
      </c>
      <c r="G84" s="64">
        <v>10</v>
      </c>
      <c r="H84" s="64">
        <f>+ROUND('Izračun udjela za 2024. (kune)'!H84/'Izračun udjela za 2024. (euri)'!$G$1,2)</f>
        <v>847929.85</v>
      </c>
      <c r="I84" s="65">
        <f>+ROUND('Izračun udjela za 2024. (kune)'!I84/'Izračun udjela za 2024. (euri)'!$G$1,2)</f>
        <v>0</v>
      </c>
      <c r="J84" s="66">
        <f>+ROUND('Izračun udjela za 2024. (kune)'!J84/'Izračun udjela za 2024. (euri)'!$G$1,2)</f>
        <v>932722.84</v>
      </c>
      <c r="K84" s="64">
        <f>+ROUND('Izračun udjela za 2024. (kune)'!K84/'Izračun udjela za 2024. (euri)'!$G$1,2)</f>
        <v>892811.56</v>
      </c>
      <c r="L84" s="65">
        <f>+ROUND('Izračun udjela za 2024. (kune)'!L84/'Izračun udjela za 2024. (euri)'!$G$1,2)</f>
        <v>0</v>
      </c>
      <c r="M84" s="66">
        <f>+ROUND('Izračun udjela za 2024. (kune)'!M84/'Izračun udjela za 2024. (euri)'!$G$1,2)</f>
        <v>982092.71</v>
      </c>
      <c r="N84" s="64">
        <f>+ROUND('Izračun udjela za 2024. (kune)'!N84/'Izračun udjela za 2024. (euri)'!$G$1,2)</f>
        <v>734668.77</v>
      </c>
      <c r="O84" s="65">
        <f>+ROUND('Izračun udjela za 2024. (kune)'!O84/'Izračun udjela za 2024. (euri)'!$G$1,2)</f>
        <v>0</v>
      </c>
      <c r="P84" s="66">
        <f>+ROUND('Izračun udjela za 2024. (kune)'!P84/'Izračun udjela za 2024. (euri)'!$G$1,2)</f>
        <v>808135.65</v>
      </c>
      <c r="Q84" s="64">
        <f>+ROUND('Izračun udjela za 2024. (kune)'!Q84/'Izračun udjela za 2024. (euri)'!$G$1,2)</f>
        <v>809778.45</v>
      </c>
      <c r="R84" s="65">
        <f>+ROUND('Izračun udjela za 2024. (kune)'!R84/'Izračun udjela za 2024. (euri)'!$G$1,2)</f>
        <v>0</v>
      </c>
      <c r="S84" s="66">
        <f>+ROUND('Izračun udjela za 2024. (kune)'!S84/'Izračun udjela za 2024. (euri)'!$G$1,2)</f>
        <v>890756.3</v>
      </c>
      <c r="T84" s="64">
        <f>+ROUND('Izračun udjela za 2024. (kune)'!T84/'Izračun udjela za 2024. (euri)'!$G$1,2)</f>
        <v>881660.6</v>
      </c>
      <c r="U84" s="65">
        <f>+ROUND('Izračun udjela za 2024. (kune)'!U84/'Izračun udjela za 2024. (euri)'!$G$1,2)</f>
        <v>0</v>
      </c>
      <c r="V84" s="67">
        <f>+ROUND('Izračun udjela za 2024. (kune)'!V84/'Izračun udjela za 2024. (euri)'!$G$1,2)</f>
        <v>969826.66</v>
      </c>
      <c r="W84" s="64">
        <f>+ROUND('Izračun udjela za 2024. (kune)'!W84/'Izračun udjela za 2024. (euri)'!$G$1,2)</f>
        <v>943562.95</v>
      </c>
      <c r="X84" s="65">
        <f>+ROUND('Izračun udjela za 2024. (kune)'!X84/'Izračun udjela za 2024. (euri)'!$G$1,2)</f>
        <v>0</v>
      </c>
      <c r="Y84" s="67">
        <f>+ROUND('Izračun udjela za 2024. (kune)'!Y84/'Izračun udjela za 2024. (euri)'!$G$1,2)</f>
        <v>1037919.25</v>
      </c>
      <c r="Z84" s="64">
        <f>+ROUND('Izračun udjela za 2024. (kune)'!Z84/'Izračun udjela za 2024. (euri)'!$G$1,2)</f>
        <v>1151753.8500000001</v>
      </c>
      <c r="AA84" s="68">
        <f>+ROUND('Izračun udjela za 2024. (kune)'!AA84/'Izračun udjela za 2024. (euri)'!$G$1,2)</f>
        <v>3821.18</v>
      </c>
      <c r="AB84" s="65">
        <f>+ROUND('Izračun udjela za 2024. (kune)'!AB84/'Izračun udjela za 2024. (euri)'!$G$1,2)</f>
        <v>0</v>
      </c>
      <c r="AC84" s="67">
        <f>+ROUND('Izračun udjela za 2024. (kune)'!AC84/'Izračun udjela za 2024. (euri)'!$G$1,2)</f>
        <v>1266929.23</v>
      </c>
      <c r="AD84" s="64">
        <f>+ROUND('Izračun udjela za 2024. (kune)'!AD84/'Izračun udjela za 2024. (euri)'!$G$1,2)</f>
        <v>1085919.03</v>
      </c>
      <c r="AE84" s="68">
        <f>+ROUND('Izračun udjela za 2024. (kune)'!AE84/'Izračun udjela za 2024. (euri)'!$G$1,2)</f>
        <v>314.64999999999998</v>
      </c>
      <c r="AF84" s="65">
        <f>+ROUND('Izračun udjela za 2024. (kune)'!AF84/'Izračun udjela za 2024. (euri)'!$G$1,2)</f>
        <v>0</v>
      </c>
      <c r="AG84" s="67">
        <f>+ROUND('Izračun udjela za 2024. (kune)'!AG84/'Izračun udjela za 2024. (euri)'!$G$1,2)</f>
        <v>1194510.94</v>
      </c>
      <c r="AH84" s="64">
        <f>+ROUND('Izračun udjela za 2024. (kune)'!AH84/'Izračun udjela za 2024. (euri)'!$G$1,2)</f>
        <v>1235657.92</v>
      </c>
      <c r="AI84" s="68">
        <f>+ROUND('Izračun udjela za 2024. (kune)'!AI84/'Izračun udjela za 2024. (euri)'!$G$1,2)</f>
        <v>101.38</v>
      </c>
      <c r="AJ84" s="64">
        <f>+ROUND('Izračun udjela za 2024. (kune)'!AJ84/'Izračun udjela za 2024. (euri)'!$G$1,2)</f>
        <v>0</v>
      </c>
      <c r="AK84" s="67">
        <f>+ROUND('Izračun udjela za 2024. (kune)'!AK84/'Izračun udjela za 2024. (euri)'!$G$1,2)</f>
        <v>1359223.71</v>
      </c>
      <c r="AL84" s="64">
        <f>+ROUND('Izračun udjela za 2024. (kune)'!AL84/'Izračun udjela za 2024. (euri)'!$G$1,2)</f>
        <v>1478761.02</v>
      </c>
      <c r="AM84" s="68">
        <f>+ROUND('Izračun udjela za 2024. (kune)'!AM84/'Izračun udjela za 2024. (euri)'!$G$1,2)</f>
        <v>145.18</v>
      </c>
      <c r="AN84" s="64">
        <f>+ROUND('Izračun udjela za 2024. (kune)'!AN84/'Izračun udjela za 2024. (euri)'!$G$1,2)</f>
        <v>0</v>
      </c>
      <c r="AO84" s="67">
        <f>+ROUND('Izračun udjela za 2024. (kune)'!AO84/'Izračun udjela za 2024. (euri)'!$G$1,2)</f>
        <v>1626637.12</v>
      </c>
      <c r="AP84" s="69"/>
      <c r="AQ84" s="69"/>
      <c r="AR84" s="69"/>
      <c r="AS84" s="69"/>
      <c r="AT84" s="69"/>
      <c r="AU84" s="71"/>
      <c r="AV84" s="64">
        <v>0</v>
      </c>
      <c r="AW84" s="64">
        <v>0</v>
      </c>
      <c r="AX84" s="64">
        <v>0</v>
      </c>
      <c r="AY84" s="64">
        <v>0</v>
      </c>
      <c r="AZ84" s="64"/>
      <c r="BA84" s="64"/>
      <c r="BB84" s="64"/>
      <c r="BC84" s="64"/>
      <c r="BD84" s="72">
        <f t="shared" si="18"/>
        <v>1297044.05</v>
      </c>
      <c r="BE84" s="73">
        <f t="shared" si="16"/>
        <v>320.81</v>
      </c>
      <c r="BF84" s="74">
        <f t="shared" si="21"/>
        <v>447.75</v>
      </c>
      <c r="BG84" s="66">
        <f t="shared" si="17"/>
        <v>513218.42</v>
      </c>
      <c r="BH84" s="75">
        <f t="shared" si="19"/>
        <v>1.4501485397554221E-3</v>
      </c>
      <c r="BI84" s="76">
        <f t="shared" si="20"/>
        <v>1.4501485397554199E-3</v>
      </c>
    </row>
    <row r="85" spans="1:61" ht="15.75" customHeight="1" x14ac:dyDescent="0.25">
      <c r="A85" s="60">
        <v>1</v>
      </c>
      <c r="B85" s="61">
        <v>83</v>
      </c>
      <c r="C85" s="61">
        <v>3</v>
      </c>
      <c r="D85" s="62" t="s">
        <v>87</v>
      </c>
      <c r="E85" s="62" t="s">
        <v>163</v>
      </c>
      <c r="F85" s="63">
        <v>1080</v>
      </c>
      <c r="G85" s="64">
        <v>10</v>
      </c>
      <c r="H85" s="64">
        <f>+ROUND('Izračun udjela za 2024. (kune)'!H85/'Izračun udjela za 2024. (euri)'!$G$1,2)</f>
        <v>36617.58</v>
      </c>
      <c r="I85" s="65">
        <f>+ROUND('Izračun udjela za 2024. (kune)'!I85/'Izračun udjela za 2024. (euri)'!$G$1,2)</f>
        <v>0</v>
      </c>
      <c r="J85" s="66">
        <f>+ROUND('Izračun udjela za 2024. (kune)'!J85/'Izračun udjela za 2024. (euri)'!$G$1,2)</f>
        <v>40279.339999999997</v>
      </c>
      <c r="K85" s="64">
        <f>+ROUND('Izračun udjela za 2024. (kune)'!K85/'Izračun udjela za 2024. (euri)'!$G$1,2)</f>
        <v>31302.97</v>
      </c>
      <c r="L85" s="65">
        <f>+ROUND('Izračun udjela za 2024. (kune)'!L85/'Izračun udjela za 2024. (euri)'!$G$1,2)</f>
        <v>0</v>
      </c>
      <c r="M85" s="66">
        <f>+ROUND('Izračun udjela za 2024. (kune)'!M85/'Izračun udjela za 2024. (euri)'!$G$1,2)</f>
        <v>34433.269999999997</v>
      </c>
      <c r="N85" s="64">
        <f>+ROUND('Izračun udjela za 2024. (kune)'!N85/'Izračun udjela za 2024. (euri)'!$G$1,2)</f>
        <v>29191.01</v>
      </c>
      <c r="O85" s="65">
        <f>+ROUND('Izračun udjela za 2024. (kune)'!O85/'Izračun udjela za 2024. (euri)'!$G$1,2)</f>
        <v>1635.82</v>
      </c>
      <c r="P85" s="66">
        <f>+ROUND('Izračun udjela za 2024. (kune)'!P85/'Izračun udjela za 2024. (euri)'!$G$1,2)</f>
        <v>30310.71</v>
      </c>
      <c r="Q85" s="64">
        <f>+ROUND('Izračun udjela za 2024. (kune)'!Q85/'Izračun udjela za 2024. (euri)'!$G$1,2)</f>
        <v>46326.12</v>
      </c>
      <c r="R85" s="65">
        <f>+ROUND('Izračun udjela za 2024. (kune)'!R85/'Izračun udjela za 2024. (euri)'!$G$1,2)</f>
        <v>2647.98</v>
      </c>
      <c r="S85" s="66">
        <f>+ROUND('Izračun udjela za 2024. (kune)'!S85/'Izračun udjela za 2024. (euri)'!$G$1,2)</f>
        <v>48045.96</v>
      </c>
      <c r="T85" s="64">
        <f>+ROUND('Izračun udjela za 2024. (kune)'!T85/'Izračun udjela za 2024. (euri)'!$G$1,2)</f>
        <v>30283.35</v>
      </c>
      <c r="U85" s="65">
        <f>+ROUND('Izračun udjela za 2024. (kune)'!U85/'Izračun udjela za 2024. (euri)'!$G$1,2)</f>
        <v>1762.79</v>
      </c>
      <c r="V85" s="67">
        <f>+ROUND('Izračun udjela za 2024. (kune)'!V85/'Izračun udjela za 2024. (euri)'!$G$1,2)</f>
        <v>31372.61</v>
      </c>
      <c r="W85" s="64">
        <f>+ROUND('Izračun udjela za 2024. (kune)'!W85/'Izračun udjela za 2024. (euri)'!$G$1,2)</f>
        <v>55242.29</v>
      </c>
      <c r="X85" s="65">
        <f>+ROUND('Izračun udjela za 2024. (kune)'!X85/'Izračun udjela za 2024. (euri)'!$G$1,2)</f>
        <v>3126.95</v>
      </c>
      <c r="Y85" s="67">
        <f>+ROUND('Izračun udjela za 2024. (kune)'!Y85/'Izračun udjela za 2024. (euri)'!$G$1,2)</f>
        <v>57326.87</v>
      </c>
      <c r="Z85" s="64">
        <f>+ROUND('Izračun udjela za 2024. (kune)'!Z85/'Izračun udjela za 2024. (euri)'!$G$1,2)</f>
        <v>60010.63</v>
      </c>
      <c r="AA85" s="68">
        <f>+ROUND('Izračun udjela za 2024. (kune)'!AA85/'Izračun udjela za 2024. (euri)'!$G$1,2)</f>
        <v>0</v>
      </c>
      <c r="AB85" s="65">
        <f>+ROUND('Izračun udjela za 2024. (kune)'!AB85/'Izračun udjela za 2024. (euri)'!$G$1,2)</f>
        <v>3396.86</v>
      </c>
      <c r="AC85" s="67">
        <f>+ROUND('Izračun udjela za 2024. (kune)'!AC85/'Izračun udjela za 2024. (euri)'!$G$1,2)</f>
        <v>62275.15</v>
      </c>
      <c r="AD85" s="64">
        <f>+ROUND('Izračun udjela za 2024. (kune)'!AD85/'Izračun udjela za 2024. (euri)'!$G$1,2)</f>
        <v>43523.13</v>
      </c>
      <c r="AE85" s="68">
        <f>+ROUND('Izračun udjela za 2024. (kune)'!AE85/'Izračun udjela za 2024. (euri)'!$G$1,2)</f>
        <v>0</v>
      </c>
      <c r="AF85" s="65">
        <f>+ROUND('Izračun udjela za 2024. (kune)'!AF85/'Izračun udjela za 2024. (euri)'!$G$1,2)</f>
        <v>2203.48</v>
      </c>
      <c r="AG85" s="67">
        <f>+ROUND('Izračun udjela za 2024. (kune)'!AG85/'Izračun udjela za 2024. (euri)'!$G$1,2)</f>
        <v>45451.61</v>
      </c>
      <c r="AH85" s="64">
        <f>+ROUND('Izračun udjela za 2024. (kune)'!AH85/'Izračun udjela za 2024. (euri)'!$G$1,2)</f>
        <v>76494.87</v>
      </c>
      <c r="AI85" s="68">
        <f>+ROUND('Izračun udjela za 2024. (kune)'!AI85/'Izračun udjela za 2024. (euri)'!$G$1,2)</f>
        <v>0</v>
      </c>
      <c r="AJ85" s="64">
        <f>+ROUND('Izračun udjela za 2024. (kune)'!AJ85/'Izračun udjela za 2024. (euri)'!$G$1,2)</f>
        <v>4330.2</v>
      </c>
      <c r="AK85" s="67">
        <f>+ROUND('Izračun udjela za 2024. (kune)'!AK85/'Izračun udjela za 2024. (euri)'!$G$1,2)</f>
        <v>79381.14</v>
      </c>
      <c r="AL85" s="64">
        <f>+ROUND('Izračun udjela za 2024. (kune)'!AL85/'Izračun udjela za 2024. (euri)'!$G$1,2)</f>
        <v>75906.36</v>
      </c>
      <c r="AM85" s="68">
        <f>+ROUND('Izračun udjela za 2024. (kune)'!AM85/'Izračun udjela za 2024. (euri)'!$G$1,2)</f>
        <v>0</v>
      </c>
      <c r="AN85" s="64">
        <f>+ROUND('Izračun udjela za 2024. (kune)'!AN85/'Izračun udjela za 2024. (euri)'!$G$1,2)</f>
        <v>4296.6000000000004</v>
      </c>
      <c r="AO85" s="67">
        <f>+ROUND('Izračun udjela za 2024. (kune)'!AO85/'Izračun udjela za 2024. (euri)'!$G$1,2)</f>
        <v>78770.740000000005</v>
      </c>
      <c r="AP85" s="69"/>
      <c r="AQ85" s="69"/>
      <c r="AR85" s="69"/>
      <c r="AS85" s="69"/>
      <c r="AT85" s="69"/>
      <c r="AU85" s="71"/>
      <c r="AV85" s="64">
        <v>0</v>
      </c>
      <c r="AW85" s="64">
        <v>0</v>
      </c>
      <c r="AX85" s="64">
        <v>0</v>
      </c>
      <c r="AY85" s="64">
        <v>0</v>
      </c>
      <c r="AZ85" s="64"/>
      <c r="BA85" s="64"/>
      <c r="BB85" s="64"/>
      <c r="BC85" s="64"/>
      <c r="BD85" s="72">
        <f t="shared" si="18"/>
        <v>64641.1</v>
      </c>
      <c r="BE85" s="73">
        <f t="shared" si="16"/>
        <v>59.85</v>
      </c>
      <c r="BF85" s="74">
        <f t="shared" si="21"/>
        <v>447.75</v>
      </c>
      <c r="BG85" s="66">
        <f t="shared" si="17"/>
        <v>418932</v>
      </c>
      <c r="BH85" s="75">
        <f t="shared" si="19"/>
        <v>1.1837330937124557E-3</v>
      </c>
      <c r="BI85" s="76">
        <f t="shared" si="20"/>
        <v>1.1837330937124601E-3</v>
      </c>
    </row>
    <row r="86" spans="1:61" ht="15.75" customHeight="1" x14ac:dyDescent="0.25">
      <c r="A86" s="60">
        <v>1</v>
      </c>
      <c r="B86" s="61">
        <v>84</v>
      </c>
      <c r="C86" s="61">
        <v>9</v>
      </c>
      <c r="D86" s="62" t="s">
        <v>87</v>
      </c>
      <c r="E86" s="62" t="s">
        <v>164</v>
      </c>
      <c r="F86" s="63">
        <v>1366</v>
      </c>
      <c r="G86" s="64">
        <v>10</v>
      </c>
      <c r="H86" s="64">
        <f>+ROUND('Izračun udjela za 2024. (kune)'!H86/'Izračun udjela za 2024. (euri)'!$G$1,2)</f>
        <v>87770.85</v>
      </c>
      <c r="I86" s="65">
        <f>+ROUND('Izračun udjela za 2024. (kune)'!I86/'Izračun udjela za 2024. (euri)'!$G$1,2)</f>
        <v>8107.08</v>
      </c>
      <c r="J86" s="66">
        <f>+ROUND('Izračun udjela za 2024. (kune)'!J86/'Izračun udjela za 2024. (euri)'!$G$1,2)</f>
        <v>87630.14</v>
      </c>
      <c r="K86" s="64">
        <f>+ROUND('Izračun udjela za 2024. (kune)'!K86/'Izračun udjela za 2024. (euri)'!$G$1,2)</f>
        <v>74686.34</v>
      </c>
      <c r="L86" s="65">
        <f>+ROUND('Izračun udjela za 2024. (kune)'!L86/'Izračun udjela za 2024. (euri)'!$G$1,2)</f>
        <v>8049.83</v>
      </c>
      <c r="M86" s="66">
        <f>+ROUND('Izračun udjela za 2024. (kune)'!M86/'Izračun udjela za 2024. (euri)'!$G$1,2)</f>
        <v>73300.149999999994</v>
      </c>
      <c r="N86" s="64">
        <f>+ROUND('Izračun udjela za 2024. (kune)'!N86/'Izračun udjela za 2024. (euri)'!$G$1,2)</f>
        <v>67477.100000000006</v>
      </c>
      <c r="O86" s="65">
        <f>+ROUND('Izračun udjela za 2024. (kune)'!O86/'Izračun udjela za 2024. (euri)'!$G$1,2)</f>
        <v>3181.05</v>
      </c>
      <c r="P86" s="66">
        <f>+ROUND('Izračun udjela za 2024. (kune)'!P86/'Izračun udjela za 2024. (euri)'!$G$1,2)</f>
        <v>70725.649999999994</v>
      </c>
      <c r="Q86" s="64">
        <f>+ROUND('Izračun udjela za 2024. (kune)'!Q86/'Izračun udjela za 2024. (euri)'!$G$1,2)</f>
        <v>78709.399999999994</v>
      </c>
      <c r="R86" s="65">
        <f>+ROUND('Izračun udjela za 2024. (kune)'!R86/'Izračun udjela za 2024. (euri)'!$G$1,2)</f>
        <v>3759.39</v>
      </c>
      <c r="S86" s="66">
        <f>+ROUND('Izračun udjela za 2024. (kune)'!S86/'Izračun udjela za 2024. (euri)'!$G$1,2)</f>
        <v>82445.009999999995</v>
      </c>
      <c r="T86" s="64">
        <f>+ROUND('Izračun udjela za 2024. (kune)'!T86/'Izračun udjela za 2024. (euri)'!$G$1,2)</f>
        <v>40367.07</v>
      </c>
      <c r="U86" s="65">
        <f>+ROUND('Izračun udjela za 2024. (kune)'!U86/'Izračun udjela za 2024. (euri)'!$G$1,2)</f>
        <v>1963.96</v>
      </c>
      <c r="V86" s="67">
        <f>+ROUND('Izračun udjela za 2024. (kune)'!V86/'Izračun udjela za 2024. (euri)'!$G$1,2)</f>
        <v>42243.43</v>
      </c>
      <c r="W86" s="64">
        <f>+ROUND('Izračun udjela za 2024. (kune)'!W86/'Izračun udjela za 2024. (euri)'!$G$1,2)</f>
        <v>74927.19</v>
      </c>
      <c r="X86" s="65">
        <f>+ROUND('Izračun udjela za 2024. (kune)'!X86/'Izračun udjela za 2024. (euri)'!$G$1,2)</f>
        <v>3567.99</v>
      </c>
      <c r="Y86" s="67">
        <f>+ROUND('Izračun udjela za 2024. (kune)'!Y86/'Izračun udjela za 2024. (euri)'!$G$1,2)</f>
        <v>78495.12</v>
      </c>
      <c r="Z86" s="64">
        <f>+ROUND('Izračun udjela za 2024. (kune)'!Z86/'Izračun udjela za 2024. (euri)'!$G$1,2)</f>
        <v>74672.56</v>
      </c>
      <c r="AA86" s="68">
        <f>+ROUND('Izračun udjela za 2024. (kune)'!AA86/'Izračun udjela za 2024. (euri)'!$G$1,2)</f>
        <v>378.03</v>
      </c>
      <c r="AB86" s="65">
        <f>+ROUND('Izračun udjela za 2024. (kune)'!AB86/'Izračun udjela za 2024. (euri)'!$G$1,2)</f>
        <v>3555.86</v>
      </c>
      <c r="AC86" s="67">
        <f>+ROUND('Izračun udjela za 2024. (kune)'!AC86/'Izračun udjela za 2024. (euri)'!$G$1,2)</f>
        <v>82192.39</v>
      </c>
      <c r="AD86" s="64">
        <f>+ROUND('Izračun udjela za 2024. (kune)'!AD86/'Izračun udjela za 2024. (euri)'!$G$1,2)</f>
        <v>87927.61</v>
      </c>
      <c r="AE86" s="68">
        <f>+ROUND('Izračun udjela za 2024. (kune)'!AE86/'Izračun udjela za 2024. (euri)'!$G$1,2)</f>
        <v>274.66000000000003</v>
      </c>
      <c r="AF86" s="65">
        <f>+ROUND('Izračun udjela za 2024. (kune)'!AF86/'Izračun udjela za 2024. (euri)'!$G$1,2)</f>
        <v>4187.0600000000004</v>
      </c>
      <c r="AG86" s="67">
        <f>+ROUND('Izračun udjela za 2024. (kune)'!AG86/'Izračun udjela za 2024. (euri)'!$G$1,2)</f>
        <v>95316.37</v>
      </c>
      <c r="AH86" s="64">
        <f>+ROUND('Izračun udjela za 2024. (kune)'!AH86/'Izračun udjela za 2024. (euri)'!$G$1,2)</f>
        <v>96685.43</v>
      </c>
      <c r="AI86" s="68">
        <f>+ROUND('Izračun udjela za 2024. (kune)'!AI86/'Izračun udjela za 2024. (euri)'!$G$1,2)</f>
        <v>697.92</v>
      </c>
      <c r="AJ86" s="64">
        <f>+ROUND('Izračun udjela za 2024. (kune)'!AJ86/'Izračun udjela za 2024. (euri)'!$G$1,2)</f>
        <v>4604.07</v>
      </c>
      <c r="AK86" s="67">
        <f>+ROUND('Izračun udjela za 2024. (kune)'!AK86/'Izračun udjela za 2024. (euri)'!$G$1,2)</f>
        <v>104463.65</v>
      </c>
      <c r="AL86" s="64">
        <f>+ROUND('Izračun udjela za 2024. (kune)'!AL86/'Izračun udjela za 2024. (euri)'!$G$1,2)</f>
        <v>124641</v>
      </c>
      <c r="AM86" s="68">
        <f>+ROUND('Izračun udjela za 2024. (kune)'!AM86/'Izračun udjela za 2024. (euri)'!$G$1,2)</f>
        <v>790.71</v>
      </c>
      <c r="AN86" s="64">
        <f>+ROUND('Izračun udjela za 2024. (kune)'!AN86/'Izračun udjela za 2024. (euri)'!$G$1,2)</f>
        <v>5935.28</v>
      </c>
      <c r="AO86" s="67">
        <f>+ROUND('Izračun udjela za 2024. (kune)'!AO86/'Izračun udjela za 2024. (euri)'!$G$1,2)</f>
        <v>137152.26</v>
      </c>
      <c r="AP86" s="69"/>
      <c r="AQ86" s="69"/>
      <c r="AR86" s="69"/>
      <c r="AS86" s="69"/>
      <c r="AT86" s="69"/>
      <c r="AU86" s="71"/>
      <c r="AV86" s="64">
        <v>20</v>
      </c>
      <c r="AW86" s="64">
        <v>16</v>
      </c>
      <c r="AX86" s="64">
        <v>18</v>
      </c>
      <c r="AY86" s="64">
        <v>34</v>
      </c>
      <c r="AZ86" s="64"/>
      <c r="BA86" s="64"/>
      <c r="BB86" s="64"/>
      <c r="BC86" s="64"/>
      <c r="BD86" s="72">
        <f t="shared" si="18"/>
        <v>99523.96</v>
      </c>
      <c r="BE86" s="73">
        <f t="shared" si="16"/>
        <v>72.86</v>
      </c>
      <c r="BF86" s="74">
        <f t="shared" si="21"/>
        <v>447.75</v>
      </c>
      <c r="BG86" s="66">
        <f t="shared" si="17"/>
        <v>512099.74</v>
      </c>
      <c r="BH86" s="75">
        <f t="shared" si="19"/>
        <v>1.4469876006596397E-3</v>
      </c>
      <c r="BI86" s="76">
        <f t="shared" si="20"/>
        <v>1.4469876006596399E-3</v>
      </c>
    </row>
    <row r="87" spans="1:61" ht="15.75" customHeight="1" x14ac:dyDescent="0.25">
      <c r="A87" s="60">
        <v>1</v>
      </c>
      <c r="B87" s="61">
        <v>85</v>
      </c>
      <c r="C87" s="61">
        <v>5</v>
      </c>
      <c r="D87" s="62" t="s">
        <v>87</v>
      </c>
      <c r="E87" s="62" t="s">
        <v>165</v>
      </c>
      <c r="F87" s="63">
        <v>2638</v>
      </c>
      <c r="G87" s="64">
        <v>10</v>
      </c>
      <c r="H87" s="64">
        <f>+ROUND('Izračun udjela za 2024. (kune)'!H87/'Izračun udjela za 2024. (euri)'!$G$1,2)</f>
        <v>436697.71</v>
      </c>
      <c r="I87" s="65">
        <f>+ROUND('Izračun udjela za 2024. (kune)'!I87/'Izračun udjela za 2024. (euri)'!$G$1,2)</f>
        <v>20587.259999999998</v>
      </c>
      <c r="J87" s="66">
        <f>+ROUND('Izračun udjela za 2024. (kune)'!J87/'Izračun udjela za 2024. (euri)'!$G$1,2)</f>
        <v>457721.49</v>
      </c>
      <c r="K87" s="64">
        <f>+ROUND('Izračun udjela za 2024. (kune)'!K87/'Izračun udjela za 2024. (euri)'!$G$1,2)</f>
        <v>433448.4</v>
      </c>
      <c r="L87" s="65">
        <f>+ROUND('Izračun udjela za 2024. (kune)'!L87/'Izračun udjela za 2024. (euri)'!$G$1,2)</f>
        <v>20434.080000000002</v>
      </c>
      <c r="M87" s="66">
        <f>+ROUND('Izračun udjela za 2024. (kune)'!M87/'Izračun udjela za 2024. (euri)'!$G$1,2)</f>
        <v>454315.75</v>
      </c>
      <c r="N87" s="64">
        <f>+ROUND('Izračun udjela za 2024. (kune)'!N87/'Izračun udjela za 2024. (euri)'!$G$1,2)</f>
        <v>363983.35</v>
      </c>
      <c r="O87" s="65">
        <f>+ROUND('Izračun udjela za 2024. (kune)'!O87/'Izračun udjela za 2024. (euri)'!$G$1,2)</f>
        <v>17159.099999999999</v>
      </c>
      <c r="P87" s="66">
        <f>+ROUND('Izračun udjela za 2024. (kune)'!P87/'Izračun udjela za 2024. (euri)'!$G$1,2)</f>
        <v>381506.68</v>
      </c>
      <c r="Q87" s="64">
        <f>+ROUND('Izračun udjela za 2024. (kune)'!Q87/'Izračun udjela za 2024. (euri)'!$G$1,2)</f>
        <v>407711.05</v>
      </c>
      <c r="R87" s="65">
        <f>+ROUND('Izračun udjela za 2024. (kune)'!R87/'Izračun udjela za 2024. (euri)'!$G$1,2)</f>
        <v>19398.68</v>
      </c>
      <c r="S87" s="66">
        <f>+ROUND('Izračun udjela za 2024. (kune)'!S87/'Izračun udjela za 2024. (euri)'!$G$1,2)</f>
        <v>427143.61</v>
      </c>
      <c r="T87" s="64">
        <f>+ROUND('Izračun udjela za 2024. (kune)'!T87/'Izračun udjela za 2024. (euri)'!$G$1,2)</f>
        <v>375716.88</v>
      </c>
      <c r="U87" s="65">
        <f>+ROUND('Izračun udjela za 2024. (kune)'!U87/'Izračun udjela za 2024. (euri)'!$G$1,2)</f>
        <v>17903.66</v>
      </c>
      <c r="V87" s="67">
        <f>+ROUND('Izračun udjela za 2024. (kune)'!V87/'Izračun udjela za 2024. (euri)'!$G$1,2)</f>
        <v>393594.55</v>
      </c>
      <c r="W87" s="64">
        <f>+ROUND('Izračun udjela za 2024. (kune)'!W87/'Izračun udjela za 2024. (euri)'!$G$1,2)</f>
        <v>532831.46</v>
      </c>
      <c r="X87" s="65">
        <f>+ROUND('Izračun udjela za 2024. (kune)'!X87/'Izračun udjela za 2024. (euri)'!$G$1,2)</f>
        <v>25372.92</v>
      </c>
      <c r="Y87" s="67">
        <f>+ROUND('Izračun udjela za 2024. (kune)'!Y87/'Izračun udjela za 2024. (euri)'!$G$1,2)</f>
        <v>558204.4</v>
      </c>
      <c r="Z87" s="64">
        <f>+ROUND('Izračun udjela za 2024. (kune)'!Z87/'Izračun udjela za 2024. (euri)'!$G$1,2)</f>
        <v>606758.37</v>
      </c>
      <c r="AA87" s="68">
        <f>+ROUND('Izračun udjela za 2024. (kune)'!AA87/'Izračun udjela za 2024. (euri)'!$G$1,2)</f>
        <v>1598.23</v>
      </c>
      <c r="AB87" s="65">
        <f>+ROUND('Izračun udjela za 2024. (kune)'!AB87/'Izračun udjela za 2024. (euri)'!$G$1,2)</f>
        <v>28893.24</v>
      </c>
      <c r="AC87" s="67">
        <f>+ROUND('Izračun udjela za 2024. (kune)'!AC87/'Izračun udjela za 2024. (euri)'!$G$1,2)</f>
        <v>635651.64</v>
      </c>
      <c r="AD87" s="64">
        <f>+ROUND('Izračun udjela za 2024. (kune)'!AD87/'Izračun udjela za 2024. (euri)'!$G$1,2)</f>
        <v>585285.01</v>
      </c>
      <c r="AE87" s="68">
        <f>+ROUND('Izračun udjela za 2024. (kune)'!AE87/'Izračun udjela za 2024. (euri)'!$G$1,2)</f>
        <v>0</v>
      </c>
      <c r="AF87" s="65">
        <f>+ROUND('Izračun udjela za 2024. (kune)'!AF87/'Izračun udjela za 2024. (euri)'!$G$1,2)</f>
        <v>27284.720000000001</v>
      </c>
      <c r="AG87" s="67">
        <f>+ROUND('Izračun udjela za 2024. (kune)'!AG87/'Izračun udjela za 2024. (euri)'!$G$1,2)</f>
        <v>613800.31999999995</v>
      </c>
      <c r="AH87" s="64">
        <f>+ROUND('Izračun udjela za 2024. (kune)'!AH87/'Izračun udjela za 2024. (euri)'!$G$1,2)</f>
        <v>555445.12</v>
      </c>
      <c r="AI87" s="68">
        <f>+ROUND('Izračun udjela za 2024. (kune)'!AI87/'Izračun udjela za 2024. (euri)'!$G$1,2)</f>
        <v>20.14</v>
      </c>
      <c r="AJ87" s="64">
        <f>+ROUND('Izračun udjela za 2024. (kune)'!AJ87/'Izračun udjela za 2024. (euri)'!$G$1,2)</f>
        <v>27548.959999999999</v>
      </c>
      <c r="AK87" s="67">
        <f>+ROUND('Izračun udjela za 2024. (kune)'!AK87/'Izračun udjela za 2024. (euri)'!$G$1,2)</f>
        <v>580685.78</v>
      </c>
      <c r="AL87" s="64">
        <f>+ROUND('Izračun udjela za 2024. (kune)'!AL87/'Izračun udjela za 2024. (euri)'!$G$1,2)</f>
        <v>670391.68999999994</v>
      </c>
      <c r="AM87" s="68">
        <f>+ROUND('Izračun udjela za 2024. (kune)'!AM87/'Izračun udjela za 2024. (euri)'!$G$1,2)</f>
        <v>0</v>
      </c>
      <c r="AN87" s="64">
        <f>+ROUND('Izračun udjela za 2024. (kune)'!AN87/'Izračun udjela za 2024. (euri)'!$G$1,2)</f>
        <v>31344.240000000002</v>
      </c>
      <c r="AO87" s="67">
        <f>+ROUND('Izračun udjela za 2024. (kune)'!AO87/'Izračun udjela za 2024. (euri)'!$G$1,2)</f>
        <v>702952.2</v>
      </c>
      <c r="AP87" s="69"/>
      <c r="AQ87" s="69"/>
      <c r="AR87" s="69"/>
      <c r="AS87" s="69"/>
      <c r="AT87" s="69"/>
      <c r="AU87" s="71"/>
      <c r="AV87" s="64">
        <v>0</v>
      </c>
      <c r="AW87" s="64">
        <v>0</v>
      </c>
      <c r="AX87" s="64">
        <v>0</v>
      </c>
      <c r="AY87" s="64">
        <v>0</v>
      </c>
      <c r="AZ87" s="64"/>
      <c r="BA87" s="64"/>
      <c r="BB87" s="64"/>
      <c r="BC87" s="64"/>
      <c r="BD87" s="72">
        <f t="shared" si="18"/>
        <v>618258.87</v>
      </c>
      <c r="BE87" s="73">
        <f t="shared" si="16"/>
        <v>234.37</v>
      </c>
      <c r="BF87" s="74">
        <f t="shared" si="21"/>
        <v>447.75</v>
      </c>
      <c r="BG87" s="66">
        <f t="shared" si="17"/>
        <v>562896.43999999994</v>
      </c>
      <c r="BH87" s="75">
        <f t="shared" si="19"/>
        <v>1.5905186148609503E-3</v>
      </c>
      <c r="BI87" s="76">
        <f t="shared" si="20"/>
        <v>1.5905186148609501E-3</v>
      </c>
    </row>
    <row r="88" spans="1:61" ht="15.75" customHeight="1" x14ac:dyDescent="0.25">
      <c r="A88" s="60">
        <v>1</v>
      </c>
      <c r="B88" s="61">
        <v>86</v>
      </c>
      <c r="C88" s="61">
        <v>14</v>
      </c>
      <c r="D88" s="62" t="s">
        <v>91</v>
      </c>
      <c r="E88" s="62" t="s">
        <v>166</v>
      </c>
      <c r="F88" s="63">
        <v>8031</v>
      </c>
      <c r="G88" s="64">
        <v>12</v>
      </c>
      <c r="H88" s="64">
        <f>+ROUND('Izračun udjela za 2024. (kune)'!H88/'Izračun udjela za 2024. (euri)'!$G$1,2)</f>
        <v>1787510.83</v>
      </c>
      <c r="I88" s="65">
        <f>+ROUND('Izračun udjela za 2024. (kune)'!I88/'Izračun udjela za 2024. (euri)'!$G$1,2)</f>
        <v>131084.19</v>
      </c>
      <c r="J88" s="66">
        <f>+ROUND('Izračun udjela za 2024. (kune)'!J88/'Izračun udjela za 2024. (euri)'!$G$1,2)</f>
        <v>1855197.84</v>
      </c>
      <c r="K88" s="64">
        <f>+ROUND('Izračun udjela za 2024. (kune)'!K88/'Izračun udjela za 2024. (euri)'!$G$1,2)</f>
        <v>1664622.17</v>
      </c>
      <c r="L88" s="65">
        <f>+ROUND('Izračun udjela za 2024. (kune)'!L88/'Izračun udjela za 2024. (euri)'!$G$1,2)</f>
        <v>122072.35</v>
      </c>
      <c r="M88" s="66">
        <f>+ROUND('Izračun udjela za 2024. (kune)'!M88/'Izračun udjela za 2024. (euri)'!$G$1,2)</f>
        <v>1727655.79</v>
      </c>
      <c r="N88" s="64">
        <f>+ROUND('Izračun udjela za 2024. (kune)'!N88/'Izračun udjela za 2024. (euri)'!$G$1,2)</f>
        <v>1308094.81</v>
      </c>
      <c r="O88" s="65">
        <f>+ROUND('Izračun udjela za 2024. (kune)'!O88/'Izračun udjela za 2024. (euri)'!$G$1,2)</f>
        <v>95927.07</v>
      </c>
      <c r="P88" s="66">
        <f>+ROUND('Izračun udjela za 2024. (kune)'!P88/'Izračun udjela za 2024. (euri)'!$G$1,2)</f>
        <v>1357627.87</v>
      </c>
      <c r="Q88" s="64">
        <f>+ROUND('Izračun udjela za 2024. (kune)'!Q88/'Izračun udjela za 2024. (euri)'!$G$1,2)</f>
        <v>1424877.75</v>
      </c>
      <c r="R88" s="65">
        <f>+ROUND('Izračun udjela za 2024. (kune)'!R88/'Izračun udjela za 2024. (euri)'!$G$1,2)</f>
        <v>105215.36</v>
      </c>
      <c r="S88" s="66">
        <f>+ROUND('Izračun udjela za 2024. (kune)'!S88/'Izračun udjela za 2024. (euri)'!$G$1,2)</f>
        <v>1478021.88</v>
      </c>
      <c r="T88" s="64">
        <f>+ROUND('Izračun udjela za 2024. (kune)'!T88/'Izračun udjela za 2024. (euri)'!$G$1,2)</f>
        <v>1249911.27</v>
      </c>
      <c r="U88" s="65">
        <f>+ROUND('Izračun udjela za 2024. (kune)'!U88/'Izračun udjela za 2024. (euri)'!$G$1,2)</f>
        <v>92561.54</v>
      </c>
      <c r="V88" s="67">
        <f>+ROUND('Izračun udjela za 2024. (kune)'!V88/'Izračun udjela za 2024. (euri)'!$G$1,2)</f>
        <v>1296231.7</v>
      </c>
      <c r="W88" s="64">
        <f>+ROUND('Izračun udjela za 2024. (kune)'!W88/'Izračun udjela za 2024. (euri)'!$G$1,2)</f>
        <v>1541390.26</v>
      </c>
      <c r="X88" s="65">
        <f>+ROUND('Izračun udjela za 2024. (kune)'!X88/'Izračun udjela za 2024. (euri)'!$G$1,2)</f>
        <v>114177.13</v>
      </c>
      <c r="Y88" s="67">
        <f>+ROUND('Izračun udjela za 2024. (kune)'!Y88/'Izračun udjela za 2024. (euri)'!$G$1,2)</f>
        <v>1598478.71</v>
      </c>
      <c r="Z88" s="64">
        <f>+ROUND('Izračun udjela za 2024. (kune)'!Z88/'Izračun udjela za 2024. (euri)'!$G$1,2)</f>
        <v>1773100.12</v>
      </c>
      <c r="AA88" s="68">
        <f>+ROUND('Izračun udjela za 2024. (kune)'!AA88/'Izračun udjela za 2024. (euri)'!$G$1,2)</f>
        <v>2877.92</v>
      </c>
      <c r="AB88" s="65">
        <f>+ROUND('Izračun udjela za 2024. (kune)'!AB88/'Izračun udjela za 2024. (euri)'!$G$1,2)</f>
        <v>131340.82999999999</v>
      </c>
      <c r="AC88" s="67">
        <f>+ROUND('Izračun udjela za 2024. (kune)'!AC88/'Izračun udjela za 2024. (euri)'!$G$1,2)</f>
        <v>1837776.88</v>
      </c>
      <c r="AD88" s="64">
        <f>+ROUND('Izračun udjela za 2024. (kune)'!AD88/'Izračun udjela za 2024. (euri)'!$G$1,2)</f>
        <v>1737600.62</v>
      </c>
      <c r="AE88" s="68">
        <f>+ROUND('Izračun udjela za 2024. (kune)'!AE88/'Izračun udjela za 2024. (euri)'!$G$1,2)</f>
        <v>895.05</v>
      </c>
      <c r="AF88" s="65">
        <f>+ROUND('Izračun udjela za 2024. (kune)'!AF88/'Izračun udjela za 2024. (euri)'!$G$1,2)</f>
        <v>100722.23</v>
      </c>
      <c r="AG88" s="67">
        <f>+ROUND('Izračun udjela za 2024. (kune)'!AG88/'Izračun udjela za 2024. (euri)'!$G$1,2)</f>
        <v>1834085.13</v>
      </c>
      <c r="AH88" s="64">
        <f>+ROUND('Izračun udjela za 2024. (kune)'!AH88/'Izračun udjela za 2024. (euri)'!$G$1,2)</f>
        <v>1565656.95</v>
      </c>
      <c r="AI88" s="68">
        <f>+ROUND('Izračun udjela za 2024. (kune)'!AI88/'Izračun udjela za 2024. (euri)'!$G$1,2)</f>
        <v>407.25</v>
      </c>
      <c r="AJ88" s="64">
        <f>+ROUND('Izračun udjela za 2024. (kune)'!AJ88/'Izračun udjela za 2024. (euri)'!$G$1,2)</f>
        <v>74577.350000000006</v>
      </c>
      <c r="AK88" s="67">
        <f>+ROUND('Izračun udjela za 2024. (kune)'!AK88/'Izračun udjela za 2024. (euri)'!$G$1,2)</f>
        <v>1672228.73</v>
      </c>
      <c r="AL88" s="64">
        <f>+ROUND('Izračun udjela za 2024. (kune)'!AL88/'Izračun udjela za 2024. (euri)'!$G$1,2)</f>
        <v>1948460.77</v>
      </c>
      <c r="AM88" s="68">
        <f>+ROUND('Izračun udjela za 2024. (kune)'!AM88/'Izračun udjela za 2024. (euri)'!$G$1,2)</f>
        <v>407.73</v>
      </c>
      <c r="AN88" s="64">
        <f>+ROUND('Izračun udjela za 2024. (kune)'!AN88/'Izračun udjela za 2024. (euri)'!$G$1,2)</f>
        <v>92806.39</v>
      </c>
      <c r="AO88" s="67">
        <f>+ROUND('Izračun udjela za 2024. (kune)'!AO88/'Izračun udjela za 2024. (euri)'!$G$1,2)</f>
        <v>2083227.63</v>
      </c>
      <c r="AP88" s="69"/>
      <c r="AQ88" s="69"/>
      <c r="AR88" s="69"/>
      <c r="AS88" s="69"/>
      <c r="AT88" s="69"/>
      <c r="AU88" s="71"/>
      <c r="AV88" s="64">
        <v>10</v>
      </c>
      <c r="AW88" s="64">
        <v>8</v>
      </c>
      <c r="AX88" s="64">
        <v>12</v>
      </c>
      <c r="AY88" s="64">
        <v>24</v>
      </c>
      <c r="AZ88" s="64"/>
      <c r="BA88" s="64"/>
      <c r="BB88" s="64"/>
      <c r="BC88" s="64"/>
      <c r="BD88" s="72">
        <f t="shared" si="18"/>
        <v>1805159.42</v>
      </c>
      <c r="BE88" s="73">
        <f t="shared" si="16"/>
        <v>224.77</v>
      </c>
      <c r="BF88" s="74">
        <f>+$BJ$601</f>
        <v>453.27</v>
      </c>
      <c r="BG88" s="66">
        <f t="shared" si="17"/>
        <v>1835083.4999999998</v>
      </c>
      <c r="BH88" s="75">
        <f t="shared" si="19"/>
        <v>5.1852068323157002E-3</v>
      </c>
      <c r="BI88" s="76">
        <f t="shared" si="20"/>
        <v>5.1852068323157002E-3</v>
      </c>
    </row>
    <row r="89" spans="1:61" ht="15.75" customHeight="1" x14ac:dyDescent="0.25">
      <c r="A89" s="60">
        <v>1</v>
      </c>
      <c r="B89" s="61">
        <v>87</v>
      </c>
      <c r="C89" s="61">
        <v>17</v>
      </c>
      <c r="D89" s="62" t="s">
        <v>87</v>
      </c>
      <c r="E89" s="62" t="s">
        <v>167</v>
      </c>
      <c r="F89" s="63">
        <v>3465</v>
      </c>
      <c r="G89" s="64">
        <v>10</v>
      </c>
      <c r="H89" s="64">
        <f>+ROUND('Izračun udjela za 2024. (kune)'!H89/'Izračun udjela za 2024. (euri)'!$G$1,2)</f>
        <v>364963.97</v>
      </c>
      <c r="I89" s="65">
        <f>+ROUND('Izračun udjela za 2024. (kune)'!I89/'Izračun udjela za 2024. (euri)'!$G$1,2)</f>
        <v>33722.47</v>
      </c>
      <c r="J89" s="66">
        <f>+ROUND('Izračun udjela za 2024. (kune)'!J89/'Izračun udjela za 2024. (euri)'!$G$1,2)</f>
        <v>364365.65</v>
      </c>
      <c r="K89" s="64">
        <f>+ROUND('Izračun udjela za 2024. (kune)'!K89/'Izračun udjela za 2024. (euri)'!$G$1,2)</f>
        <v>367836.48</v>
      </c>
      <c r="L89" s="65">
        <f>+ROUND('Izračun udjela za 2024. (kune)'!L89/'Izračun udjela za 2024. (euri)'!$G$1,2)</f>
        <v>34276.449999999997</v>
      </c>
      <c r="M89" s="66">
        <f>+ROUND('Izračun udjela za 2024. (kune)'!M89/'Izračun udjela za 2024. (euri)'!$G$1,2)</f>
        <v>366916.03</v>
      </c>
      <c r="N89" s="64">
        <f>+ROUND('Izračun udjela za 2024. (kune)'!N89/'Izračun udjela za 2024. (euri)'!$G$1,2)</f>
        <v>271784.17</v>
      </c>
      <c r="O89" s="65">
        <f>+ROUND('Izračun udjela za 2024. (kune)'!O89/'Izračun udjela za 2024. (euri)'!$G$1,2)</f>
        <v>17730.38</v>
      </c>
      <c r="P89" s="66">
        <f>+ROUND('Izračun udjela za 2024. (kune)'!P89/'Izračun udjela za 2024. (euri)'!$G$1,2)</f>
        <v>279459.17</v>
      </c>
      <c r="Q89" s="64">
        <f>+ROUND('Izračun udjela za 2024. (kune)'!Q89/'Izračun udjela za 2024. (euri)'!$G$1,2)</f>
        <v>319372.02</v>
      </c>
      <c r="R89" s="65">
        <f>+ROUND('Izračun udjela za 2024. (kune)'!R89/'Izračun udjela za 2024. (euri)'!$G$1,2)</f>
        <v>20936.84</v>
      </c>
      <c r="S89" s="66">
        <f>+ROUND('Izračun udjela za 2024. (kune)'!S89/'Izračun udjela za 2024. (euri)'!$G$1,2)</f>
        <v>328278.7</v>
      </c>
      <c r="T89" s="64">
        <f>+ROUND('Izračun udjela za 2024. (kune)'!T89/'Izračun udjela za 2024. (euri)'!$G$1,2)</f>
        <v>336742.54</v>
      </c>
      <c r="U89" s="65">
        <f>+ROUND('Izračun udjela za 2024. (kune)'!U89/'Izračun udjela za 2024. (euri)'!$G$1,2)</f>
        <v>22346.05</v>
      </c>
      <c r="V89" s="67">
        <f>+ROUND('Izračun udjela za 2024. (kune)'!V89/'Izračun udjela za 2024. (euri)'!$G$1,2)</f>
        <v>345836.13</v>
      </c>
      <c r="W89" s="64">
        <f>+ROUND('Izračun udjela za 2024. (kune)'!W89/'Izračun udjela za 2024. (euri)'!$G$1,2)</f>
        <v>413940.47999999998</v>
      </c>
      <c r="X89" s="65">
        <f>+ROUND('Izračun udjela za 2024. (kune)'!X89/'Izračun udjela za 2024. (euri)'!$G$1,2)</f>
        <v>26873.01</v>
      </c>
      <c r="Y89" s="67">
        <f>+ROUND('Izračun udjela za 2024. (kune)'!Y89/'Izračun udjela za 2024. (euri)'!$G$1,2)</f>
        <v>425774.21</v>
      </c>
      <c r="Z89" s="64">
        <f>+ROUND('Izračun udjela za 2024. (kune)'!Z89/'Izračun udjela za 2024. (euri)'!$G$1,2)</f>
        <v>491245.76</v>
      </c>
      <c r="AA89" s="68">
        <f>+ROUND('Izračun udjela za 2024. (kune)'!AA89/'Izračun udjela za 2024. (euri)'!$G$1,2)</f>
        <v>4254.21</v>
      </c>
      <c r="AB89" s="65">
        <f>+ROUND('Izračun udjela za 2024. (kune)'!AB89/'Izračun udjela za 2024. (euri)'!$G$1,2)</f>
        <v>32137.74</v>
      </c>
      <c r="AC89" s="67">
        <f>+ROUND('Izračun udjela za 2024. (kune)'!AC89/'Izračun udjela za 2024. (euri)'!$G$1,2)</f>
        <v>526399.31999999995</v>
      </c>
      <c r="AD89" s="64">
        <f>+ROUND('Izračun udjela za 2024. (kune)'!AD89/'Izračun udjela za 2024. (euri)'!$G$1,2)</f>
        <v>443010.14</v>
      </c>
      <c r="AE89" s="68">
        <f>+ROUND('Izračun udjela za 2024. (kune)'!AE89/'Izračun udjela za 2024. (euri)'!$G$1,2)</f>
        <v>1733.09</v>
      </c>
      <c r="AF89" s="65">
        <f>+ROUND('Izračun udjela za 2024. (kune)'!AF89/'Izračun udjela za 2024. (euri)'!$G$1,2)</f>
        <v>26787.71</v>
      </c>
      <c r="AG89" s="67">
        <f>+ROUND('Izračun udjela za 2024. (kune)'!AG89/'Izračun udjela za 2024. (euri)'!$G$1,2)</f>
        <v>481998.4</v>
      </c>
      <c r="AH89" s="64">
        <f>+ROUND('Izračun udjela za 2024. (kune)'!AH89/'Izračun udjela za 2024. (euri)'!$G$1,2)</f>
        <v>494496.16</v>
      </c>
      <c r="AI89" s="68">
        <f>+ROUND('Izračun udjela za 2024. (kune)'!AI89/'Izračun udjela za 2024. (euri)'!$G$1,2)</f>
        <v>2345.5100000000002</v>
      </c>
      <c r="AJ89" s="64">
        <f>+ROUND('Izračun udjela za 2024. (kune)'!AJ89/'Izračun udjela za 2024. (euri)'!$G$1,2)</f>
        <v>33845.089999999997</v>
      </c>
      <c r="AK89" s="67">
        <f>+ROUND('Izračun udjela za 2024. (kune)'!AK89/'Izračun udjela za 2024. (euri)'!$G$1,2)</f>
        <v>536985.01</v>
      </c>
      <c r="AL89" s="64">
        <f>+ROUND('Izračun udjela za 2024. (kune)'!AL89/'Izračun udjela za 2024. (euri)'!$G$1,2)</f>
        <v>534732.87</v>
      </c>
      <c r="AM89" s="68">
        <f>+ROUND('Izračun udjela za 2024. (kune)'!AM89/'Izračun udjela za 2024. (euri)'!$G$1,2)</f>
        <v>4194.3</v>
      </c>
      <c r="AN89" s="64">
        <f>+ROUND('Izračun udjela za 2024. (kune)'!AN89/'Izračun udjela za 2024. (euri)'!$G$1,2)</f>
        <v>34637.050000000003</v>
      </c>
      <c r="AO89" s="67">
        <f>+ROUND('Izračun udjela za 2024. (kune)'!AO89/'Izračun udjela za 2024. (euri)'!$G$1,2)</f>
        <v>580530.49</v>
      </c>
      <c r="AP89" s="69"/>
      <c r="AQ89" s="69"/>
      <c r="AR89" s="69"/>
      <c r="AS89" s="69"/>
      <c r="AT89" s="69"/>
      <c r="AU89" s="71"/>
      <c r="AV89" s="64">
        <v>119</v>
      </c>
      <c r="AW89" s="64">
        <v>119</v>
      </c>
      <c r="AX89" s="64">
        <v>150</v>
      </c>
      <c r="AY89" s="64">
        <v>160</v>
      </c>
      <c r="AZ89" s="64"/>
      <c r="BA89" s="64"/>
      <c r="BB89" s="64"/>
      <c r="BC89" s="64"/>
      <c r="BD89" s="72">
        <f t="shared" si="18"/>
        <v>510337.49</v>
      </c>
      <c r="BE89" s="73">
        <f t="shared" si="16"/>
        <v>147.28</v>
      </c>
      <c r="BF89" s="74">
        <f t="shared" ref="BF89:BF95" si="22">+$BJ$600</f>
        <v>447.75</v>
      </c>
      <c r="BG89" s="66">
        <f t="shared" si="17"/>
        <v>1041128.55</v>
      </c>
      <c r="BH89" s="75">
        <f t="shared" si="19"/>
        <v>2.9418099344138506E-3</v>
      </c>
      <c r="BI89" s="76">
        <f t="shared" si="20"/>
        <v>2.9418099344138502E-3</v>
      </c>
    </row>
    <row r="90" spans="1:61" ht="15.75" customHeight="1" x14ac:dyDescent="0.25">
      <c r="A90" s="60">
        <v>1</v>
      </c>
      <c r="B90" s="61">
        <v>88</v>
      </c>
      <c r="C90" s="61">
        <v>17</v>
      </c>
      <c r="D90" s="62" t="s">
        <v>87</v>
      </c>
      <c r="E90" s="62" t="s">
        <v>168</v>
      </c>
      <c r="F90" s="63">
        <v>3112</v>
      </c>
      <c r="G90" s="64">
        <v>10</v>
      </c>
      <c r="H90" s="64">
        <f>+ROUND('Izračun udjela za 2024. (kune)'!H90/'Izračun udjela za 2024. (euri)'!$G$1,2)</f>
        <v>243320.68</v>
      </c>
      <c r="I90" s="65">
        <f>+ROUND('Izračun udjela za 2024. (kune)'!I90/'Izračun udjela za 2024. (euri)'!$G$1,2)</f>
        <v>18313.060000000001</v>
      </c>
      <c r="J90" s="66">
        <f>+ROUND('Izračun udjela za 2024. (kune)'!J90/'Izračun udjela za 2024. (euri)'!$G$1,2)</f>
        <v>247508.38</v>
      </c>
      <c r="K90" s="64">
        <f>+ROUND('Izračun udjela za 2024. (kune)'!K90/'Izračun udjela za 2024. (euri)'!$G$1,2)</f>
        <v>226028.04</v>
      </c>
      <c r="L90" s="65">
        <f>+ROUND('Izračun udjela za 2024. (kune)'!L90/'Izračun udjela za 2024. (euri)'!$G$1,2)</f>
        <v>18090.5</v>
      </c>
      <c r="M90" s="66">
        <f>+ROUND('Izračun udjela za 2024. (kune)'!M90/'Izračun udjela za 2024. (euri)'!$G$1,2)</f>
        <v>228731.29</v>
      </c>
      <c r="N90" s="64">
        <f>+ROUND('Izračun udjela za 2024. (kune)'!N90/'Izračun udjela za 2024. (euri)'!$G$1,2)</f>
        <v>136535.95000000001</v>
      </c>
      <c r="O90" s="65">
        <f>+ROUND('Izračun udjela za 2024. (kune)'!O90/'Izračun udjela za 2024. (euri)'!$G$1,2)</f>
        <v>6458.85</v>
      </c>
      <c r="P90" s="66">
        <f>+ROUND('Izračun udjela za 2024. (kune)'!P90/'Izračun udjela za 2024. (euri)'!$G$1,2)</f>
        <v>143084.79999999999</v>
      </c>
      <c r="Q90" s="64">
        <f>+ROUND('Izračun udjela za 2024. (kune)'!Q90/'Izračun udjela za 2024. (euri)'!$G$1,2)</f>
        <v>248245.79</v>
      </c>
      <c r="R90" s="65">
        <f>+ROUND('Izračun udjela za 2024. (kune)'!R90/'Izračun udjela za 2024. (euri)'!$G$1,2)</f>
        <v>12806.45</v>
      </c>
      <c r="S90" s="66">
        <f>+ROUND('Izračun udjela za 2024. (kune)'!S90/'Izračun udjela za 2024. (euri)'!$G$1,2)</f>
        <v>258983.27</v>
      </c>
      <c r="T90" s="64">
        <f>+ROUND('Izračun udjela za 2024. (kune)'!T90/'Izračun udjela za 2024. (euri)'!$G$1,2)</f>
        <v>211626.67</v>
      </c>
      <c r="U90" s="65">
        <f>+ROUND('Izračun udjela za 2024. (kune)'!U90/'Izračun udjela za 2024. (euri)'!$G$1,2)</f>
        <v>10865.15</v>
      </c>
      <c r="V90" s="67">
        <f>+ROUND('Izračun udjela za 2024. (kune)'!V90/'Izračun udjela za 2024. (euri)'!$G$1,2)</f>
        <v>220837.68</v>
      </c>
      <c r="W90" s="64">
        <f>+ROUND('Izračun udjela za 2024. (kune)'!W90/'Izračun udjela za 2024. (euri)'!$G$1,2)</f>
        <v>305712.26</v>
      </c>
      <c r="X90" s="65">
        <f>+ROUND('Izračun udjela za 2024. (kune)'!X90/'Izračun udjela za 2024. (euri)'!$G$1,2)</f>
        <v>14557.73</v>
      </c>
      <c r="Y90" s="67">
        <f>+ROUND('Izračun udjela za 2024. (kune)'!Y90/'Izračun udjela za 2024. (euri)'!$G$1,2)</f>
        <v>320269.98</v>
      </c>
      <c r="Z90" s="64">
        <f>+ROUND('Izračun udjela za 2024. (kune)'!Z90/'Izračun udjela za 2024. (euri)'!$G$1,2)</f>
        <v>279326.52</v>
      </c>
      <c r="AA90" s="68">
        <f>+ROUND('Izračun udjela za 2024. (kune)'!AA90/'Izračun udjela za 2024. (euri)'!$G$1,2)</f>
        <v>11662.67</v>
      </c>
      <c r="AB90" s="65">
        <f>+ROUND('Izračun udjela za 2024. (kune)'!AB90/'Izračun udjela za 2024. (euri)'!$G$1,2)</f>
        <v>13301.27</v>
      </c>
      <c r="AC90" s="67">
        <f>+ROUND('Izračun udjela za 2024. (kune)'!AC90/'Izračun udjela za 2024. (euri)'!$G$1,2)</f>
        <v>322502.40000000002</v>
      </c>
      <c r="AD90" s="64">
        <f>+ROUND('Izračun udjela za 2024. (kune)'!AD90/'Izračun udjela za 2024. (euri)'!$G$1,2)</f>
        <v>269615.90999999997</v>
      </c>
      <c r="AE90" s="68">
        <f>+ROUND('Izračun udjela za 2024. (kune)'!AE90/'Izračun udjela za 2024. (euri)'!$G$1,2)</f>
        <v>5195.13</v>
      </c>
      <c r="AF90" s="65">
        <f>+ROUND('Izračun udjela za 2024. (kune)'!AF90/'Izračun udjela za 2024. (euri)'!$G$1,2)</f>
        <v>11573.92</v>
      </c>
      <c r="AG90" s="67">
        <f>+ROUND('Izračun udjela za 2024. (kune)'!AG90/'Izračun udjela za 2024. (euri)'!$G$1,2)</f>
        <v>319740.14</v>
      </c>
      <c r="AH90" s="64">
        <f>+ROUND('Izračun udjela za 2024. (kune)'!AH90/'Izračun udjela za 2024. (euri)'!$G$1,2)</f>
        <v>352854.32</v>
      </c>
      <c r="AI90" s="68">
        <f>+ROUND('Izračun udjela za 2024. (kune)'!AI90/'Izračun udjela za 2024. (euri)'!$G$1,2)</f>
        <v>7381.02</v>
      </c>
      <c r="AJ90" s="64">
        <f>+ROUND('Izračun udjela za 2024. (kune)'!AJ90/'Izračun udjela za 2024. (euri)'!$G$1,2)</f>
        <v>18135.11</v>
      </c>
      <c r="AK90" s="67">
        <f>+ROUND('Izračun udjela za 2024. (kune)'!AK90/'Izračun udjela za 2024. (euri)'!$G$1,2)</f>
        <v>431682.59</v>
      </c>
      <c r="AL90" s="64">
        <f>+ROUND('Izračun udjela za 2024. (kune)'!AL90/'Izračun udjela za 2024. (euri)'!$G$1,2)</f>
        <v>415392.76</v>
      </c>
      <c r="AM90" s="68">
        <f>+ROUND('Izračun udjela za 2024. (kune)'!AM90/'Izračun udjela za 2024. (euri)'!$G$1,2)</f>
        <v>8218.15</v>
      </c>
      <c r="AN90" s="64">
        <f>+ROUND('Izračun udjela za 2024. (kune)'!AN90/'Izračun udjela za 2024. (euri)'!$G$1,2)</f>
        <v>20368.310000000001</v>
      </c>
      <c r="AO90" s="67">
        <f>+ROUND('Izračun udjela za 2024. (kune)'!AO90/'Izračun udjela za 2024. (euri)'!$G$1,2)</f>
        <v>497973.49</v>
      </c>
      <c r="AP90" s="69"/>
      <c r="AQ90" s="69"/>
      <c r="AR90" s="69"/>
      <c r="AS90" s="69"/>
      <c r="AT90" s="69"/>
      <c r="AU90" s="71"/>
      <c r="AV90" s="64">
        <v>195</v>
      </c>
      <c r="AW90" s="64">
        <v>190</v>
      </c>
      <c r="AX90" s="64">
        <v>327</v>
      </c>
      <c r="AY90" s="64">
        <v>331</v>
      </c>
      <c r="AZ90" s="64"/>
      <c r="BA90" s="64"/>
      <c r="BB90" s="64"/>
      <c r="BC90" s="64"/>
      <c r="BD90" s="72">
        <f t="shared" si="18"/>
        <v>378433.72</v>
      </c>
      <c r="BE90" s="73">
        <f t="shared" si="16"/>
        <v>121.6</v>
      </c>
      <c r="BF90" s="74">
        <f t="shared" si="22"/>
        <v>447.75</v>
      </c>
      <c r="BG90" s="66">
        <f t="shared" si="17"/>
        <v>1014978.7999999999</v>
      </c>
      <c r="BH90" s="75">
        <f t="shared" si="19"/>
        <v>2.867921273563623E-3</v>
      </c>
      <c r="BI90" s="76">
        <f t="shared" si="20"/>
        <v>2.8679212735636199E-3</v>
      </c>
    </row>
    <row r="91" spans="1:61" ht="15.75" customHeight="1" x14ac:dyDescent="0.25">
      <c r="A91" s="60">
        <v>1</v>
      </c>
      <c r="B91" s="61">
        <v>89</v>
      </c>
      <c r="C91" s="61">
        <v>20</v>
      </c>
      <c r="D91" s="62" t="s">
        <v>87</v>
      </c>
      <c r="E91" s="62" t="s">
        <v>169</v>
      </c>
      <c r="F91" s="63">
        <v>1197</v>
      </c>
      <c r="G91" s="64">
        <v>10</v>
      </c>
      <c r="H91" s="64">
        <f>+ROUND('Izračun udjela za 2024. (kune)'!H91/'Izračun udjela za 2024. (euri)'!$G$1,2)</f>
        <v>200223.28</v>
      </c>
      <c r="I91" s="65">
        <f>+ROUND('Izračun udjela za 2024. (kune)'!I91/'Izračun udjela za 2024. (euri)'!$G$1,2)</f>
        <v>0</v>
      </c>
      <c r="J91" s="66">
        <f>+ROUND('Izračun udjela za 2024. (kune)'!J91/'Izračun udjela za 2024. (euri)'!$G$1,2)</f>
        <v>220245.6</v>
      </c>
      <c r="K91" s="64">
        <f>+ROUND('Izračun udjela za 2024. (kune)'!K91/'Izračun udjela za 2024. (euri)'!$G$1,2)</f>
        <v>178931.88</v>
      </c>
      <c r="L91" s="65">
        <f>+ROUND('Izračun udjela za 2024. (kune)'!L91/'Izračun udjela za 2024. (euri)'!$G$1,2)</f>
        <v>0</v>
      </c>
      <c r="M91" s="66">
        <f>+ROUND('Izračun udjela za 2024. (kune)'!M91/'Izračun udjela za 2024. (euri)'!$G$1,2)</f>
        <v>196825.07</v>
      </c>
      <c r="N91" s="64">
        <f>+ROUND('Izračun udjela za 2024. (kune)'!N91/'Izračun udjela za 2024. (euri)'!$G$1,2)</f>
        <v>155091.43</v>
      </c>
      <c r="O91" s="65">
        <f>+ROUND('Izračun udjela za 2024. (kune)'!O91/'Izračun udjela za 2024. (euri)'!$G$1,2)</f>
        <v>0</v>
      </c>
      <c r="P91" s="66">
        <f>+ROUND('Izračun udjela za 2024. (kune)'!P91/'Izračun udjela za 2024. (euri)'!$G$1,2)</f>
        <v>170600.57</v>
      </c>
      <c r="Q91" s="64">
        <f>+ROUND('Izračun udjela za 2024. (kune)'!Q91/'Izračun udjela za 2024. (euri)'!$G$1,2)</f>
        <v>175154.36</v>
      </c>
      <c r="R91" s="65">
        <f>+ROUND('Izračun udjela za 2024. (kune)'!R91/'Izračun udjela za 2024. (euri)'!$G$1,2)</f>
        <v>0</v>
      </c>
      <c r="S91" s="66">
        <f>+ROUND('Izračun udjela za 2024. (kune)'!S91/'Izračun udjela za 2024. (euri)'!$G$1,2)</f>
        <v>192669.8</v>
      </c>
      <c r="T91" s="64">
        <f>+ROUND('Izračun udjela za 2024. (kune)'!T91/'Izračun udjela za 2024. (euri)'!$G$1,2)</f>
        <v>173783.55</v>
      </c>
      <c r="U91" s="65">
        <f>+ROUND('Izračun udjela za 2024. (kune)'!U91/'Izračun udjela za 2024. (euri)'!$G$1,2)</f>
        <v>0</v>
      </c>
      <c r="V91" s="67">
        <f>+ROUND('Izračun udjela za 2024. (kune)'!V91/'Izračun udjela za 2024. (euri)'!$G$1,2)</f>
        <v>191161.91</v>
      </c>
      <c r="W91" s="64">
        <f>+ROUND('Izračun udjela za 2024. (kune)'!W91/'Izračun udjela za 2024. (euri)'!$G$1,2)</f>
        <v>192951.12</v>
      </c>
      <c r="X91" s="65">
        <f>+ROUND('Izračun udjela za 2024. (kune)'!X91/'Izračun udjela za 2024. (euri)'!$G$1,2)</f>
        <v>0</v>
      </c>
      <c r="Y91" s="67">
        <f>+ROUND('Izračun udjela za 2024. (kune)'!Y91/'Izračun udjela za 2024. (euri)'!$G$1,2)</f>
        <v>212246.24</v>
      </c>
      <c r="Z91" s="64">
        <f>+ROUND('Izračun udjela za 2024. (kune)'!Z91/'Izračun udjela za 2024. (euri)'!$G$1,2)</f>
        <v>223341.36</v>
      </c>
      <c r="AA91" s="68">
        <f>+ROUND('Izračun udjela za 2024. (kune)'!AA91/'Izračun udjela za 2024. (euri)'!$G$1,2)</f>
        <v>682.6</v>
      </c>
      <c r="AB91" s="65">
        <f>+ROUND('Izračun udjela za 2024. (kune)'!AB91/'Izračun udjela za 2024. (euri)'!$G$1,2)</f>
        <v>0</v>
      </c>
      <c r="AC91" s="67">
        <f>+ROUND('Izračun udjela za 2024. (kune)'!AC91/'Izračun udjela za 2024. (euri)'!$G$1,2)</f>
        <v>245675.5</v>
      </c>
      <c r="AD91" s="64">
        <f>+ROUND('Izračun udjela za 2024. (kune)'!AD91/'Izračun udjela za 2024. (euri)'!$G$1,2)</f>
        <v>233362.39</v>
      </c>
      <c r="AE91" s="68">
        <f>+ROUND('Izračun udjela za 2024. (kune)'!AE91/'Izračun udjela za 2024. (euri)'!$G$1,2)</f>
        <v>188.83</v>
      </c>
      <c r="AF91" s="65">
        <f>+ROUND('Izračun udjela za 2024. (kune)'!AF91/'Izračun udjela za 2024. (euri)'!$G$1,2)</f>
        <v>0</v>
      </c>
      <c r="AG91" s="67">
        <f>+ROUND('Izračun udjela za 2024. (kune)'!AG91/'Izračun udjela za 2024. (euri)'!$G$1,2)</f>
        <v>256698.63</v>
      </c>
      <c r="AH91" s="64">
        <f>+ROUND('Izračun udjela za 2024. (kune)'!AH91/'Izračun udjela za 2024. (euri)'!$G$1,2)</f>
        <v>227961.03</v>
      </c>
      <c r="AI91" s="68">
        <f>+ROUND('Izračun udjela za 2024. (kune)'!AI91/'Izračun udjela za 2024. (euri)'!$G$1,2)</f>
        <v>0</v>
      </c>
      <c r="AJ91" s="64">
        <f>+ROUND('Izračun udjela za 2024. (kune)'!AJ91/'Izračun udjela za 2024. (euri)'!$G$1,2)</f>
        <v>0</v>
      </c>
      <c r="AK91" s="67">
        <f>+ROUND('Izračun udjela za 2024. (kune)'!AK91/'Izračun udjela za 2024. (euri)'!$G$1,2)</f>
        <v>250757.13</v>
      </c>
      <c r="AL91" s="64">
        <f>+ROUND('Izračun udjela za 2024. (kune)'!AL91/'Izračun udjela za 2024. (euri)'!$G$1,2)</f>
        <v>229255.64</v>
      </c>
      <c r="AM91" s="68">
        <f>+ROUND('Izračun udjela za 2024. (kune)'!AM91/'Izračun udjela za 2024. (euri)'!$G$1,2)</f>
        <v>-66.78</v>
      </c>
      <c r="AN91" s="64">
        <f>+ROUND('Izračun udjela za 2024. (kune)'!AN91/'Izračun udjela za 2024. (euri)'!$G$1,2)</f>
        <v>0</v>
      </c>
      <c r="AO91" s="67">
        <f>+ROUND('Izračun udjela za 2024. (kune)'!AO91/'Izračun udjela za 2024. (euri)'!$G$1,2)</f>
        <v>252181.2</v>
      </c>
      <c r="AP91" s="69"/>
      <c r="AQ91" s="69"/>
      <c r="AR91" s="69"/>
      <c r="AS91" s="69"/>
      <c r="AT91" s="69"/>
      <c r="AU91" s="71"/>
      <c r="AV91" s="64">
        <v>0</v>
      </c>
      <c r="AW91" s="64">
        <v>0</v>
      </c>
      <c r="AX91" s="64">
        <v>0</v>
      </c>
      <c r="AY91" s="64">
        <v>0</v>
      </c>
      <c r="AZ91" s="64"/>
      <c r="BA91" s="64"/>
      <c r="BB91" s="64"/>
      <c r="BC91" s="64"/>
      <c r="BD91" s="72">
        <f t="shared" si="18"/>
        <v>243511.74</v>
      </c>
      <c r="BE91" s="73">
        <f t="shared" si="16"/>
        <v>203.44</v>
      </c>
      <c r="BF91" s="74">
        <f t="shared" si="22"/>
        <v>447.75</v>
      </c>
      <c r="BG91" s="66">
        <f t="shared" si="17"/>
        <v>292439.07</v>
      </c>
      <c r="BH91" s="75">
        <f t="shared" si="19"/>
        <v>8.2631502261343943E-4</v>
      </c>
      <c r="BI91" s="76">
        <f t="shared" si="20"/>
        <v>8.26315022613439E-4</v>
      </c>
    </row>
    <row r="92" spans="1:61" ht="15.75" customHeight="1" x14ac:dyDescent="0.25">
      <c r="A92" s="60">
        <v>1</v>
      </c>
      <c r="B92" s="61">
        <v>90</v>
      </c>
      <c r="C92" s="61">
        <v>4</v>
      </c>
      <c r="D92" s="62" t="s">
        <v>87</v>
      </c>
      <c r="E92" s="62" t="s">
        <v>170</v>
      </c>
      <c r="F92" s="63">
        <v>2541</v>
      </c>
      <c r="G92" s="64">
        <v>10</v>
      </c>
      <c r="H92" s="64">
        <f>+ROUND('Izračun udjela za 2024. (kune)'!H92/'Izračun udjela za 2024. (euri)'!$G$1,2)</f>
        <v>630390.48</v>
      </c>
      <c r="I92" s="65">
        <f>+ROUND('Izračun udjela za 2024. (kune)'!I92/'Izračun udjela za 2024. (euri)'!$G$1,2)</f>
        <v>0</v>
      </c>
      <c r="J92" s="66">
        <f>+ROUND('Izračun udjela za 2024. (kune)'!J92/'Izračun udjela za 2024. (euri)'!$G$1,2)</f>
        <v>693429.53</v>
      </c>
      <c r="K92" s="64">
        <f>+ROUND('Izračun udjela za 2024. (kune)'!K92/'Izračun udjela za 2024. (euri)'!$G$1,2)</f>
        <v>567080.32999999996</v>
      </c>
      <c r="L92" s="65">
        <f>+ROUND('Izračun udjela za 2024. (kune)'!L92/'Izračun udjela za 2024. (euri)'!$G$1,2)</f>
        <v>0</v>
      </c>
      <c r="M92" s="66">
        <f>+ROUND('Izračun udjela za 2024. (kune)'!M92/'Izračun udjela za 2024. (euri)'!$G$1,2)</f>
        <v>623788.36</v>
      </c>
      <c r="N92" s="64">
        <f>+ROUND('Izračun udjela za 2024. (kune)'!N92/'Izračun udjela za 2024. (euri)'!$G$1,2)</f>
        <v>505697.31</v>
      </c>
      <c r="O92" s="65">
        <f>+ROUND('Izračun udjela za 2024. (kune)'!O92/'Izračun udjela za 2024. (euri)'!$G$1,2)</f>
        <v>0</v>
      </c>
      <c r="P92" s="66">
        <f>+ROUND('Izračun udjela za 2024. (kune)'!P92/'Izračun udjela za 2024. (euri)'!$G$1,2)</f>
        <v>556267.04</v>
      </c>
      <c r="Q92" s="64">
        <f>+ROUND('Izračun udjela za 2024. (kune)'!Q92/'Izračun udjela za 2024. (euri)'!$G$1,2)</f>
        <v>529411.1</v>
      </c>
      <c r="R92" s="65">
        <f>+ROUND('Izračun udjela za 2024. (kune)'!R92/'Izračun udjela za 2024. (euri)'!$G$1,2)</f>
        <v>0</v>
      </c>
      <c r="S92" s="66">
        <f>+ROUND('Izračun udjela za 2024. (kune)'!S92/'Izračun udjela za 2024. (euri)'!$G$1,2)</f>
        <v>582352.21</v>
      </c>
      <c r="T92" s="64">
        <f>+ROUND('Izračun udjela za 2024. (kune)'!T92/'Izračun udjela za 2024. (euri)'!$G$1,2)</f>
        <v>503219.16</v>
      </c>
      <c r="U92" s="65">
        <f>+ROUND('Izračun udjela za 2024. (kune)'!U92/'Izračun udjela za 2024. (euri)'!$G$1,2)</f>
        <v>0</v>
      </c>
      <c r="V92" s="67">
        <f>+ROUND('Izračun udjela za 2024. (kune)'!V92/'Izračun udjela za 2024. (euri)'!$G$1,2)</f>
        <v>553541.06999999995</v>
      </c>
      <c r="W92" s="64">
        <f>+ROUND('Izračun udjela za 2024. (kune)'!W92/'Izračun udjela za 2024. (euri)'!$G$1,2)</f>
        <v>681009.14</v>
      </c>
      <c r="X92" s="65">
        <f>+ROUND('Izračun udjela za 2024. (kune)'!X92/'Izračun udjela za 2024. (euri)'!$G$1,2)</f>
        <v>0</v>
      </c>
      <c r="Y92" s="67">
        <f>+ROUND('Izračun udjela za 2024. (kune)'!Y92/'Izračun udjela za 2024. (euri)'!$G$1,2)</f>
        <v>749110.05</v>
      </c>
      <c r="Z92" s="64">
        <f>+ROUND('Izračun udjela za 2024. (kune)'!Z92/'Izračun udjela za 2024. (euri)'!$G$1,2)</f>
        <v>646976.27</v>
      </c>
      <c r="AA92" s="68">
        <f>+ROUND('Izračun udjela za 2024. (kune)'!AA92/'Izračun udjela za 2024. (euri)'!$G$1,2)</f>
        <v>1775.37</v>
      </c>
      <c r="AB92" s="65">
        <f>+ROUND('Izračun udjela za 2024. (kune)'!AB92/'Izračun udjela za 2024. (euri)'!$G$1,2)</f>
        <v>0</v>
      </c>
      <c r="AC92" s="67">
        <f>+ROUND('Izračun udjela za 2024. (kune)'!AC92/'Izračun udjela za 2024. (euri)'!$G$1,2)</f>
        <v>713224.87</v>
      </c>
      <c r="AD92" s="64">
        <f>+ROUND('Izračun udjela za 2024. (kune)'!AD92/'Izračun udjela za 2024. (euri)'!$G$1,2)</f>
        <v>645132.64</v>
      </c>
      <c r="AE92" s="68">
        <f>+ROUND('Izračun udjela za 2024. (kune)'!AE92/'Izračun udjela za 2024. (euri)'!$G$1,2)</f>
        <v>214.48</v>
      </c>
      <c r="AF92" s="65">
        <f>+ROUND('Izračun udjela za 2024. (kune)'!AF92/'Izračun udjela za 2024. (euri)'!$G$1,2)</f>
        <v>0</v>
      </c>
      <c r="AG92" s="67">
        <f>+ROUND('Izračun udjela za 2024. (kune)'!AG92/'Izračun udjela za 2024. (euri)'!$G$1,2)</f>
        <v>711161.92</v>
      </c>
      <c r="AH92" s="64">
        <f>+ROUND('Izračun udjela za 2024. (kune)'!AH92/'Izračun udjela za 2024. (euri)'!$G$1,2)</f>
        <v>560089.75</v>
      </c>
      <c r="AI92" s="68">
        <f>+ROUND('Izračun udjela za 2024. (kune)'!AI92/'Izračun udjela za 2024. (euri)'!$G$1,2)</f>
        <v>132.85</v>
      </c>
      <c r="AJ92" s="64">
        <f>+ROUND('Izračun udjela za 2024. (kune)'!AJ92/'Izračun udjela za 2024. (euri)'!$G$1,2)</f>
        <v>0</v>
      </c>
      <c r="AK92" s="67">
        <f>+ROUND('Izračun udjela za 2024. (kune)'!AK92/'Izračun udjela za 2024. (euri)'!$G$1,2)</f>
        <v>617266.55000000005</v>
      </c>
      <c r="AL92" s="64">
        <f>+ROUND('Izračun udjela za 2024. (kune)'!AL92/'Izračun udjela za 2024. (euri)'!$G$1,2)</f>
        <v>803214.35</v>
      </c>
      <c r="AM92" s="68">
        <f>+ROUND('Izračun udjela za 2024. (kune)'!AM92/'Izračun udjela za 2024. (euri)'!$G$1,2)</f>
        <v>209.97</v>
      </c>
      <c r="AN92" s="64">
        <f>+ROUND('Izračun udjela za 2024. (kune)'!AN92/'Izračun udjela za 2024. (euri)'!$G$1,2)</f>
        <v>0</v>
      </c>
      <c r="AO92" s="67">
        <f>+ROUND('Izračun udjela za 2024. (kune)'!AO92/'Izračun udjela za 2024. (euri)'!$G$1,2)</f>
        <v>884618.78</v>
      </c>
      <c r="AP92" s="69"/>
      <c r="AQ92" s="69"/>
      <c r="AR92" s="69"/>
      <c r="AS92" s="69"/>
      <c r="AT92" s="69"/>
      <c r="AU92" s="71"/>
      <c r="AV92" s="64">
        <v>16</v>
      </c>
      <c r="AW92" s="64">
        <v>8</v>
      </c>
      <c r="AX92" s="64">
        <v>6</v>
      </c>
      <c r="AY92" s="64">
        <v>6</v>
      </c>
      <c r="AZ92" s="64"/>
      <c r="BA92" s="64"/>
      <c r="BB92" s="64"/>
      <c r="BC92" s="64"/>
      <c r="BD92" s="72">
        <f t="shared" si="18"/>
        <v>735076.43</v>
      </c>
      <c r="BE92" s="73">
        <f t="shared" si="16"/>
        <v>289.29000000000002</v>
      </c>
      <c r="BF92" s="74">
        <f t="shared" si="22"/>
        <v>447.75</v>
      </c>
      <c r="BG92" s="66">
        <f t="shared" si="17"/>
        <v>402646.85999999993</v>
      </c>
      <c r="BH92" s="75">
        <f t="shared" si="19"/>
        <v>1.1377178474344426E-3</v>
      </c>
      <c r="BI92" s="76">
        <f t="shared" si="20"/>
        <v>1.13771784743444E-3</v>
      </c>
    </row>
    <row r="93" spans="1:61" ht="15.75" customHeight="1" x14ac:dyDescent="0.25">
      <c r="A93" s="60">
        <v>1</v>
      </c>
      <c r="B93" s="61">
        <v>91</v>
      </c>
      <c r="C93" s="61">
        <v>14</v>
      </c>
      <c r="D93" s="62" t="s">
        <v>87</v>
      </c>
      <c r="E93" s="62" t="s">
        <v>171</v>
      </c>
      <c r="F93" s="63">
        <v>1949</v>
      </c>
      <c r="G93" s="64">
        <v>10</v>
      </c>
      <c r="H93" s="64">
        <f>+ROUND('Izračun udjela za 2024. (kune)'!H93/'Izračun udjela za 2024. (euri)'!$G$1,2)</f>
        <v>168223.1</v>
      </c>
      <c r="I93" s="65">
        <f>+ROUND('Izračun udjela za 2024. (kune)'!I93/'Izračun udjela za 2024. (euri)'!$G$1,2)</f>
        <v>7178.76</v>
      </c>
      <c r="J93" s="66">
        <f>+ROUND('Izračun udjela za 2024. (kune)'!J93/'Izračun udjela za 2024. (euri)'!$G$1,2)</f>
        <v>177148.78</v>
      </c>
      <c r="K93" s="64">
        <f>+ROUND('Izračun udjela za 2024. (kune)'!K93/'Izračun udjela za 2024. (euri)'!$G$1,2)</f>
        <v>135228.78</v>
      </c>
      <c r="L93" s="65">
        <f>+ROUND('Izračun udjela za 2024. (kune)'!L93/'Izračun udjela za 2024. (euri)'!$G$1,2)</f>
        <v>6566.09</v>
      </c>
      <c r="M93" s="66">
        <f>+ROUND('Izračun udjela za 2024. (kune)'!M93/'Izračun udjela za 2024. (euri)'!$G$1,2)</f>
        <v>141528.95000000001</v>
      </c>
      <c r="N93" s="64">
        <f>+ROUND('Izračun udjela za 2024. (kune)'!N93/'Izračun udjela za 2024. (euri)'!$G$1,2)</f>
        <v>185143.15</v>
      </c>
      <c r="O93" s="65">
        <f>+ROUND('Izračun udjela za 2024. (kune)'!O93/'Izračun udjela za 2024. (euri)'!$G$1,2)</f>
        <v>3593.93</v>
      </c>
      <c r="P93" s="66">
        <f>+ROUND('Izračun udjela za 2024. (kune)'!P93/'Izračun udjela za 2024. (euri)'!$G$1,2)</f>
        <v>199704.15</v>
      </c>
      <c r="Q93" s="64">
        <f>+ROUND('Izračun udjela za 2024. (kune)'!Q93/'Izračun udjela za 2024. (euri)'!$G$1,2)</f>
        <v>248848.42</v>
      </c>
      <c r="R93" s="65">
        <f>+ROUND('Izračun udjela za 2024. (kune)'!R93/'Izračun udjela za 2024. (euri)'!$G$1,2)</f>
        <v>4863.95</v>
      </c>
      <c r="S93" s="66">
        <f>+ROUND('Izračun udjela za 2024. (kune)'!S93/'Izračun udjela za 2024. (euri)'!$G$1,2)</f>
        <v>268382.90999999997</v>
      </c>
      <c r="T93" s="64">
        <f>+ROUND('Izračun udjela za 2024. (kune)'!T93/'Izračun udjela za 2024. (euri)'!$G$1,2)</f>
        <v>204455.75</v>
      </c>
      <c r="U93" s="65">
        <f>+ROUND('Izračun udjela za 2024. (kune)'!U93/'Izračun udjela za 2024. (euri)'!$G$1,2)</f>
        <v>4011.66</v>
      </c>
      <c r="V93" s="67">
        <f>+ROUND('Izračun udjela za 2024. (kune)'!V93/'Izračun udjela za 2024. (euri)'!$G$1,2)</f>
        <v>220488.51</v>
      </c>
      <c r="W93" s="64">
        <f>+ROUND('Izračun udjela za 2024. (kune)'!W93/'Izračun udjela za 2024. (euri)'!$G$1,2)</f>
        <v>290378.32</v>
      </c>
      <c r="X93" s="65">
        <f>+ROUND('Izračun udjela za 2024. (kune)'!X93/'Izračun udjela za 2024. (euri)'!$G$1,2)</f>
        <v>5693.7</v>
      </c>
      <c r="Y93" s="67">
        <f>+ROUND('Izračun udjela za 2024. (kune)'!Y93/'Izračun udjela za 2024. (euri)'!$G$1,2)</f>
        <v>313153.09000000003</v>
      </c>
      <c r="Z93" s="64">
        <f>+ROUND('Izračun udjela za 2024. (kune)'!Z93/'Izračun udjela za 2024. (euri)'!$G$1,2)</f>
        <v>217556.35</v>
      </c>
      <c r="AA93" s="68">
        <f>+ROUND('Izračun udjela za 2024. (kune)'!AA93/'Izračun udjela za 2024. (euri)'!$G$1,2)</f>
        <v>1049.54</v>
      </c>
      <c r="AB93" s="65">
        <f>+ROUND('Izračun udjela za 2024. (kune)'!AB93/'Izračun udjela za 2024. (euri)'!$G$1,2)</f>
        <v>4265.82</v>
      </c>
      <c r="AC93" s="67">
        <f>+ROUND('Izračun udjela za 2024. (kune)'!AC93/'Izračun udjela za 2024. (euri)'!$G$1,2)</f>
        <v>241348.83</v>
      </c>
      <c r="AD93" s="64">
        <f>+ROUND('Izračun udjela za 2024. (kune)'!AD93/'Izračun udjela za 2024. (euri)'!$G$1,2)</f>
        <v>238266.2</v>
      </c>
      <c r="AE93" s="68">
        <f>+ROUND('Izračun udjela za 2024. (kune)'!AE93/'Izračun udjela za 2024. (euri)'!$G$1,2)</f>
        <v>480.88</v>
      </c>
      <c r="AF93" s="65">
        <f>+ROUND('Izračun udjela za 2024. (kune)'!AF93/'Izračun udjela za 2024. (euri)'!$G$1,2)</f>
        <v>4555.26</v>
      </c>
      <c r="AG93" s="67">
        <f>+ROUND('Izračun udjela za 2024. (kune)'!AG93/'Izračun udjela za 2024. (euri)'!$G$1,2)</f>
        <v>262684.87</v>
      </c>
      <c r="AH93" s="64">
        <f>+ROUND('Izračun udjela za 2024. (kune)'!AH93/'Izračun udjela za 2024. (euri)'!$G$1,2)</f>
        <v>222042.7</v>
      </c>
      <c r="AI93" s="68">
        <f>+ROUND('Izračun udjela za 2024. (kune)'!AI93/'Izračun udjela za 2024. (euri)'!$G$1,2)</f>
        <v>1446.9</v>
      </c>
      <c r="AJ93" s="64">
        <f>+ROUND('Izračun udjela za 2024. (kune)'!AJ93/'Izračun udjela za 2024. (euri)'!$G$1,2)</f>
        <v>4354.55</v>
      </c>
      <c r="AK93" s="67">
        <f>+ROUND('Izračun udjela za 2024. (kune)'!AK93/'Izračun udjela za 2024. (euri)'!$G$1,2)</f>
        <v>244435.15</v>
      </c>
      <c r="AL93" s="64">
        <f>+ROUND('Izračun udjela za 2024. (kune)'!AL93/'Izračun udjela za 2024. (euri)'!$G$1,2)</f>
        <v>265873.56</v>
      </c>
      <c r="AM93" s="68">
        <f>+ROUND('Izračun udjela za 2024. (kune)'!AM93/'Izračun udjela za 2024. (euri)'!$G$1,2)</f>
        <v>907.47</v>
      </c>
      <c r="AN93" s="64">
        <f>+ROUND('Izračun udjela za 2024. (kune)'!AN93/'Izračun udjela za 2024. (euri)'!$G$1,2)</f>
        <v>5213.25</v>
      </c>
      <c r="AO93" s="67">
        <f>+ROUND('Izračun udjela za 2024. (kune)'!AO93/'Izračun udjela za 2024. (euri)'!$G$1,2)</f>
        <v>294487.83</v>
      </c>
      <c r="AP93" s="69"/>
      <c r="AQ93" s="69"/>
      <c r="AR93" s="69"/>
      <c r="AS93" s="69"/>
      <c r="AT93" s="69"/>
      <c r="AU93" s="71"/>
      <c r="AV93" s="64">
        <v>36</v>
      </c>
      <c r="AW93" s="64">
        <v>28</v>
      </c>
      <c r="AX93" s="64">
        <v>30</v>
      </c>
      <c r="AY93" s="64">
        <v>40</v>
      </c>
      <c r="AZ93" s="64"/>
      <c r="BA93" s="64"/>
      <c r="BB93" s="64"/>
      <c r="BC93" s="64"/>
      <c r="BD93" s="72">
        <f t="shared" si="18"/>
        <v>271221.95</v>
      </c>
      <c r="BE93" s="73">
        <f t="shared" si="16"/>
        <v>139.16</v>
      </c>
      <c r="BF93" s="74">
        <f t="shared" si="22"/>
        <v>447.75</v>
      </c>
      <c r="BG93" s="66">
        <f t="shared" si="17"/>
        <v>601441.91</v>
      </c>
      <c r="BH93" s="75">
        <f t="shared" si="19"/>
        <v>1.6994325876577307E-3</v>
      </c>
      <c r="BI93" s="76">
        <f t="shared" si="20"/>
        <v>1.6994325876577301E-3</v>
      </c>
    </row>
    <row r="94" spans="1:61" ht="15.75" customHeight="1" x14ac:dyDescent="0.25">
      <c r="A94" s="60">
        <v>1</v>
      </c>
      <c r="B94" s="61">
        <v>92</v>
      </c>
      <c r="C94" s="61">
        <v>16</v>
      </c>
      <c r="D94" s="62" t="s">
        <v>87</v>
      </c>
      <c r="E94" s="62" t="s">
        <v>172</v>
      </c>
      <c r="F94" s="63">
        <v>3662</v>
      </c>
      <c r="G94" s="64">
        <v>10</v>
      </c>
      <c r="H94" s="64">
        <f>+ROUND('Izračun udjela za 2024. (kune)'!H94/'Izračun udjela za 2024. (euri)'!$G$1,2)</f>
        <v>463328.05</v>
      </c>
      <c r="I94" s="65">
        <f>+ROUND('Izračun udjela za 2024. (kune)'!I94/'Izračun udjela za 2024. (euri)'!$G$1,2)</f>
        <v>26371.81</v>
      </c>
      <c r="J94" s="66">
        <f>+ROUND('Izračun udjela za 2024. (kune)'!J94/'Izračun udjela za 2024. (euri)'!$G$1,2)</f>
        <v>480651.87</v>
      </c>
      <c r="K94" s="64">
        <f>+ROUND('Izračun udjela za 2024. (kune)'!K94/'Izračun udjela za 2024. (euri)'!$G$1,2)</f>
        <v>334538.71999999997</v>
      </c>
      <c r="L94" s="65">
        <f>+ROUND('Izračun udjela za 2024. (kune)'!L94/'Izračun udjela za 2024. (euri)'!$G$1,2)</f>
        <v>22451.19</v>
      </c>
      <c r="M94" s="66">
        <f>+ROUND('Izračun udjela za 2024. (kune)'!M94/'Izračun udjela za 2024. (euri)'!$G$1,2)</f>
        <v>343296.29</v>
      </c>
      <c r="N94" s="64">
        <f>+ROUND('Izračun udjela za 2024. (kune)'!N94/'Izračun udjela za 2024. (euri)'!$G$1,2)</f>
        <v>234584.26</v>
      </c>
      <c r="O94" s="65">
        <f>+ROUND('Izračun udjela za 2024. (kune)'!O94/'Izračun udjela za 2024. (euri)'!$G$1,2)</f>
        <v>11058.9</v>
      </c>
      <c r="P94" s="66">
        <f>+ROUND('Izračun udjela za 2024. (kune)'!P94/'Izračun udjela za 2024. (euri)'!$G$1,2)</f>
        <v>245877.9</v>
      </c>
      <c r="Q94" s="64">
        <f>+ROUND('Izračun udjela za 2024. (kune)'!Q94/'Izračun udjela za 2024. (euri)'!$G$1,2)</f>
        <v>277951.09999999998</v>
      </c>
      <c r="R94" s="65">
        <f>+ROUND('Izračun udjela za 2024. (kune)'!R94/'Izračun udjela za 2024. (euri)'!$G$1,2)</f>
        <v>13403.78</v>
      </c>
      <c r="S94" s="66">
        <f>+ROUND('Izračun udjela za 2024. (kune)'!S94/'Izračun udjela za 2024. (euri)'!$G$1,2)</f>
        <v>291002.05</v>
      </c>
      <c r="T94" s="64">
        <f>+ROUND('Izračun udjela za 2024. (kune)'!T94/'Izračun udjela za 2024. (euri)'!$G$1,2)</f>
        <v>207221.18</v>
      </c>
      <c r="U94" s="65">
        <f>+ROUND('Izračun udjela za 2024. (kune)'!U94/'Izračun udjela za 2024. (euri)'!$G$1,2)</f>
        <v>10063.540000000001</v>
      </c>
      <c r="V94" s="67">
        <f>+ROUND('Izračun udjela za 2024. (kune)'!V94/'Izračun udjela za 2024. (euri)'!$G$1,2)</f>
        <v>216873.4</v>
      </c>
      <c r="W94" s="64">
        <f>+ROUND('Izračun udjela za 2024. (kune)'!W94/'Izračun udjela za 2024. (euri)'!$G$1,2)</f>
        <v>331356.06</v>
      </c>
      <c r="X94" s="65">
        <f>+ROUND('Izračun udjela za 2024. (kune)'!X94/'Izračun udjela za 2024. (euri)'!$G$1,2)</f>
        <v>15778.87</v>
      </c>
      <c r="Y94" s="67">
        <f>+ROUND('Izračun udjela za 2024. (kune)'!Y94/'Izračun udjela za 2024. (euri)'!$G$1,2)</f>
        <v>347134.91</v>
      </c>
      <c r="Z94" s="64">
        <f>+ROUND('Izračun udjela za 2024. (kune)'!Z94/'Izračun udjela za 2024. (euri)'!$G$1,2)</f>
        <v>429346.18</v>
      </c>
      <c r="AA94" s="68">
        <f>+ROUND('Izračun udjela za 2024. (kune)'!AA94/'Izračun udjela za 2024. (euri)'!$G$1,2)</f>
        <v>1312.77</v>
      </c>
      <c r="AB94" s="65">
        <f>+ROUND('Izračun udjela za 2024. (kune)'!AB94/'Izračun udjela za 2024. (euri)'!$G$1,2)</f>
        <v>20445.060000000001</v>
      </c>
      <c r="AC94" s="67">
        <f>+ROUND('Izračun udjela za 2024. (kune)'!AC94/'Izračun udjela za 2024. (euri)'!$G$1,2)</f>
        <v>449791.24</v>
      </c>
      <c r="AD94" s="64">
        <f>+ROUND('Izračun udjela za 2024. (kune)'!AD94/'Izračun udjela za 2024. (euri)'!$G$1,2)</f>
        <v>334453.71999999997</v>
      </c>
      <c r="AE94" s="68">
        <f>+ROUND('Izračun udjela za 2024. (kune)'!AE94/'Izračun udjela za 2024. (euri)'!$G$1,2)</f>
        <v>922.66</v>
      </c>
      <c r="AF94" s="65">
        <f>+ROUND('Izračun udjela za 2024. (kune)'!AF94/'Izračun udjela za 2024. (euri)'!$G$1,2)</f>
        <v>15908.93</v>
      </c>
      <c r="AG94" s="67">
        <f>+ROUND('Izračun udjela za 2024. (kune)'!AG94/'Izračun udjela za 2024. (euri)'!$G$1,2)</f>
        <v>350399.28</v>
      </c>
      <c r="AH94" s="64">
        <f>+ROUND('Izračun udjela za 2024. (kune)'!AH94/'Izračun udjela za 2024. (euri)'!$G$1,2)</f>
        <v>412950.5</v>
      </c>
      <c r="AI94" s="68">
        <f>+ROUND('Izračun udjela za 2024. (kune)'!AI94/'Izračun udjela za 2024. (euri)'!$G$1,2)</f>
        <v>528.09</v>
      </c>
      <c r="AJ94" s="64">
        <f>+ROUND('Izračun udjela za 2024. (kune)'!AJ94/'Izračun udjela za 2024. (euri)'!$G$1,2)</f>
        <v>19657.560000000001</v>
      </c>
      <c r="AK94" s="67">
        <f>+ROUND('Izračun udjela za 2024. (kune)'!AK94/'Izračun udjela za 2024. (euri)'!$G$1,2)</f>
        <v>432622.24</v>
      </c>
      <c r="AL94" s="64">
        <f>+ROUND('Izračun udjela za 2024. (kune)'!AL94/'Izračun udjela za 2024. (euri)'!$G$1,2)</f>
        <v>575199.78</v>
      </c>
      <c r="AM94" s="68">
        <f>+ROUND('Izračun udjela za 2024. (kune)'!AM94/'Izračun udjela za 2024. (euri)'!$G$1,2)</f>
        <v>0</v>
      </c>
      <c r="AN94" s="64">
        <f>+ROUND('Izračun udjela za 2024. (kune)'!AN94/'Izračun udjela za 2024. (euri)'!$G$1,2)</f>
        <v>27390.42</v>
      </c>
      <c r="AO94" s="67">
        <f>+ROUND('Izračun udjela za 2024. (kune)'!AO94/'Izračun udjela za 2024. (euri)'!$G$1,2)</f>
        <v>602590.30000000005</v>
      </c>
      <c r="AP94" s="69"/>
      <c r="AQ94" s="69"/>
      <c r="AR94" s="69"/>
      <c r="AS94" s="69"/>
      <c r="AT94" s="69"/>
      <c r="AU94" s="71"/>
      <c r="AV94" s="64">
        <v>0</v>
      </c>
      <c r="AW94" s="64">
        <v>0</v>
      </c>
      <c r="AX94" s="64">
        <v>0</v>
      </c>
      <c r="AY94" s="64">
        <v>0</v>
      </c>
      <c r="AZ94" s="64"/>
      <c r="BA94" s="64"/>
      <c r="BB94" s="64"/>
      <c r="BC94" s="64"/>
      <c r="BD94" s="72">
        <f t="shared" si="18"/>
        <v>436507.59</v>
      </c>
      <c r="BE94" s="73">
        <f t="shared" si="16"/>
        <v>119.2</v>
      </c>
      <c r="BF94" s="74">
        <f t="shared" si="22"/>
        <v>447.75</v>
      </c>
      <c r="BG94" s="66">
        <f t="shared" si="17"/>
        <v>1203150.1000000001</v>
      </c>
      <c r="BH94" s="75">
        <f t="shared" si="19"/>
        <v>3.3996175753426582E-3</v>
      </c>
      <c r="BI94" s="76">
        <f t="shared" si="20"/>
        <v>3.39961757534266E-3</v>
      </c>
    </row>
    <row r="95" spans="1:61" ht="15.75" customHeight="1" x14ac:dyDescent="0.25">
      <c r="A95" s="60">
        <v>1</v>
      </c>
      <c r="B95" s="61">
        <v>94</v>
      </c>
      <c r="C95" s="61">
        <v>14</v>
      </c>
      <c r="D95" s="62" t="s">
        <v>87</v>
      </c>
      <c r="E95" s="62" t="s">
        <v>173</v>
      </c>
      <c r="F95" s="63">
        <v>2126</v>
      </c>
      <c r="G95" s="64">
        <v>10</v>
      </c>
      <c r="H95" s="64">
        <f>+ROUND('Izračun udjela za 2024. (kune)'!H95/'Izračun udjela za 2024. (euri)'!$G$1,2)</f>
        <v>165999.97</v>
      </c>
      <c r="I95" s="65">
        <f>+ROUND('Izračun udjela za 2024. (kune)'!I95/'Izračun udjela za 2024. (euri)'!$G$1,2)</f>
        <v>0</v>
      </c>
      <c r="J95" s="66">
        <f>+ROUND('Izračun udjela za 2024. (kune)'!J95/'Izračun udjela za 2024. (euri)'!$G$1,2)</f>
        <v>182599.97</v>
      </c>
      <c r="K95" s="64">
        <f>+ROUND('Izračun udjela za 2024. (kune)'!K95/'Izračun udjela za 2024. (euri)'!$G$1,2)</f>
        <v>122896.1</v>
      </c>
      <c r="L95" s="65">
        <f>+ROUND('Izračun udjela za 2024. (kune)'!L95/'Izračun udjela za 2024. (euri)'!$G$1,2)</f>
        <v>0</v>
      </c>
      <c r="M95" s="66">
        <f>+ROUND('Izračun udjela za 2024. (kune)'!M95/'Izračun udjela za 2024. (euri)'!$G$1,2)</f>
        <v>135185.71</v>
      </c>
      <c r="N95" s="64">
        <f>+ROUND('Izračun udjela za 2024. (kune)'!N95/'Izračun udjela za 2024. (euri)'!$G$1,2)</f>
        <v>79462.95</v>
      </c>
      <c r="O95" s="65">
        <f>+ROUND('Izračun udjela za 2024. (kune)'!O95/'Izračun udjela za 2024. (euri)'!$G$1,2)</f>
        <v>0</v>
      </c>
      <c r="P95" s="66">
        <f>+ROUND('Izračun udjela za 2024. (kune)'!P95/'Izračun udjela za 2024. (euri)'!$G$1,2)</f>
        <v>87409.24</v>
      </c>
      <c r="Q95" s="64">
        <f>+ROUND('Izračun udjela za 2024. (kune)'!Q95/'Izračun udjela za 2024. (euri)'!$G$1,2)</f>
        <v>110562.44</v>
      </c>
      <c r="R95" s="65">
        <f>+ROUND('Izračun udjela za 2024. (kune)'!R95/'Izračun udjela za 2024. (euri)'!$G$1,2)</f>
        <v>0</v>
      </c>
      <c r="S95" s="66">
        <f>+ROUND('Izračun udjela za 2024. (kune)'!S95/'Izračun udjela za 2024. (euri)'!$G$1,2)</f>
        <v>121618.68</v>
      </c>
      <c r="T95" s="64">
        <f>+ROUND('Izračun udjela za 2024. (kune)'!T95/'Izračun udjela za 2024. (euri)'!$G$1,2)</f>
        <v>30496.74</v>
      </c>
      <c r="U95" s="65">
        <f>+ROUND('Izračun udjela za 2024. (kune)'!U95/'Izračun udjela za 2024. (euri)'!$G$1,2)</f>
        <v>0</v>
      </c>
      <c r="V95" s="67">
        <f>+ROUND('Izračun udjela za 2024. (kune)'!V95/'Izračun udjela za 2024. (euri)'!$G$1,2)</f>
        <v>33546.410000000003</v>
      </c>
      <c r="W95" s="64">
        <f>+ROUND('Izračun udjela za 2024. (kune)'!W95/'Izračun udjela za 2024. (euri)'!$G$1,2)</f>
        <v>123447.63</v>
      </c>
      <c r="X95" s="65">
        <f>+ROUND('Izračun udjela za 2024. (kune)'!X95/'Izračun udjela za 2024. (euri)'!$G$1,2)</f>
        <v>0</v>
      </c>
      <c r="Y95" s="67">
        <f>+ROUND('Izračun udjela za 2024. (kune)'!Y95/'Izračun udjela za 2024. (euri)'!$G$1,2)</f>
        <v>135792.39000000001</v>
      </c>
      <c r="Z95" s="64">
        <f>+ROUND('Izračun udjela za 2024. (kune)'!Z95/'Izračun udjela za 2024. (euri)'!$G$1,2)</f>
        <v>160427.38</v>
      </c>
      <c r="AA95" s="68">
        <f>+ROUND('Izračun udjela za 2024. (kune)'!AA95/'Izračun udjela za 2024. (euri)'!$G$1,2)</f>
        <v>238.9</v>
      </c>
      <c r="AB95" s="65">
        <f>+ROUND('Izračun udjela za 2024. (kune)'!AB95/'Izračun udjela za 2024. (euri)'!$G$1,2)</f>
        <v>0</v>
      </c>
      <c r="AC95" s="67">
        <f>+ROUND('Izračun udjela za 2024. (kune)'!AC95/'Izračun udjela za 2024. (euri)'!$G$1,2)</f>
        <v>176645.31</v>
      </c>
      <c r="AD95" s="64">
        <f>+ROUND('Izračun udjela za 2024. (kune)'!AD95/'Izračun udjela za 2024. (euri)'!$G$1,2)</f>
        <v>136928.24</v>
      </c>
      <c r="AE95" s="68">
        <f>+ROUND('Izračun udjela za 2024. (kune)'!AE95/'Izračun udjela za 2024. (euri)'!$G$1,2)</f>
        <v>25.42</v>
      </c>
      <c r="AF95" s="65">
        <f>+ROUND('Izračun udjela za 2024. (kune)'!AF95/'Izračun udjela za 2024. (euri)'!$G$1,2)</f>
        <v>0</v>
      </c>
      <c r="AG95" s="67">
        <f>+ROUND('Izračun udjela za 2024. (kune)'!AG95/'Izračun udjela za 2024. (euri)'!$G$1,2)</f>
        <v>151031.09</v>
      </c>
      <c r="AH95" s="64">
        <f>+ROUND('Izračun udjela za 2024. (kune)'!AH95/'Izračun udjela za 2024. (euri)'!$G$1,2)</f>
        <v>214042.33</v>
      </c>
      <c r="AI95" s="68">
        <f>+ROUND('Izračun udjela za 2024. (kune)'!AI95/'Izračun udjela za 2024. (euri)'!$G$1,2)</f>
        <v>55.56</v>
      </c>
      <c r="AJ95" s="64">
        <f>+ROUND('Izračun udjela za 2024. (kune)'!AJ95/'Izračun udjela za 2024. (euri)'!$G$1,2)</f>
        <v>0</v>
      </c>
      <c r="AK95" s="67">
        <f>+ROUND('Izračun udjela za 2024. (kune)'!AK95/'Izračun udjela za 2024. (euri)'!$G$1,2)</f>
        <v>236261.41</v>
      </c>
      <c r="AL95" s="64">
        <f>+ROUND('Izračun udjela za 2024. (kune)'!AL95/'Izračun udjela za 2024. (euri)'!$G$1,2)</f>
        <v>205659.37</v>
      </c>
      <c r="AM95" s="68">
        <f>+ROUND('Izračun udjela za 2024. (kune)'!AM95/'Izračun udjela za 2024. (euri)'!$G$1,2)</f>
        <v>133.35</v>
      </c>
      <c r="AN95" s="64">
        <f>+ROUND('Izračun udjela za 2024. (kune)'!AN95/'Izračun udjela za 2024. (euri)'!$G$1,2)</f>
        <v>0</v>
      </c>
      <c r="AO95" s="67">
        <f>+ROUND('Izračun udjela za 2024. (kune)'!AO95/'Izračun udjela za 2024. (euri)'!$G$1,2)</f>
        <v>226954.59</v>
      </c>
      <c r="AP95" s="69"/>
      <c r="AQ95" s="69"/>
      <c r="AR95" s="69"/>
      <c r="AS95" s="69"/>
      <c r="AT95" s="69"/>
      <c r="AU95" s="71"/>
      <c r="AV95" s="64">
        <v>2</v>
      </c>
      <c r="AW95" s="64">
        <v>2</v>
      </c>
      <c r="AX95" s="64">
        <v>4</v>
      </c>
      <c r="AY95" s="64">
        <v>4</v>
      </c>
      <c r="AZ95" s="64"/>
      <c r="BA95" s="64"/>
      <c r="BB95" s="64"/>
      <c r="BC95" s="64"/>
      <c r="BD95" s="72">
        <f t="shared" si="18"/>
        <v>185336.95999999999</v>
      </c>
      <c r="BE95" s="73">
        <f t="shared" si="16"/>
        <v>87.18</v>
      </c>
      <c r="BF95" s="74">
        <f t="shared" si="22"/>
        <v>447.75</v>
      </c>
      <c r="BG95" s="66">
        <f t="shared" si="17"/>
        <v>766571.82</v>
      </c>
      <c r="BH95" s="75">
        <f t="shared" si="19"/>
        <v>2.1660232019549419E-3</v>
      </c>
      <c r="BI95" s="76">
        <f t="shared" si="20"/>
        <v>2.1660232019549402E-3</v>
      </c>
    </row>
    <row r="96" spans="1:61" ht="15.75" customHeight="1" x14ac:dyDescent="0.25">
      <c r="A96" s="60">
        <v>1</v>
      </c>
      <c r="B96" s="61">
        <v>95</v>
      </c>
      <c r="C96" s="61">
        <v>15</v>
      </c>
      <c r="D96" s="62" t="s">
        <v>91</v>
      </c>
      <c r="E96" s="62" t="s">
        <v>174</v>
      </c>
      <c r="F96" s="63">
        <v>6276</v>
      </c>
      <c r="G96" s="64">
        <v>12</v>
      </c>
      <c r="H96" s="64">
        <f>+ROUND('Izračun udjela za 2024. (kune)'!H96/'Izračun udjela za 2024. (euri)'!$G$1,2)</f>
        <v>1007261.32</v>
      </c>
      <c r="I96" s="65">
        <f>+ROUND('Izračun udjela za 2024. (kune)'!I96/'Izračun udjela za 2024. (euri)'!$G$1,2)</f>
        <v>80222.87</v>
      </c>
      <c r="J96" s="66">
        <f>+ROUND('Izračun udjela za 2024. (kune)'!J96/'Izračun udjela za 2024. (euri)'!$G$1,2)</f>
        <v>1038283.06</v>
      </c>
      <c r="K96" s="64">
        <f>+ROUND('Izračun udjela za 2024. (kune)'!K96/'Izračun udjela za 2024. (euri)'!$G$1,2)</f>
        <v>1030988.33</v>
      </c>
      <c r="L96" s="65">
        <f>+ROUND('Izračun udjela za 2024. (kune)'!L96/'Izračun udjela za 2024. (euri)'!$G$1,2)</f>
        <v>81291.91</v>
      </c>
      <c r="M96" s="66">
        <f>+ROUND('Izračun udjela za 2024. (kune)'!M96/'Izračun udjela za 2024. (euri)'!$G$1,2)</f>
        <v>1063659.99</v>
      </c>
      <c r="N96" s="64">
        <f>+ROUND('Izračun udjela za 2024. (kune)'!N96/'Izračun udjela za 2024. (euri)'!$G$1,2)</f>
        <v>959551.35</v>
      </c>
      <c r="O96" s="65">
        <f>+ROUND('Izračun udjela za 2024. (kune)'!O96/'Izračun udjela za 2024. (euri)'!$G$1,2)</f>
        <v>45235.64</v>
      </c>
      <c r="P96" s="66">
        <f>+ROUND('Izračun udjela za 2024. (kune)'!P96/'Izračun udjela za 2024. (euri)'!$G$1,2)</f>
        <v>1024033.59</v>
      </c>
      <c r="Q96" s="64">
        <f>+ROUND('Izračun udjela za 2024. (kune)'!Q96/'Izračun udjela za 2024. (euri)'!$G$1,2)</f>
        <v>1162081.1000000001</v>
      </c>
      <c r="R96" s="65">
        <f>+ROUND('Izračun udjela za 2024. (kune)'!R96/'Izračun udjela za 2024. (euri)'!$G$1,2)</f>
        <v>55347.68</v>
      </c>
      <c r="S96" s="66">
        <f>+ROUND('Izračun udjela za 2024. (kune)'!S96/'Izračun udjela za 2024. (euri)'!$G$1,2)</f>
        <v>1239541.43</v>
      </c>
      <c r="T96" s="64">
        <f>+ROUND('Izračun udjela za 2024. (kune)'!T96/'Izračun udjela za 2024. (euri)'!$G$1,2)</f>
        <v>1011621.5</v>
      </c>
      <c r="U96" s="65">
        <f>+ROUND('Izračun udjela za 2024. (kune)'!U96/'Izračun udjela za 2024. (euri)'!$G$1,2)</f>
        <v>48278.1</v>
      </c>
      <c r="V96" s="67">
        <f>+ROUND('Izračun udjela za 2024. (kune)'!V96/'Izračun udjela za 2024. (euri)'!$G$1,2)</f>
        <v>1078944.6000000001</v>
      </c>
      <c r="W96" s="64">
        <f>+ROUND('Izračun udjela za 2024. (kune)'!W96/'Izračun udjela za 2024. (euri)'!$G$1,2)</f>
        <v>1493959.13</v>
      </c>
      <c r="X96" s="65">
        <f>+ROUND('Izračun udjela za 2024. (kune)'!X96/'Izračun udjela za 2024. (euri)'!$G$1,2)</f>
        <v>71141.3</v>
      </c>
      <c r="Y96" s="67">
        <f>+ROUND('Izračun udjela za 2024. (kune)'!Y96/'Izračun udjela za 2024. (euri)'!$G$1,2)</f>
        <v>1593555.97</v>
      </c>
      <c r="Z96" s="64">
        <f>+ROUND('Izračun udjela za 2024. (kune)'!Z96/'Izračun udjela za 2024. (euri)'!$G$1,2)</f>
        <v>1619115.54</v>
      </c>
      <c r="AA96" s="68">
        <f>+ROUND('Izračun udjela za 2024. (kune)'!AA96/'Izračun udjela za 2024. (euri)'!$G$1,2)</f>
        <v>14534.63</v>
      </c>
      <c r="AB96" s="65">
        <f>+ROUND('Izračun udjela za 2024. (kune)'!AB96/'Izračun udjela za 2024. (euri)'!$G$1,2)</f>
        <v>77101.16</v>
      </c>
      <c r="AC96" s="67">
        <f>+ROUND('Izračun udjela za 2024. (kune)'!AC96/'Izračun udjela za 2024. (euri)'!$G$1,2)</f>
        <v>1771203.36</v>
      </c>
      <c r="AD96" s="64">
        <f>+ROUND('Izračun udjela za 2024. (kune)'!AD96/'Izračun udjela za 2024. (euri)'!$G$1,2)</f>
        <v>1715030.94</v>
      </c>
      <c r="AE96" s="68">
        <f>+ROUND('Izračun udjela za 2024. (kune)'!AE96/'Izračun udjela za 2024. (euri)'!$G$1,2)</f>
        <v>11868.7</v>
      </c>
      <c r="AF96" s="65">
        <f>+ROUND('Izračun udjela za 2024. (kune)'!AF96/'Izračun udjela za 2024. (euri)'!$G$1,2)</f>
        <v>83163.72</v>
      </c>
      <c r="AG96" s="67">
        <f>+ROUND('Izračun udjela za 2024. (kune)'!AG96/'Izračun udjela za 2024. (euri)'!$G$1,2)</f>
        <v>1883520.38</v>
      </c>
      <c r="AH96" s="64">
        <f>+ROUND('Izračun udjela za 2024. (kune)'!AH96/'Izračun udjela za 2024. (euri)'!$G$1,2)</f>
        <v>1489898.61</v>
      </c>
      <c r="AI96" s="68">
        <f>+ROUND('Izračun udjela za 2024. (kune)'!AI96/'Izračun udjela za 2024. (euri)'!$G$1,2)</f>
        <v>6369.76</v>
      </c>
      <c r="AJ96" s="64">
        <f>+ROUND('Izračun udjela za 2024. (kune)'!AJ96/'Izračun udjela za 2024. (euri)'!$G$1,2)</f>
        <v>70947.59</v>
      </c>
      <c r="AK96" s="67">
        <f>+ROUND('Izračun udjela za 2024. (kune)'!AK96/'Izračun udjela za 2024. (euri)'!$G$1,2)</f>
        <v>1672841.55</v>
      </c>
      <c r="AL96" s="64">
        <f>+ROUND('Izračun udjela za 2024. (kune)'!AL96/'Izračun udjela za 2024. (euri)'!$G$1,2)</f>
        <v>1675625.31</v>
      </c>
      <c r="AM96" s="68">
        <f>+ROUND('Izračun udjela za 2024. (kune)'!AM96/'Izračun udjela za 2024. (euri)'!$G$1,2)</f>
        <v>8547.4500000000007</v>
      </c>
      <c r="AN96" s="64">
        <f>+ROUND('Izračun udjela za 2024. (kune)'!AN96/'Izračun udjela za 2024. (euri)'!$G$1,2)</f>
        <v>79791.72</v>
      </c>
      <c r="AO96" s="67">
        <f>+ROUND('Izračun udjela za 2024. (kune)'!AO96/'Izračun udjela za 2024. (euri)'!$G$1,2)</f>
        <v>1872078.62</v>
      </c>
      <c r="AP96" s="69"/>
      <c r="AQ96" s="69"/>
      <c r="AR96" s="69"/>
      <c r="AS96" s="69"/>
      <c r="AT96" s="69"/>
      <c r="AU96" s="71"/>
      <c r="AV96" s="64">
        <v>271</v>
      </c>
      <c r="AW96" s="64">
        <v>310</v>
      </c>
      <c r="AX96" s="64">
        <v>407</v>
      </c>
      <c r="AY96" s="64">
        <v>423</v>
      </c>
      <c r="AZ96" s="64"/>
      <c r="BA96" s="64"/>
      <c r="BB96" s="64"/>
      <c r="BC96" s="64"/>
      <c r="BD96" s="72">
        <f t="shared" si="18"/>
        <v>1758639.98</v>
      </c>
      <c r="BE96" s="73">
        <f t="shared" si="16"/>
        <v>280.22000000000003</v>
      </c>
      <c r="BF96" s="74">
        <f>+$BJ$601</f>
        <v>453.27</v>
      </c>
      <c r="BG96" s="66">
        <f t="shared" si="17"/>
        <v>1086061.7999999998</v>
      </c>
      <c r="BH96" s="75">
        <f t="shared" si="19"/>
        <v>3.0687732006075405E-3</v>
      </c>
      <c r="BI96" s="76">
        <f t="shared" si="20"/>
        <v>3.06877320060754E-3</v>
      </c>
    </row>
    <row r="97" spans="1:61" ht="15.75" customHeight="1" x14ac:dyDescent="0.25">
      <c r="A97" s="60">
        <v>1</v>
      </c>
      <c r="B97" s="61">
        <v>96</v>
      </c>
      <c r="C97" s="61">
        <v>6</v>
      </c>
      <c r="D97" s="62" t="s">
        <v>87</v>
      </c>
      <c r="E97" s="62" t="s">
        <v>175</v>
      </c>
      <c r="F97" s="63">
        <v>1533</v>
      </c>
      <c r="G97" s="64">
        <v>10</v>
      </c>
      <c r="H97" s="64">
        <f>+ROUND('Izračun udjela za 2024. (kune)'!H97/'Izračun udjela za 2024. (euri)'!$G$1,2)</f>
        <v>340192.17</v>
      </c>
      <c r="I97" s="65">
        <f>+ROUND('Izračun udjela za 2024. (kune)'!I97/'Izračun udjela za 2024. (euri)'!$G$1,2)</f>
        <v>0</v>
      </c>
      <c r="J97" s="66">
        <f>+ROUND('Izračun udjela za 2024. (kune)'!J97/'Izračun udjela za 2024. (euri)'!$G$1,2)</f>
        <v>374211.39</v>
      </c>
      <c r="K97" s="64">
        <f>+ROUND('Izračun udjela za 2024. (kune)'!K97/'Izračun udjela za 2024. (euri)'!$G$1,2)</f>
        <v>291961.24</v>
      </c>
      <c r="L97" s="65">
        <f>+ROUND('Izračun udjela za 2024. (kune)'!L97/'Izračun udjela za 2024. (euri)'!$G$1,2)</f>
        <v>0</v>
      </c>
      <c r="M97" s="66">
        <f>+ROUND('Izračun udjela za 2024. (kune)'!M97/'Izračun udjela za 2024. (euri)'!$G$1,2)</f>
        <v>321157.37</v>
      </c>
      <c r="N97" s="64">
        <f>+ROUND('Izračun udjela za 2024. (kune)'!N97/'Izračun udjela za 2024. (euri)'!$G$1,2)</f>
        <v>190942.83</v>
      </c>
      <c r="O97" s="65">
        <f>+ROUND('Izračun udjela za 2024. (kune)'!O97/'Izračun udjela za 2024. (euri)'!$G$1,2)</f>
        <v>0</v>
      </c>
      <c r="P97" s="66">
        <f>+ROUND('Izračun udjela za 2024. (kune)'!P97/'Izračun udjela za 2024. (euri)'!$G$1,2)</f>
        <v>210037.11</v>
      </c>
      <c r="Q97" s="64">
        <f>+ROUND('Izračun udjela za 2024. (kune)'!Q97/'Izračun udjela za 2024. (euri)'!$G$1,2)</f>
        <v>174876.54</v>
      </c>
      <c r="R97" s="65">
        <f>+ROUND('Izračun udjela za 2024. (kune)'!R97/'Izračun udjela za 2024. (euri)'!$G$1,2)</f>
        <v>0</v>
      </c>
      <c r="S97" s="66">
        <f>+ROUND('Izračun udjela za 2024. (kune)'!S97/'Izračun udjela za 2024. (euri)'!$G$1,2)</f>
        <v>192364.19</v>
      </c>
      <c r="T97" s="64">
        <f>+ROUND('Izračun udjela za 2024. (kune)'!T97/'Izračun udjela za 2024. (euri)'!$G$1,2)</f>
        <v>196551.74</v>
      </c>
      <c r="U97" s="65">
        <f>+ROUND('Izračun udjela za 2024. (kune)'!U97/'Izračun udjela za 2024. (euri)'!$G$1,2)</f>
        <v>0</v>
      </c>
      <c r="V97" s="67">
        <f>+ROUND('Izračun udjela za 2024. (kune)'!V97/'Izračun udjela za 2024. (euri)'!$G$1,2)</f>
        <v>216206.91</v>
      </c>
      <c r="W97" s="64">
        <f>+ROUND('Izračun udjela za 2024. (kune)'!W97/'Izračun udjela za 2024. (euri)'!$G$1,2)</f>
        <v>451345.06</v>
      </c>
      <c r="X97" s="65">
        <f>+ROUND('Izračun udjela za 2024. (kune)'!X97/'Izračun udjela za 2024. (euri)'!$G$1,2)</f>
        <v>0</v>
      </c>
      <c r="Y97" s="67">
        <f>+ROUND('Izračun udjela za 2024. (kune)'!Y97/'Izračun udjela za 2024. (euri)'!$G$1,2)</f>
        <v>496479.57</v>
      </c>
      <c r="Z97" s="64">
        <f>+ROUND('Izračun udjela za 2024. (kune)'!Z97/'Izračun udjela za 2024. (euri)'!$G$1,2)</f>
        <v>355995.48</v>
      </c>
      <c r="AA97" s="68">
        <f>+ROUND('Izračun udjela za 2024. (kune)'!AA97/'Izračun udjela za 2024. (euri)'!$G$1,2)</f>
        <v>430.39</v>
      </c>
      <c r="AB97" s="65">
        <f>+ROUND('Izračun udjela za 2024. (kune)'!AB97/'Izračun udjela za 2024. (euri)'!$G$1,2)</f>
        <v>0</v>
      </c>
      <c r="AC97" s="67">
        <f>+ROUND('Izračun udjela za 2024. (kune)'!AC97/'Izračun udjela za 2024. (euri)'!$G$1,2)</f>
        <v>391595.02</v>
      </c>
      <c r="AD97" s="64">
        <f>+ROUND('Izračun udjela za 2024. (kune)'!AD97/'Izračun udjela za 2024. (euri)'!$G$1,2)</f>
        <v>363250.11</v>
      </c>
      <c r="AE97" s="68">
        <f>+ROUND('Izračun udjela za 2024. (kune)'!AE97/'Izračun udjela za 2024. (euri)'!$G$1,2)</f>
        <v>139.61000000000001</v>
      </c>
      <c r="AF97" s="65">
        <f>+ROUND('Izračun udjela za 2024. (kune)'!AF97/'Izračun udjela za 2024. (euri)'!$G$1,2)</f>
        <v>0</v>
      </c>
      <c r="AG97" s="67">
        <f>+ROUND('Izračun udjela za 2024. (kune)'!AG97/'Izračun udjela za 2024. (euri)'!$G$1,2)</f>
        <v>399575.12</v>
      </c>
      <c r="AH97" s="64">
        <f>+ROUND('Izračun udjela za 2024. (kune)'!AH97/'Izračun udjela za 2024. (euri)'!$G$1,2)</f>
        <v>363962.91</v>
      </c>
      <c r="AI97" s="68">
        <f>+ROUND('Izračun udjela za 2024. (kune)'!AI97/'Izračun udjela za 2024. (euri)'!$G$1,2)</f>
        <v>0</v>
      </c>
      <c r="AJ97" s="64">
        <f>+ROUND('Izračun udjela za 2024. (kune)'!AJ97/'Izračun udjela za 2024. (euri)'!$G$1,2)</f>
        <v>0</v>
      </c>
      <c r="AK97" s="67">
        <f>+ROUND('Izračun udjela za 2024. (kune)'!AK97/'Izračun udjela za 2024. (euri)'!$G$1,2)</f>
        <v>400359.21</v>
      </c>
      <c r="AL97" s="64">
        <f>+ROUND('Izračun udjela za 2024. (kune)'!AL97/'Izračun udjela za 2024. (euri)'!$G$1,2)</f>
        <v>468417.83</v>
      </c>
      <c r="AM97" s="68">
        <f>+ROUND('Izračun udjela za 2024. (kune)'!AM97/'Izračun udjela za 2024. (euri)'!$G$1,2)</f>
        <v>0</v>
      </c>
      <c r="AN97" s="64">
        <f>+ROUND('Izračun udjela za 2024. (kune)'!AN97/'Izračun udjela za 2024. (euri)'!$G$1,2)</f>
        <v>0</v>
      </c>
      <c r="AO97" s="67">
        <f>+ROUND('Izračun udjela za 2024. (kune)'!AO97/'Izračun udjela za 2024. (euri)'!$G$1,2)</f>
        <v>515259.61</v>
      </c>
      <c r="AP97" s="69"/>
      <c r="AQ97" s="69"/>
      <c r="AR97" s="69"/>
      <c r="AS97" s="69"/>
      <c r="AT97" s="69"/>
      <c r="AU97" s="71"/>
      <c r="AV97" s="64">
        <v>0</v>
      </c>
      <c r="AW97" s="64">
        <v>0</v>
      </c>
      <c r="AX97" s="64">
        <v>0</v>
      </c>
      <c r="AY97" s="64">
        <v>0</v>
      </c>
      <c r="AZ97" s="64"/>
      <c r="BA97" s="64"/>
      <c r="BB97" s="64"/>
      <c r="BC97" s="64"/>
      <c r="BD97" s="72">
        <f t="shared" si="18"/>
        <v>440653.71</v>
      </c>
      <c r="BE97" s="73">
        <f t="shared" si="16"/>
        <v>287.45</v>
      </c>
      <c r="BF97" s="74">
        <f t="shared" ref="BF97:BF98" si="23">+$BJ$600</f>
        <v>447.75</v>
      </c>
      <c r="BG97" s="66">
        <f t="shared" si="17"/>
        <v>245739.90000000002</v>
      </c>
      <c r="BH97" s="75">
        <f t="shared" si="19"/>
        <v>6.9436197778061722E-4</v>
      </c>
      <c r="BI97" s="76">
        <f t="shared" si="20"/>
        <v>6.94361977780617E-4</v>
      </c>
    </row>
    <row r="98" spans="1:61" ht="15.75" customHeight="1" x14ac:dyDescent="0.25">
      <c r="A98" s="60">
        <v>1</v>
      </c>
      <c r="B98" s="61">
        <v>97</v>
      </c>
      <c r="C98" s="61">
        <v>1</v>
      </c>
      <c r="D98" s="62" t="s">
        <v>87</v>
      </c>
      <c r="E98" s="62" t="s">
        <v>176</v>
      </c>
      <c r="F98" s="63">
        <v>4520</v>
      </c>
      <c r="G98" s="64">
        <v>10</v>
      </c>
      <c r="H98" s="64">
        <f>+ROUND('Izračun udjela za 2024. (kune)'!H98/'Izračun udjela za 2024. (euri)'!$G$1,2)</f>
        <v>618007.64</v>
      </c>
      <c r="I98" s="65">
        <f>+ROUND('Izračun udjela za 2024. (kune)'!I98/'Izračun udjela za 2024. (euri)'!$G$1,2)</f>
        <v>34631.78</v>
      </c>
      <c r="J98" s="66">
        <f>+ROUND('Izračun udjela za 2024. (kune)'!J98/'Izračun udjela za 2024. (euri)'!$G$1,2)</f>
        <v>641713.44999999995</v>
      </c>
      <c r="K98" s="64">
        <f>+ROUND('Izračun udjela za 2024. (kune)'!K98/'Izračun udjela za 2024. (euri)'!$G$1,2)</f>
        <v>583230.59</v>
      </c>
      <c r="L98" s="65">
        <f>+ROUND('Izračun udjela za 2024. (kune)'!L98/'Izračun udjela za 2024. (euri)'!$G$1,2)</f>
        <v>32682.95</v>
      </c>
      <c r="M98" s="66">
        <f>+ROUND('Izračun udjela za 2024. (kune)'!M98/'Izračun udjela za 2024. (euri)'!$G$1,2)</f>
        <v>605602.4</v>
      </c>
      <c r="N98" s="64">
        <f>+ROUND('Izračun udjela za 2024. (kune)'!N98/'Izračun udjela za 2024. (euri)'!$G$1,2)</f>
        <v>468145.45</v>
      </c>
      <c r="O98" s="65">
        <f>+ROUND('Izračun udjela za 2024. (kune)'!O98/'Izračun udjela za 2024. (euri)'!$G$1,2)</f>
        <v>26233.94</v>
      </c>
      <c r="P98" s="66">
        <f>+ROUND('Izračun udjela za 2024. (kune)'!P98/'Izračun udjela za 2024. (euri)'!$G$1,2)</f>
        <v>486102.66</v>
      </c>
      <c r="Q98" s="64">
        <f>+ROUND('Izračun udjela za 2024. (kune)'!Q98/'Izračun udjela za 2024. (euri)'!$G$1,2)</f>
        <v>507583.95</v>
      </c>
      <c r="R98" s="65">
        <f>+ROUND('Izračun udjela za 2024. (kune)'!R98/'Izračun udjela za 2024. (euri)'!$G$1,2)</f>
        <v>28669.41</v>
      </c>
      <c r="S98" s="66">
        <f>+ROUND('Izračun udjela za 2024. (kune)'!S98/'Izračun udjela za 2024. (euri)'!$G$1,2)</f>
        <v>526805.99</v>
      </c>
      <c r="T98" s="64">
        <f>+ROUND('Izračun udjela za 2024. (kune)'!T98/'Izračun udjela za 2024. (euri)'!$G$1,2)</f>
        <v>445102.42</v>
      </c>
      <c r="U98" s="65">
        <f>+ROUND('Izračun udjela za 2024. (kune)'!U98/'Izračun udjela za 2024. (euri)'!$G$1,2)</f>
        <v>25234.36</v>
      </c>
      <c r="V98" s="67">
        <f>+ROUND('Izračun udjela za 2024. (kune)'!V98/'Izračun udjela za 2024. (euri)'!$G$1,2)</f>
        <v>461854.86</v>
      </c>
      <c r="W98" s="64">
        <f>+ROUND('Izračun udjela za 2024. (kune)'!W98/'Izračun udjela za 2024. (euri)'!$G$1,2)</f>
        <v>590881.06999999995</v>
      </c>
      <c r="X98" s="65">
        <f>+ROUND('Izračun udjela za 2024. (kune)'!X98/'Izračun udjela za 2024. (euri)'!$G$1,2)</f>
        <v>33446.14</v>
      </c>
      <c r="Y98" s="67">
        <f>+ROUND('Izračun udjela za 2024. (kune)'!Y98/'Izračun udjela za 2024. (euri)'!$G$1,2)</f>
        <v>613178.43000000005</v>
      </c>
      <c r="Z98" s="64">
        <f>+ROUND('Izračun udjela za 2024. (kune)'!Z98/'Izračun udjela za 2024. (euri)'!$G$1,2)</f>
        <v>652954.21</v>
      </c>
      <c r="AA98" s="68">
        <f>+ROUND('Izračun udjela za 2024. (kune)'!AA98/'Izračun udjela za 2024. (euri)'!$G$1,2)</f>
        <v>936.33</v>
      </c>
      <c r="AB98" s="65">
        <f>+ROUND('Izračun udjela za 2024. (kune)'!AB98/'Izračun udjela za 2024. (euri)'!$G$1,2)</f>
        <v>36959.71</v>
      </c>
      <c r="AC98" s="67">
        <f>+ROUND('Izračun udjela za 2024. (kune)'!AC98/'Izračun udjela za 2024. (euri)'!$G$1,2)</f>
        <v>678753.92</v>
      </c>
      <c r="AD98" s="64">
        <f>+ROUND('Izračun udjela za 2024. (kune)'!AD98/'Izračun udjela za 2024. (euri)'!$G$1,2)</f>
        <v>769658.61</v>
      </c>
      <c r="AE98" s="68">
        <f>+ROUND('Izračun udjela za 2024. (kune)'!AE98/'Izračun udjela za 2024. (euri)'!$G$1,2)</f>
        <v>438.9</v>
      </c>
      <c r="AF98" s="65">
        <f>+ROUND('Izračun udjela za 2024. (kune)'!AF98/'Izračun udjela za 2024. (euri)'!$G$1,2)</f>
        <v>42810.32</v>
      </c>
      <c r="AG98" s="67">
        <f>+ROUND('Izračun udjela za 2024. (kune)'!AG98/'Izračun udjela za 2024. (euri)'!$G$1,2)</f>
        <v>801240.25</v>
      </c>
      <c r="AH98" s="64">
        <f>+ROUND('Izračun udjela za 2024. (kune)'!AH98/'Izračun udjela za 2024. (euri)'!$G$1,2)</f>
        <v>778146.47</v>
      </c>
      <c r="AI98" s="68">
        <f>+ROUND('Izračun udjela za 2024. (kune)'!AI98/'Izračun udjela za 2024. (euri)'!$G$1,2)</f>
        <v>557.79999999999995</v>
      </c>
      <c r="AJ98" s="64">
        <f>+ROUND('Izračun udjela za 2024. (kune)'!AJ98/'Izračun udjela za 2024. (euri)'!$G$1,2)</f>
        <v>44818.239999999998</v>
      </c>
      <c r="AK98" s="67">
        <f>+ROUND('Izračun udjela za 2024. (kune)'!AK98/'Izračun udjela za 2024. (euri)'!$G$1,2)</f>
        <v>808237.4</v>
      </c>
      <c r="AL98" s="64">
        <f>+ROUND('Izračun udjela za 2024. (kune)'!AL98/'Izračun udjela za 2024. (euri)'!$G$1,2)</f>
        <v>944146.88</v>
      </c>
      <c r="AM98" s="68">
        <f>+ROUND('Izračun udjela za 2024. (kune)'!AM98/'Izračun udjela za 2024. (euri)'!$G$1,2)</f>
        <v>304.51</v>
      </c>
      <c r="AN98" s="64">
        <f>+ROUND('Izračun udjela za 2024. (kune)'!AN98/'Izračun udjela za 2024. (euri)'!$G$1,2)</f>
        <v>52939.59</v>
      </c>
      <c r="AO98" s="67">
        <f>+ROUND('Izračun udjela za 2024. (kune)'!AO98/'Izračun udjela za 2024. (euri)'!$G$1,2)</f>
        <v>982182.99</v>
      </c>
      <c r="AP98" s="69"/>
      <c r="AQ98" s="69"/>
      <c r="AR98" s="69"/>
      <c r="AS98" s="69"/>
      <c r="AT98" s="69"/>
      <c r="AU98" s="71"/>
      <c r="AV98" s="64">
        <v>10</v>
      </c>
      <c r="AW98" s="64">
        <v>10</v>
      </c>
      <c r="AX98" s="64">
        <v>10</v>
      </c>
      <c r="AY98" s="64">
        <v>10</v>
      </c>
      <c r="AZ98" s="64"/>
      <c r="BA98" s="64"/>
      <c r="BB98" s="64"/>
      <c r="BC98" s="64"/>
      <c r="BD98" s="72">
        <f t="shared" si="18"/>
        <v>776718.6</v>
      </c>
      <c r="BE98" s="73">
        <f t="shared" si="16"/>
        <v>171.84</v>
      </c>
      <c r="BF98" s="74">
        <f t="shared" si="23"/>
        <v>447.75</v>
      </c>
      <c r="BG98" s="66">
        <f t="shared" si="17"/>
        <v>1247113.2</v>
      </c>
      <c r="BH98" s="75">
        <f t="shared" si="19"/>
        <v>3.5238395883953493E-3</v>
      </c>
      <c r="BI98" s="76">
        <f t="shared" si="20"/>
        <v>3.5238395883953502E-3</v>
      </c>
    </row>
    <row r="99" spans="1:61" ht="15.75" customHeight="1" x14ac:dyDescent="0.25">
      <c r="A99" s="60">
        <v>1</v>
      </c>
      <c r="B99" s="61">
        <v>98</v>
      </c>
      <c r="C99" s="61">
        <v>19</v>
      </c>
      <c r="D99" s="62" t="s">
        <v>91</v>
      </c>
      <c r="E99" s="62" t="s">
        <v>177</v>
      </c>
      <c r="F99" s="63">
        <v>41562</v>
      </c>
      <c r="G99" s="64">
        <v>15</v>
      </c>
      <c r="H99" s="64">
        <f>+ROUND('Izračun udjela za 2024. (kune)'!H99/'Izračun udjela za 2024. (euri)'!$G$1,2)</f>
        <v>22332330.48</v>
      </c>
      <c r="I99" s="65">
        <f>+ROUND('Izračun udjela za 2024. (kune)'!I99/'Izračun udjela za 2024. (euri)'!$G$1,2)</f>
        <v>2221871.19</v>
      </c>
      <c r="J99" s="66">
        <f>+ROUND('Izračun udjela za 2024. (kune)'!J99/'Izračun udjela za 2024. (euri)'!$G$1,2)</f>
        <v>23127028.18</v>
      </c>
      <c r="K99" s="64">
        <f>+ROUND('Izračun udjela za 2024. (kune)'!K99/'Izračun udjela za 2024. (euri)'!$G$1,2)</f>
        <v>22929294.510000002</v>
      </c>
      <c r="L99" s="65">
        <f>+ROUND('Izračun udjela za 2024. (kune)'!L99/'Izračun udjela za 2024. (euri)'!$G$1,2)</f>
        <v>2231965.02</v>
      </c>
      <c r="M99" s="66">
        <f>+ROUND('Izračun udjela za 2024. (kune)'!M99/'Izračun udjela za 2024. (euri)'!$G$1,2)</f>
        <v>23801928.920000002</v>
      </c>
      <c r="N99" s="64">
        <f>+ROUND('Izračun udjela za 2024. (kune)'!N99/'Izračun udjela za 2024. (euri)'!$G$1,2)</f>
        <v>22040079.890000001</v>
      </c>
      <c r="O99" s="65">
        <f>+ROUND('Izračun udjela za 2024. (kune)'!O99/'Izračun udjela za 2024. (euri)'!$G$1,2)</f>
        <v>1983586.98</v>
      </c>
      <c r="P99" s="66">
        <f>+ROUND('Izračun udjela za 2024. (kune)'!P99/'Izračun udjela za 2024. (euri)'!$G$1,2)</f>
        <v>23064966.84</v>
      </c>
      <c r="Q99" s="64">
        <f>+ROUND('Izračun udjela za 2024. (kune)'!Q99/'Izračun udjela za 2024. (euri)'!$G$1,2)</f>
        <v>24402905.789999999</v>
      </c>
      <c r="R99" s="65">
        <f>+ROUND('Izračun udjela za 2024. (kune)'!R99/'Izračun udjela za 2024. (euri)'!$G$1,2)</f>
        <v>2208617.73</v>
      </c>
      <c r="S99" s="66">
        <f>+ROUND('Izračun udjela za 2024. (kune)'!S99/'Izračun udjela za 2024. (euri)'!$G$1,2)</f>
        <v>25523431.260000002</v>
      </c>
      <c r="T99" s="64">
        <f>+ROUND('Izračun udjela za 2024. (kune)'!T99/'Izračun udjela za 2024. (euri)'!$G$1,2)</f>
        <v>23798315.949999999</v>
      </c>
      <c r="U99" s="65">
        <f>+ROUND('Izračun udjela za 2024. (kune)'!U99/'Izračun udjela za 2024. (euri)'!$G$1,2)</f>
        <v>2155579.1800000002</v>
      </c>
      <c r="V99" s="67">
        <f>+ROUND('Izračun udjela za 2024. (kune)'!V99/'Izračun udjela za 2024. (euri)'!$G$1,2)</f>
        <v>24889147.289999999</v>
      </c>
      <c r="W99" s="64">
        <f>+ROUND('Izračun udjela za 2024. (kune)'!W99/'Izračun udjela za 2024. (euri)'!$G$1,2)</f>
        <v>27059450.190000001</v>
      </c>
      <c r="X99" s="65">
        <f>+ROUND('Izračun udjela za 2024. (kune)'!X99/'Izračun udjela za 2024. (euri)'!$G$1,2)</f>
        <v>2459949.02</v>
      </c>
      <c r="Y99" s="67">
        <f>+ROUND('Izračun udjela za 2024. (kune)'!Y99/'Izračun udjela za 2024. (euri)'!$G$1,2)</f>
        <v>28289426.350000001</v>
      </c>
      <c r="Z99" s="64">
        <f>+ROUND('Izračun udjela za 2024. (kune)'!Z99/'Izračun udjela za 2024. (euri)'!$G$1,2)</f>
        <v>29014666.530000001</v>
      </c>
      <c r="AA99" s="68">
        <f>+ROUND('Izračun udjela za 2024. (kune)'!AA99/'Izračun udjela za 2024. (euri)'!$G$1,2)</f>
        <v>1312337.6399999999</v>
      </c>
      <c r="AB99" s="65">
        <f>+ROUND('Izračun udjela za 2024. (kune)'!AB99/'Izračun udjela za 2024. (euri)'!$G$1,2)</f>
        <v>2637695.88</v>
      </c>
      <c r="AC99" s="67">
        <f>+ROUND('Izračun udjela za 2024. (kune)'!AC99/'Izračun udjela za 2024. (euri)'!$G$1,2)</f>
        <v>32112233.609999999</v>
      </c>
      <c r="AD99" s="64">
        <f>+ROUND('Izračun udjela za 2024. (kune)'!AD99/'Izračun udjela za 2024. (euri)'!$G$1,2)</f>
        <v>21309585.739999998</v>
      </c>
      <c r="AE99" s="68">
        <f>+ROUND('Izračun udjela za 2024. (kune)'!AE99/'Izračun udjela za 2024. (euri)'!$G$1,2)</f>
        <v>894937.54</v>
      </c>
      <c r="AF99" s="65">
        <f>+ROUND('Izračun udjela za 2024. (kune)'!AF99/'Izračun udjela za 2024. (euri)'!$G$1,2)</f>
        <v>1961641.51</v>
      </c>
      <c r="AG99" s="67">
        <f>+ROUND('Izračun udjela za 2024. (kune)'!AG99/'Izračun udjela za 2024. (euri)'!$G$1,2)</f>
        <v>24642110.390000001</v>
      </c>
      <c r="AH99" s="64">
        <f>+ROUND('Izračun udjela za 2024. (kune)'!AH99/'Izračun udjela za 2024. (euri)'!$G$1,2)</f>
        <v>18446624.18</v>
      </c>
      <c r="AI99" s="68">
        <f>+ROUND('Izračun udjela za 2024. (kune)'!AI99/'Izračun udjela za 2024. (euri)'!$G$1,2)</f>
        <v>1649072.85</v>
      </c>
      <c r="AJ99" s="64">
        <f>+ROUND('Izračun udjela za 2024. (kune)'!AJ99/'Izračun udjela za 2024. (euri)'!$G$1,2)</f>
        <v>1676968.79</v>
      </c>
      <c r="AK99" s="67">
        <f>+ROUND('Izračun udjela za 2024. (kune)'!AK99/'Izračun udjela za 2024. (euri)'!$G$1,2)</f>
        <v>20769985.870000001</v>
      </c>
      <c r="AL99" s="64">
        <f>+ROUND('Izračun udjela za 2024. (kune)'!AL99/'Izračun udjela za 2024. (euri)'!$G$1,2)</f>
        <v>26267428.93</v>
      </c>
      <c r="AM99" s="68">
        <f>+ROUND('Izračun udjela za 2024. (kune)'!AM99/'Izračun udjela za 2024. (euri)'!$G$1,2)</f>
        <v>1775718.79</v>
      </c>
      <c r="AN99" s="64">
        <f>+ROUND('Izračun udjela za 2024. (kune)'!AN99/'Izračun udjela za 2024. (euri)'!$G$1,2)</f>
        <v>2387952.2799999998</v>
      </c>
      <c r="AO99" s="67">
        <f>+ROUND('Izračun udjela za 2024. (kune)'!AO99/'Izračun udjela za 2024. (euri)'!$G$1,2)</f>
        <v>28982192.32</v>
      </c>
      <c r="AP99" s="69"/>
      <c r="AQ99" s="69"/>
      <c r="AR99" s="69"/>
      <c r="AS99" s="69"/>
      <c r="AT99" s="69"/>
      <c r="AU99" s="71"/>
      <c r="AV99" s="64">
        <v>14361</v>
      </c>
      <c r="AW99" s="64">
        <v>14943</v>
      </c>
      <c r="AX99" s="64">
        <v>14769</v>
      </c>
      <c r="AY99" s="64">
        <v>15562</v>
      </c>
      <c r="AZ99" s="64"/>
      <c r="BA99" s="64"/>
      <c r="BB99" s="64"/>
      <c r="BC99" s="64"/>
      <c r="BD99" s="72">
        <f t="shared" si="18"/>
        <v>26959189.710000001</v>
      </c>
      <c r="BE99" s="73">
        <f t="shared" si="16"/>
        <v>648.65</v>
      </c>
      <c r="BF99" s="74">
        <f t="shared" ref="BF99:BF100" si="24">+$BJ$601</f>
        <v>453.27</v>
      </c>
      <c r="BG99" s="66">
        <f t="shared" si="17"/>
        <v>0</v>
      </c>
      <c r="BH99" s="75">
        <f t="shared" si="19"/>
        <v>0</v>
      </c>
      <c r="BI99" s="76">
        <f t="shared" si="20"/>
        <v>0</v>
      </c>
    </row>
    <row r="100" spans="1:61" ht="15.75" customHeight="1" x14ac:dyDescent="0.25">
      <c r="A100" s="60">
        <v>1</v>
      </c>
      <c r="B100" s="61">
        <v>99</v>
      </c>
      <c r="C100" s="61">
        <v>4</v>
      </c>
      <c r="D100" s="62" t="s">
        <v>91</v>
      </c>
      <c r="E100" s="62" t="s">
        <v>178</v>
      </c>
      <c r="F100" s="63">
        <v>10212</v>
      </c>
      <c r="G100" s="64">
        <v>12</v>
      </c>
      <c r="H100" s="64">
        <f>+ROUND('Izračun udjela za 2024. (kune)'!H100/'Izračun udjela za 2024. (euri)'!$G$1,2)</f>
        <v>3518425.47</v>
      </c>
      <c r="I100" s="65">
        <f>+ROUND('Izračun udjela za 2024. (kune)'!I100/'Izračun udjela za 2024. (euri)'!$G$1,2)</f>
        <v>165869.01999999999</v>
      </c>
      <c r="J100" s="66">
        <f>+ROUND('Izračun udjela za 2024. (kune)'!J100/'Izračun udjela za 2024. (euri)'!$G$1,2)</f>
        <v>3754863.22</v>
      </c>
      <c r="K100" s="64">
        <f>+ROUND('Izračun udjela za 2024. (kune)'!K100/'Izračun udjela za 2024. (euri)'!$G$1,2)</f>
        <v>3487695.02</v>
      </c>
      <c r="L100" s="65">
        <f>+ROUND('Izračun udjela za 2024. (kune)'!L100/'Izračun udjela za 2024. (euri)'!$G$1,2)</f>
        <v>164420.29999999999</v>
      </c>
      <c r="M100" s="66">
        <f>+ROUND('Izračun udjela za 2024. (kune)'!M100/'Izračun udjela za 2024. (euri)'!$G$1,2)</f>
        <v>3722067.69</v>
      </c>
      <c r="N100" s="64">
        <f>+ROUND('Izračun udjela za 2024. (kune)'!N100/'Izračun udjela za 2024. (euri)'!$G$1,2)</f>
        <v>3019020.38</v>
      </c>
      <c r="O100" s="65">
        <f>+ROUND('Izračun udjela za 2024. (kune)'!O100/'Izračun udjela za 2024. (euri)'!$G$1,2)</f>
        <v>271711.65000000002</v>
      </c>
      <c r="P100" s="66">
        <f>+ROUND('Izračun udjela za 2024. (kune)'!P100/'Izračun udjela za 2024. (euri)'!$G$1,2)</f>
        <v>3076985.79</v>
      </c>
      <c r="Q100" s="64">
        <f>+ROUND('Izračun udjela za 2024. (kune)'!Q100/'Izračun udjela za 2024. (euri)'!$G$1,2)</f>
        <v>3128907.53</v>
      </c>
      <c r="R100" s="65">
        <f>+ROUND('Izračun udjela za 2024. (kune)'!R100/'Izračun udjela za 2024. (euri)'!$G$1,2)</f>
        <v>282880.65999999997</v>
      </c>
      <c r="S100" s="66">
        <f>+ROUND('Izračun udjela za 2024. (kune)'!S100/'Izračun udjela za 2024. (euri)'!$G$1,2)</f>
        <v>3187550.1</v>
      </c>
      <c r="T100" s="64">
        <f>+ROUND('Izračun udjela za 2024. (kune)'!T100/'Izračun udjela za 2024. (euri)'!$G$1,2)</f>
        <v>2991313</v>
      </c>
      <c r="U100" s="65">
        <f>+ROUND('Izračun udjela za 2024. (kune)'!U100/'Izračun udjela za 2024. (euri)'!$G$1,2)</f>
        <v>270564.98</v>
      </c>
      <c r="V100" s="67">
        <f>+ROUND('Izračun udjela za 2024. (kune)'!V100/'Izračun udjela za 2024. (euri)'!$G$1,2)</f>
        <v>3047237.79</v>
      </c>
      <c r="W100" s="64">
        <f>+ROUND('Izračun udjela za 2024. (kune)'!W100/'Izračun udjela za 2024. (euri)'!$G$1,2)</f>
        <v>3414750.16</v>
      </c>
      <c r="X100" s="65">
        <f>+ROUND('Izračun udjela za 2024. (kune)'!X100/'Izračun udjela za 2024. (euri)'!$G$1,2)</f>
        <v>310431.78000000003</v>
      </c>
      <c r="Y100" s="67">
        <f>+ROUND('Izračun udjela za 2024. (kune)'!Y100/'Izračun udjela za 2024. (euri)'!$G$1,2)</f>
        <v>3476836.58</v>
      </c>
      <c r="Z100" s="64">
        <f>+ROUND('Izračun udjela za 2024. (kune)'!Z100/'Izračun udjela za 2024. (euri)'!$G$1,2)</f>
        <v>3794158.92</v>
      </c>
      <c r="AA100" s="68">
        <f>+ROUND('Izračun udjela za 2024. (kune)'!AA100/'Izračun udjela za 2024. (euri)'!$G$1,2)</f>
        <v>12132.21</v>
      </c>
      <c r="AB100" s="65">
        <f>+ROUND('Izračun udjela za 2024. (kune)'!AB100/'Izračun udjela za 2024. (euri)'!$G$1,2)</f>
        <v>344923.48</v>
      </c>
      <c r="AC100" s="67">
        <f>+ROUND('Izračun udjela za 2024. (kune)'!AC100/'Izračun udjela za 2024. (euri)'!$G$1,2)</f>
        <v>3874751.72</v>
      </c>
      <c r="AD100" s="64">
        <f>+ROUND('Izračun udjela za 2024. (kune)'!AD100/'Izračun udjela za 2024. (euri)'!$G$1,2)</f>
        <v>3741741.14</v>
      </c>
      <c r="AE100" s="68">
        <f>+ROUND('Izračun udjela za 2024. (kune)'!AE100/'Izračun udjela za 2024. (euri)'!$G$1,2)</f>
        <v>4510.66</v>
      </c>
      <c r="AF100" s="65">
        <f>+ROUND('Izračun udjela za 2024. (kune)'!AF100/'Izračun udjela za 2024. (euri)'!$G$1,2)</f>
        <v>340158.21</v>
      </c>
      <c r="AG100" s="67">
        <f>+ROUND('Izračun udjela za 2024. (kune)'!AG100/'Izračun udjela za 2024. (euri)'!$G$1,2)</f>
        <v>3831923.81</v>
      </c>
      <c r="AH100" s="64">
        <f>+ROUND('Izračun udjela za 2024. (kune)'!AH100/'Izračun udjela za 2024. (euri)'!$G$1,2)</f>
        <v>3442390.89</v>
      </c>
      <c r="AI100" s="68">
        <f>+ROUND('Izračun udjela za 2024. (kune)'!AI100/'Izračun udjela za 2024. (euri)'!$G$1,2)</f>
        <v>4986.47</v>
      </c>
      <c r="AJ100" s="64">
        <f>+ROUND('Izračun udjela za 2024. (kune)'!AJ100/'Izračun udjela za 2024. (euri)'!$G$1,2)</f>
        <v>312945.5</v>
      </c>
      <c r="AK100" s="67">
        <f>+ROUND('Izračun udjela za 2024. (kune)'!AK100/'Izračun udjela za 2024. (euri)'!$G$1,2)</f>
        <v>3535738.8</v>
      </c>
      <c r="AL100" s="64">
        <f>+ROUND('Izračun udjela za 2024. (kune)'!AL100/'Izračun udjela za 2024. (euri)'!$G$1,2)</f>
        <v>4394887.43</v>
      </c>
      <c r="AM100" s="68">
        <f>+ROUND('Izračun udjela za 2024. (kune)'!AM100/'Izračun udjela za 2024. (euri)'!$G$1,2)</f>
        <v>6504.2</v>
      </c>
      <c r="AN100" s="64">
        <f>+ROUND('Izračun udjela za 2024. (kune)'!AN100/'Izračun udjela za 2024. (euri)'!$G$1,2)</f>
        <v>399536.33</v>
      </c>
      <c r="AO100" s="67">
        <f>+ROUND('Izračun udjela za 2024. (kune)'!AO100/'Izračun udjela za 2024. (euri)'!$G$1,2)</f>
        <v>4504745.24</v>
      </c>
      <c r="AP100" s="69"/>
      <c r="AQ100" s="69"/>
      <c r="AR100" s="69"/>
      <c r="AS100" s="69"/>
      <c r="AT100" s="69"/>
      <c r="AU100" s="71"/>
      <c r="AV100" s="64">
        <v>113</v>
      </c>
      <c r="AW100" s="64">
        <v>122</v>
      </c>
      <c r="AX100" s="64">
        <v>163</v>
      </c>
      <c r="AY100" s="64">
        <v>167</v>
      </c>
      <c r="AZ100" s="64"/>
      <c r="BA100" s="64"/>
      <c r="BB100" s="64"/>
      <c r="BC100" s="64"/>
      <c r="BD100" s="72">
        <f t="shared" si="18"/>
        <v>3844799.23</v>
      </c>
      <c r="BE100" s="73">
        <f t="shared" si="16"/>
        <v>376.5</v>
      </c>
      <c r="BF100" s="74">
        <f t="shared" si="24"/>
        <v>453.27</v>
      </c>
      <c r="BG100" s="66">
        <f t="shared" si="17"/>
        <v>783975.23999999976</v>
      </c>
      <c r="BH100" s="75">
        <f t="shared" si="19"/>
        <v>2.2151982570898492E-3</v>
      </c>
      <c r="BI100" s="76">
        <f t="shared" si="20"/>
        <v>2.2151982570898501E-3</v>
      </c>
    </row>
    <row r="101" spans="1:61" ht="15.75" customHeight="1" x14ac:dyDescent="0.25">
      <c r="A101" s="60">
        <v>1</v>
      </c>
      <c r="B101" s="61">
        <v>100</v>
      </c>
      <c r="C101" s="61">
        <v>17</v>
      </c>
      <c r="D101" s="62" t="s">
        <v>87</v>
      </c>
      <c r="E101" s="62" t="s">
        <v>179</v>
      </c>
      <c r="F101" s="63">
        <v>6876</v>
      </c>
      <c r="G101" s="64">
        <v>10</v>
      </c>
      <c r="H101" s="64">
        <f>+ROUND('Izračun udjela za 2024. (kune)'!H101/'Izračun udjela za 2024. (euri)'!$G$1,2)</f>
        <v>1902990.28</v>
      </c>
      <c r="I101" s="65">
        <f>+ROUND('Izračun udjela za 2024. (kune)'!I101/'Izračun udjela za 2024. (euri)'!$G$1,2)</f>
        <v>0</v>
      </c>
      <c r="J101" s="66">
        <f>+ROUND('Izračun udjela za 2024. (kune)'!J101/'Izračun udjela za 2024. (euri)'!$G$1,2)</f>
        <v>2093289.31</v>
      </c>
      <c r="K101" s="64">
        <f>+ROUND('Izračun udjela za 2024. (kune)'!K101/'Izračun udjela za 2024. (euri)'!$G$1,2)</f>
        <v>2836896.58</v>
      </c>
      <c r="L101" s="65">
        <f>+ROUND('Izračun udjela za 2024. (kune)'!L101/'Izračun udjela za 2024. (euri)'!$G$1,2)</f>
        <v>0</v>
      </c>
      <c r="M101" s="66">
        <f>+ROUND('Izračun udjela za 2024. (kune)'!M101/'Izračun udjela za 2024. (euri)'!$G$1,2)</f>
        <v>3120586.23</v>
      </c>
      <c r="N101" s="64">
        <f>+ROUND('Izračun udjela za 2024. (kune)'!N101/'Izračun udjela za 2024. (euri)'!$G$1,2)</f>
        <v>2249743.88</v>
      </c>
      <c r="O101" s="65">
        <f>+ROUND('Izračun udjela za 2024. (kune)'!O101/'Izračun udjela za 2024. (euri)'!$G$1,2)</f>
        <v>0</v>
      </c>
      <c r="P101" s="66">
        <f>+ROUND('Izračun udjela za 2024. (kune)'!P101/'Izračun udjela za 2024. (euri)'!$G$1,2)</f>
        <v>2474718.2599999998</v>
      </c>
      <c r="Q101" s="64">
        <f>+ROUND('Izračun udjela za 2024. (kune)'!Q101/'Izračun udjela za 2024. (euri)'!$G$1,2)</f>
        <v>1947609.08</v>
      </c>
      <c r="R101" s="65">
        <f>+ROUND('Izračun udjela za 2024. (kune)'!R101/'Izračun udjela za 2024. (euri)'!$G$1,2)</f>
        <v>0</v>
      </c>
      <c r="S101" s="66">
        <f>+ROUND('Izračun udjela za 2024. (kune)'!S101/'Izračun udjela za 2024. (euri)'!$G$1,2)</f>
        <v>2142369.9900000002</v>
      </c>
      <c r="T101" s="64">
        <f>+ROUND('Izračun udjela za 2024. (kune)'!T101/'Izračun udjela za 2024. (euri)'!$G$1,2)</f>
        <v>2385374.7200000002</v>
      </c>
      <c r="U101" s="65">
        <f>+ROUND('Izračun udjela za 2024. (kune)'!U101/'Izračun udjela za 2024. (euri)'!$G$1,2)</f>
        <v>0</v>
      </c>
      <c r="V101" s="67">
        <f>+ROUND('Izračun udjela za 2024. (kune)'!V101/'Izračun udjela za 2024. (euri)'!$G$1,2)</f>
        <v>2623912.19</v>
      </c>
      <c r="W101" s="64">
        <f>+ROUND('Izračun udjela za 2024. (kune)'!W101/'Izračun udjela za 2024. (euri)'!$G$1,2)</f>
        <v>3607132.47</v>
      </c>
      <c r="X101" s="65">
        <f>+ROUND('Izračun udjela za 2024. (kune)'!X101/'Izračun udjela za 2024. (euri)'!$G$1,2)</f>
        <v>0</v>
      </c>
      <c r="Y101" s="67">
        <f>+ROUND('Izračun udjela za 2024. (kune)'!Y101/'Izračun udjela za 2024. (euri)'!$G$1,2)</f>
        <v>3967845.72</v>
      </c>
      <c r="Z101" s="64">
        <f>+ROUND('Izračun udjela za 2024. (kune)'!Z101/'Izračun udjela za 2024. (euri)'!$G$1,2)</f>
        <v>2320183.31</v>
      </c>
      <c r="AA101" s="68">
        <f>+ROUND('Izračun udjela za 2024. (kune)'!AA101/'Izračun udjela za 2024. (euri)'!$G$1,2)</f>
        <v>177740.29</v>
      </c>
      <c r="AB101" s="65">
        <f>+ROUND('Izračun udjela za 2024. (kune)'!AB101/'Izračun udjela za 2024. (euri)'!$G$1,2)</f>
        <v>0</v>
      </c>
      <c r="AC101" s="67">
        <f>+ROUND('Izračun udjela za 2024. (kune)'!AC101/'Izračun udjela za 2024. (euri)'!$G$1,2)</f>
        <v>3615238</v>
      </c>
      <c r="AD101" s="64">
        <f>+ROUND('Izračun udjela za 2024. (kune)'!AD101/'Izračun udjela za 2024. (euri)'!$G$1,2)</f>
        <v>1943939.72</v>
      </c>
      <c r="AE101" s="68">
        <f>+ROUND('Izračun udjela za 2024. (kune)'!AE101/'Izračun udjela za 2024. (euri)'!$G$1,2)</f>
        <v>113423.49</v>
      </c>
      <c r="AF101" s="65">
        <f>+ROUND('Izračun udjela za 2024. (kune)'!AF101/'Izračun udjela za 2024. (euri)'!$G$1,2)</f>
        <v>0</v>
      </c>
      <c r="AG101" s="67">
        <f>+ROUND('Izračun udjela za 2024. (kune)'!AG101/'Izračun udjela za 2024. (euri)'!$G$1,2)</f>
        <v>3196128.08</v>
      </c>
      <c r="AH101" s="64">
        <f>+ROUND('Izračun udjela za 2024. (kune)'!AH101/'Izračun udjela za 2024. (euri)'!$G$1,2)</f>
        <v>1874539.97</v>
      </c>
      <c r="AI101" s="68">
        <f>+ROUND('Izračun udjela za 2024. (kune)'!AI101/'Izračun udjela za 2024. (euri)'!$G$1,2)</f>
        <v>211058.35</v>
      </c>
      <c r="AJ101" s="64">
        <f>+ROUND('Izračun udjela za 2024. (kune)'!AJ101/'Izračun udjela za 2024. (euri)'!$G$1,2)</f>
        <v>0</v>
      </c>
      <c r="AK101" s="67">
        <f>+ROUND('Izračun udjela za 2024. (kune)'!AK101/'Izračun udjela za 2024. (euri)'!$G$1,2)</f>
        <v>3153421.25</v>
      </c>
      <c r="AL101" s="64">
        <f>+ROUND('Izračun udjela za 2024. (kune)'!AL101/'Izračun udjela za 2024. (euri)'!$G$1,2)</f>
        <v>2398745.15</v>
      </c>
      <c r="AM101" s="68">
        <f>+ROUND('Izračun udjela za 2024. (kune)'!AM101/'Izračun udjela za 2024. (euri)'!$G$1,2)</f>
        <v>211843.14</v>
      </c>
      <c r="AN101" s="64">
        <f>+ROUND('Izračun udjela za 2024. (kune)'!AN101/'Izračun udjela za 2024. (euri)'!$G$1,2)</f>
        <v>0</v>
      </c>
      <c r="AO101" s="67">
        <f>+ROUND('Izračun udjela za 2024. (kune)'!AO101/'Izračun udjela za 2024. (euri)'!$G$1,2)</f>
        <v>3737286.41</v>
      </c>
      <c r="AP101" s="69"/>
      <c r="AQ101" s="69"/>
      <c r="AR101" s="69"/>
      <c r="AS101" s="69"/>
      <c r="AT101" s="69"/>
      <c r="AU101" s="71"/>
      <c r="AV101" s="64">
        <v>5747</v>
      </c>
      <c r="AW101" s="64">
        <v>5400</v>
      </c>
      <c r="AX101" s="64">
        <v>6044</v>
      </c>
      <c r="AY101" s="64">
        <v>6081</v>
      </c>
      <c r="AZ101" s="64"/>
      <c r="BA101" s="64"/>
      <c r="BB101" s="64"/>
      <c r="BC101" s="64"/>
      <c r="BD101" s="72">
        <f t="shared" si="18"/>
        <v>3533983.89</v>
      </c>
      <c r="BE101" s="73">
        <f t="shared" si="16"/>
        <v>513.96</v>
      </c>
      <c r="BF101" s="74">
        <f>+$BJ$600</f>
        <v>447.75</v>
      </c>
      <c r="BG101" s="66">
        <f t="shared" si="17"/>
        <v>0</v>
      </c>
      <c r="BH101" s="75">
        <f t="shared" si="19"/>
        <v>0</v>
      </c>
      <c r="BI101" s="76">
        <f t="shared" si="20"/>
        <v>0</v>
      </c>
    </row>
    <row r="102" spans="1:61" ht="15.75" customHeight="1" x14ac:dyDescent="0.25">
      <c r="A102" s="60">
        <v>1</v>
      </c>
      <c r="B102" s="61">
        <v>101</v>
      </c>
      <c r="C102" s="61">
        <v>1</v>
      </c>
      <c r="D102" s="62" t="s">
        <v>91</v>
      </c>
      <c r="E102" s="62" t="s">
        <v>180</v>
      </c>
      <c r="F102" s="63">
        <v>17676</v>
      </c>
      <c r="G102" s="64">
        <v>12</v>
      </c>
      <c r="H102" s="64">
        <f>+ROUND('Izračun udjela za 2024. (kune)'!H102/'Izračun udjela za 2024. (euri)'!$G$1,2)</f>
        <v>5883735.9800000004</v>
      </c>
      <c r="I102" s="65">
        <f>+ROUND('Izračun udjela za 2024. (kune)'!I102/'Izračun udjela za 2024. (euri)'!$G$1,2)</f>
        <v>480956.28</v>
      </c>
      <c r="J102" s="66">
        <f>+ROUND('Izračun udjela za 2024. (kune)'!J102/'Izračun udjela za 2024. (euri)'!$G$1,2)</f>
        <v>6051113.25</v>
      </c>
      <c r="K102" s="64">
        <f>+ROUND('Izračun udjela za 2024. (kune)'!K102/'Izračun udjela za 2024. (euri)'!$G$1,2)</f>
        <v>5925715.6500000004</v>
      </c>
      <c r="L102" s="65">
        <f>+ROUND('Izračun udjela za 2024. (kune)'!L102/'Izračun udjela za 2024. (euri)'!$G$1,2)</f>
        <v>484387.84000000003</v>
      </c>
      <c r="M102" s="66">
        <f>+ROUND('Izračun udjela za 2024. (kune)'!M102/'Izračun udjela za 2024. (euri)'!$G$1,2)</f>
        <v>6094287.1600000001</v>
      </c>
      <c r="N102" s="64">
        <f>+ROUND('Izračun udjela za 2024. (kune)'!N102/'Izračun udjela za 2024. (euri)'!$G$1,2)</f>
        <v>5287755.03</v>
      </c>
      <c r="O102" s="65">
        <f>+ROUND('Izračun udjela za 2024. (kune)'!O102/'Izračun udjela za 2024. (euri)'!$G$1,2)</f>
        <v>432238.91</v>
      </c>
      <c r="P102" s="66">
        <f>+ROUND('Izračun udjela za 2024. (kune)'!P102/'Izračun udjela za 2024. (euri)'!$G$1,2)</f>
        <v>5438178.0599999996</v>
      </c>
      <c r="Q102" s="64">
        <f>+ROUND('Izračun udjela za 2024. (kune)'!Q102/'Izračun udjela za 2024. (euri)'!$G$1,2)</f>
        <v>5442933.4299999997</v>
      </c>
      <c r="R102" s="65">
        <f>+ROUND('Izračun udjela za 2024. (kune)'!R102/'Izračun udjela za 2024. (euri)'!$G$1,2)</f>
        <v>447088.58</v>
      </c>
      <c r="S102" s="66">
        <f>+ROUND('Izračun udjela za 2024. (kune)'!S102/'Izračun udjela za 2024. (euri)'!$G$1,2)</f>
        <v>5595346.2199999997</v>
      </c>
      <c r="T102" s="64">
        <f>+ROUND('Izračun udjela za 2024. (kune)'!T102/'Izračun udjela za 2024. (euri)'!$G$1,2)</f>
        <v>5251961.3</v>
      </c>
      <c r="U102" s="65">
        <f>+ROUND('Izračun udjela za 2024. (kune)'!U102/'Izračun udjela za 2024. (euri)'!$G$1,2)</f>
        <v>431997.45</v>
      </c>
      <c r="V102" s="67">
        <f>+ROUND('Izračun udjela za 2024. (kune)'!V102/'Izračun udjela za 2024. (euri)'!$G$1,2)</f>
        <v>5398359.5099999998</v>
      </c>
      <c r="W102" s="64">
        <f>+ROUND('Izračun udjela za 2024. (kune)'!W102/'Izračun udjela za 2024. (euri)'!$G$1,2)</f>
        <v>6256169.4199999999</v>
      </c>
      <c r="X102" s="65">
        <f>+ROUND('Izračun udjela za 2024. (kune)'!X102/'Izračun udjela za 2024. (euri)'!$G$1,2)</f>
        <v>516565.77</v>
      </c>
      <c r="Y102" s="67">
        <f>+ROUND('Izračun udjela za 2024. (kune)'!Y102/'Izračun udjela za 2024. (euri)'!$G$1,2)</f>
        <v>6428356.0800000001</v>
      </c>
      <c r="Z102" s="64">
        <f>+ROUND('Izračun udjela za 2024. (kune)'!Z102/'Izračun udjela za 2024. (euri)'!$G$1,2)</f>
        <v>7580433.6200000001</v>
      </c>
      <c r="AA102" s="68">
        <f>+ROUND('Izračun udjela za 2024. (kune)'!AA102/'Izračun udjela za 2024. (euri)'!$G$1,2)</f>
        <v>16512.23</v>
      </c>
      <c r="AB102" s="65">
        <f>+ROUND('Izračun udjela za 2024. (kune)'!AB102/'Izračun udjela za 2024. (euri)'!$G$1,2)</f>
        <v>625908.96</v>
      </c>
      <c r="AC102" s="67">
        <f>+ROUND('Izračun udjela za 2024. (kune)'!AC102/'Izračun udjela za 2024. (euri)'!$G$1,2)</f>
        <v>7771019.8700000001</v>
      </c>
      <c r="AD102" s="64">
        <f>+ROUND('Izračun udjela za 2024. (kune)'!AD102/'Izračun udjela za 2024. (euri)'!$G$1,2)</f>
        <v>7607964.2000000002</v>
      </c>
      <c r="AE102" s="68">
        <f>+ROUND('Izračun udjela za 2024. (kune)'!AE102/'Izračun udjela za 2024. (euri)'!$G$1,2)</f>
        <v>3374.39</v>
      </c>
      <c r="AF102" s="65">
        <f>+ROUND('Izračun udjela za 2024. (kune)'!AF102/'Izračun udjela za 2024. (euri)'!$G$1,2)</f>
        <v>622848.68999999994</v>
      </c>
      <c r="AG102" s="67">
        <f>+ROUND('Izračun udjela za 2024. (kune)'!AG102/'Izračun udjela za 2024. (euri)'!$G$1,2)</f>
        <v>7820887.9000000004</v>
      </c>
      <c r="AH102" s="64">
        <f>+ROUND('Izračun udjela za 2024. (kune)'!AH102/'Izračun udjela za 2024. (euri)'!$G$1,2)</f>
        <v>7120425.29</v>
      </c>
      <c r="AI102" s="68">
        <f>+ROUND('Izračun udjela za 2024. (kune)'!AI102/'Izračun udjela za 2024. (euri)'!$G$1,2)</f>
        <v>1499.24</v>
      </c>
      <c r="AJ102" s="64">
        <f>+ROUND('Izračun udjela za 2024. (kune)'!AJ102/'Izračun udjela za 2024. (euri)'!$G$1,2)</f>
        <v>588131.37</v>
      </c>
      <c r="AK102" s="67">
        <f>+ROUND('Izračun udjela za 2024. (kune)'!AK102/'Izračun udjela za 2024. (euri)'!$G$1,2)</f>
        <v>7315827.8899999997</v>
      </c>
      <c r="AL102" s="64">
        <f>+ROUND('Izračun udjela za 2024. (kune)'!AL102/'Izračun udjela za 2024. (euri)'!$G$1,2)</f>
        <v>9025573.6999999993</v>
      </c>
      <c r="AM102" s="68">
        <f>+ROUND('Izračun udjela za 2024. (kune)'!AM102/'Izračun udjela za 2024. (euri)'!$G$1,2)</f>
        <v>769.93</v>
      </c>
      <c r="AN102" s="64">
        <f>+ROUND('Izračun udjela za 2024. (kune)'!AN102/'Izračun udjela za 2024. (euri)'!$G$1,2)</f>
        <v>745292.78</v>
      </c>
      <c r="AO102" s="67">
        <f>+ROUND('Izračun udjela za 2024. (kune)'!AO102/'Izračun udjela za 2024. (euri)'!$G$1,2)</f>
        <v>9275950.9700000007</v>
      </c>
      <c r="AP102" s="69"/>
      <c r="AQ102" s="69"/>
      <c r="AR102" s="69"/>
      <c r="AS102" s="69"/>
      <c r="AT102" s="69"/>
      <c r="AU102" s="71"/>
      <c r="AV102" s="64">
        <v>2</v>
      </c>
      <c r="AW102" s="64">
        <v>6</v>
      </c>
      <c r="AX102" s="64">
        <v>6</v>
      </c>
      <c r="AY102" s="64">
        <v>13</v>
      </c>
      <c r="AZ102" s="64"/>
      <c r="BA102" s="64"/>
      <c r="BB102" s="64"/>
      <c r="BC102" s="64"/>
      <c r="BD102" s="72">
        <f t="shared" si="18"/>
        <v>7722408.54</v>
      </c>
      <c r="BE102" s="73">
        <f t="shared" si="16"/>
        <v>436.89</v>
      </c>
      <c r="BF102" s="74">
        <f>+$BJ$601</f>
        <v>453.27</v>
      </c>
      <c r="BG102" s="66">
        <f t="shared" si="17"/>
        <v>289532.87999999995</v>
      </c>
      <c r="BH102" s="75">
        <f t="shared" si="19"/>
        <v>8.1810330023458972E-4</v>
      </c>
      <c r="BI102" s="76">
        <f t="shared" si="20"/>
        <v>8.1810330023459005E-4</v>
      </c>
    </row>
    <row r="103" spans="1:61" ht="15.75" customHeight="1" x14ac:dyDescent="0.25">
      <c r="A103" s="60">
        <v>1</v>
      </c>
      <c r="B103" s="61">
        <v>102</v>
      </c>
      <c r="C103" s="61">
        <v>3</v>
      </c>
      <c r="D103" s="62" t="s">
        <v>87</v>
      </c>
      <c r="E103" s="62" t="s">
        <v>181</v>
      </c>
      <c r="F103" s="63">
        <v>2996</v>
      </c>
      <c r="G103" s="64">
        <v>10</v>
      </c>
      <c r="H103" s="64">
        <f>+ROUND('Izračun udjela za 2024. (kune)'!H103/'Izračun udjela za 2024. (euri)'!$G$1,2)</f>
        <v>147991.98000000001</v>
      </c>
      <c r="I103" s="65">
        <f>+ROUND('Izračun udjela za 2024. (kune)'!I103/'Izračun udjela za 2024. (euri)'!$G$1,2)</f>
        <v>16066.85</v>
      </c>
      <c r="J103" s="66">
        <f>+ROUND('Izračun udjela za 2024. (kune)'!J103/'Izračun udjela za 2024. (euri)'!$G$1,2)</f>
        <v>145117.64000000001</v>
      </c>
      <c r="K103" s="64">
        <f>+ROUND('Izračun udjela za 2024. (kune)'!K103/'Izračun udjela za 2024. (euri)'!$G$1,2)</f>
        <v>160770.32</v>
      </c>
      <c r="L103" s="65">
        <f>+ROUND('Izračun udjela za 2024. (kune)'!L103/'Izračun udjela za 2024. (euri)'!$G$1,2)</f>
        <v>16287.31</v>
      </c>
      <c r="M103" s="66">
        <f>+ROUND('Izračun udjela za 2024. (kune)'!M103/'Izračun udjela za 2024. (euri)'!$G$1,2)</f>
        <v>158931.31</v>
      </c>
      <c r="N103" s="64">
        <f>+ROUND('Izračun udjela za 2024. (kune)'!N103/'Izračun udjela za 2024. (euri)'!$G$1,2)</f>
        <v>122182.42</v>
      </c>
      <c r="O103" s="65">
        <f>+ROUND('Izračun udjela za 2024. (kune)'!O103/'Izračun udjela za 2024. (euri)'!$G$1,2)</f>
        <v>5760</v>
      </c>
      <c r="P103" s="66">
        <f>+ROUND('Izračun udjela za 2024. (kune)'!P103/'Izračun udjela za 2024. (euri)'!$G$1,2)</f>
        <v>128064.66</v>
      </c>
      <c r="Q103" s="64">
        <f>+ROUND('Izračun udjela za 2024. (kune)'!Q103/'Izračun udjela za 2024. (euri)'!$G$1,2)</f>
        <v>148951.51999999999</v>
      </c>
      <c r="R103" s="65">
        <f>+ROUND('Izračun udjela za 2024. (kune)'!R103/'Izračun udjela za 2024. (euri)'!$G$1,2)</f>
        <v>7172.22</v>
      </c>
      <c r="S103" s="66">
        <f>+ROUND('Izračun udjela za 2024. (kune)'!S103/'Izračun udjela za 2024. (euri)'!$G$1,2)</f>
        <v>155957.22</v>
      </c>
      <c r="T103" s="64">
        <f>+ROUND('Izračun udjela za 2024. (kune)'!T103/'Izračun udjela za 2024. (euri)'!$G$1,2)</f>
        <v>78755.56</v>
      </c>
      <c r="U103" s="65">
        <f>+ROUND('Izračun udjela za 2024. (kune)'!U103/'Izračun udjela za 2024. (euri)'!$G$1,2)</f>
        <v>3885.8</v>
      </c>
      <c r="V103" s="67">
        <f>+ROUND('Izračun udjela za 2024. (kune)'!V103/'Izračun udjela za 2024. (euri)'!$G$1,2)</f>
        <v>82356.73</v>
      </c>
      <c r="W103" s="64">
        <f>+ROUND('Izračun udjela za 2024. (kune)'!W103/'Izračun udjela za 2024. (euri)'!$G$1,2)</f>
        <v>167996.04</v>
      </c>
      <c r="X103" s="65">
        <f>+ROUND('Izračun udjela za 2024. (kune)'!X103/'Izračun udjela za 2024. (euri)'!$G$1,2)</f>
        <v>7999.83</v>
      </c>
      <c r="Y103" s="67">
        <f>+ROUND('Izračun udjela za 2024. (kune)'!Y103/'Izračun udjela za 2024. (euri)'!$G$1,2)</f>
        <v>175995.83</v>
      </c>
      <c r="Z103" s="64">
        <f>+ROUND('Izračun udjela za 2024. (kune)'!Z103/'Izračun udjela za 2024. (euri)'!$G$1,2)</f>
        <v>211465.03</v>
      </c>
      <c r="AA103" s="68">
        <f>+ROUND('Izračun udjela za 2024. (kune)'!AA103/'Izračun udjela za 2024. (euri)'!$G$1,2)</f>
        <v>1516.19</v>
      </c>
      <c r="AB103" s="65">
        <f>+ROUND('Izračun udjela za 2024. (kune)'!AB103/'Izračun udjela za 2024. (euri)'!$G$1,2)</f>
        <v>10069.780000000001</v>
      </c>
      <c r="AC103" s="67">
        <f>+ROUND('Izračun udjela za 2024. (kune)'!AC103/'Izračun udjela za 2024. (euri)'!$G$1,2)</f>
        <v>222056.89</v>
      </c>
      <c r="AD103" s="64">
        <f>+ROUND('Izračun udjela za 2024. (kune)'!AD103/'Izračun udjela za 2024. (euri)'!$G$1,2)</f>
        <v>138716.19</v>
      </c>
      <c r="AE103" s="68">
        <f>+ROUND('Izračun udjela za 2024. (kune)'!AE103/'Izračun udjela za 2024. (euri)'!$G$1,2)</f>
        <v>673.95</v>
      </c>
      <c r="AF103" s="65">
        <f>+ROUND('Izračun udjela za 2024. (kune)'!AF103/'Izračun udjela za 2024. (euri)'!$G$1,2)</f>
        <v>6082.82</v>
      </c>
      <c r="AG103" s="67">
        <f>+ROUND('Izračun udjela za 2024. (kune)'!AG103/'Izračun udjela za 2024. (euri)'!$G$1,2)</f>
        <v>147345.29999999999</v>
      </c>
      <c r="AH103" s="64">
        <f>+ROUND('Izračun udjela za 2024. (kune)'!AH103/'Izračun udjela za 2024. (euri)'!$G$1,2)</f>
        <v>176723.96</v>
      </c>
      <c r="AI103" s="68">
        <f>+ROUND('Izračun udjela za 2024. (kune)'!AI103/'Izračun udjela za 2024. (euri)'!$G$1,2)</f>
        <v>121.61</v>
      </c>
      <c r="AJ103" s="64">
        <f>+ROUND('Izračun udjela za 2024. (kune)'!AJ103/'Izračun udjela za 2024. (euri)'!$G$1,2)</f>
        <v>8418.2900000000009</v>
      </c>
      <c r="AK103" s="67">
        <f>+ROUND('Izračun udjela za 2024. (kune)'!AK103/'Izračun udjela za 2024. (euri)'!$G$1,2)</f>
        <v>185136.24</v>
      </c>
      <c r="AL103" s="64">
        <f>+ROUND('Izračun udjela za 2024. (kune)'!AL103/'Izračun udjela za 2024. (euri)'!$G$1,2)</f>
        <v>150774.34</v>
      </c>
      <c r="AM103" s="68">
        <f>+ROUND('Izračun udjela za 2024. (kune)'!AM103/'Izračun udjela za 2024. (euri)'!$G$1,2)</f>
        <v>141.94999999999999</v>
      </c>
      <c r="AN103" s="64">
        <f>+ROUND('Izračun udjela za 2024. (kune)'!AN103/'Izračun udjela za 2024. (euri)'!$G$1,2)</f>
        <v>7179.72</v>
      </c>
      <c r="AO103" s="67">
        <f>+ROUND('Izračun udjela za 2024. (kune)'!AO103/'Izračun udjela za 2024. (euri)'!$G$1,2)</f>
        <v>158235.92000000001</v>
      </c>
      <c r="AP103" s="69"/>
      <c r="AQ103" s="69"/>
      <c r="AR103" s="69"/>
      <c r="AS103" s="69"/>
      <c r="AT103" s="69"/>
      <c r="AU103" s="71"/>
      <c r="AV103" s="64">
        <v>10</v>
      </c>
      <c r="AW103" s="64">
        <v>10</v>
      </c>
      <c r="AX103" s="64">
        <v>0</v>
      </c>
      <c r="AY103" s="64">
        <v>2</v>
      </c>
      <c r="AZ103" s="64"/>
      <c r="BA103" s="64"/>
      <c r="BB103" s="64"/>
      <c r="BC103" s="64"/>
      <c r="BD103" s="72">
        <f t="shared" si="18"/>
        <v>177754.04</v>
      </c>
      <c r="BE103" s="73">
        <f t="shared" si="16"/>
        <v>59.33</v>
      </c>
      <c r="BF103" s="74">
        <f>+$BJ$600</f>
        <v>447.75</v>
      </c>
      <c r="BG103" s="66">
        <f t="shared" si="17"/>
        <v>1163706.32</v>
      </c>
      <c r="BH103" s="75">
        <f t="shared" si="19"/>
        <v>3.2881653403090171E-3</v>
      </c>
      <c r="BI103" s="76">
        <f t="shared" si="20"/>
        <v>3.2881653403090201E-3</v>
      </c>
    </row>
    <row r="104" spans="1:61" ht="15.75" customHeight="1" x14ac:dyDescent="0.25">
      <c r="A104" s="60">
        <v>1</v>
      </c>
      <c r="B104" s="61">
        <v>103</v>
      </c>
      <c r="C104" s="61">
        <v>14</v>
      </c>
      <c r="D104" s="62" t="s">
        <v>91</v>
      </c>
      <c r="E104" s="62" t="s">
        <v>182</v>
      </c>
      <c r="F104" s="63">
        <v>23577</v>
      </c>
      <c r="G104" s="64">
        <v>12</v>
      </c>
      <c r="H104" s="64">
        <f>+ROUND('Izračun udjela za 2024. (kune)'!H104/'Izračun udjela za 2024. (euri)'!$G$1,2)</f>
        <v>4499250.43</v>
      </c>
      <c r="I104" s="65">
        <f>+ROUND('Izračun udjela za 2024. (kune)'!I104/'Izračun udjela za 2024. (euri)'!$G$1,2)</f>
        <v>404932.79</v>
      </c>
      <c r="J104" s="66">
        <f>+ROUND('Izračun udjela za 2024. (kune)'!J104/'Izračun udjela za 2024. (euri)'!$G$1,2)</f>
        <v>4585635.76</v>
      </c>
      <c r="K104" s="64">
        <f>+ROUND('Izračun udjela za 2024. (kune)'!K104/'Izračun udjela za 2024. (euri)'!$G$1,2)</f>
        <v>4325717.99</v>
      </c>
      <c r="L104" s="65">
        <f>+ROUND('Izračun udjela za 2024. (kune)'!L104/'Izračun udjela za 2024. (euri)'!$G$1,2)</f>
        <v>389314.86</v>
      </c>
      <c r="M104" s="66">
        <f>+ROUND('Izračun udjela za 2024. (kune)'!M104/'Izračun udjela za 2024. (euri)'!$G$1,2)</f>
        <v>4408771.51</v>
      </c>
      <c r="N104" s="64">
        <f>+ROUND('Izračun udjela za 2024. (kune)'!N104/'Izračun udjela za 2024. (euri)'!$G$1,2)</f>
        <v>3010646.16</v>
      </c>
      <c r="O104" s="65">
        <f>+ROUND('Izračun udjela za 2024. (kune)'!O104/'Izračun udjela za 2024. (euri)'!$G$1,2)</f>
        <v>270958.69</v>
      </c>
      <c r="P104" s="66">
        <f>+ROUND('Izračun udjela za 2024. (kune)'!P104/'Izračun udjela za 2024. (euri)'!$G$1,2)</f>
        <v>3068449.98</v>
      </c>
      <c r="Q104" s="64">
        <f>+ROUND('Izračun udjela za 2024. (kune)'!Q104/'Izračun udjela za 2024. (euri)'!$G$1,2)</f>
        <v>3851114.1</v>
      </c>
      <c r="R104" s="65">
        <f>+ROUND('Izračun udjela za 2024. (kune)'!R104/'Izračun udjela za 2024. (euri)'!$G$1,2)</f>
        <v>350499.27</v>
      </c>
      <c r="S104" s="66">
        <f>+ROUND('Izračun udjela za 2024. (kune)'!S104/'Izračun udjela za 2024. (euri)'!$G$1,2)</f>
        <v>3920688.62</v>
      </c>
      <c r="T104" s="64">
        <f>+ROUND('Izračun udjela za 2024. (kune)'!T104/'Izračun udjela za 2024. (euri)'!$G$1,2)</f>
        <v>3217522.49</v>
      </c>
      <c r="U104" s="65">
        <f>+ROUND('Izračun udjela za 2024. (kune)'!U104/'Izračun udjela za 2024. (euri)'!$G$1,2)</f>
        <v>295089.45</v>
      </c>
      <c r="V104" s="67">
        <f>+ROUND('Izračun udjela za 2024. (kune)'!V104/'Izračun udjela za 2024. (euri)'!$G$1,2)</f>
        <v>3273125.01</v>
      </c>
      <c r="W104" s="64">
        <f>+ROUND('Izračun udjela za 2024. (kune)'!W104/'Izračun udjela za 2024. (euri)'!$G$1,2)</f>
        <v>4553855.53</v>
      </c>
      <c r="X104" s="65">
        <f>+ROUND('Izračun udjela za 2024. (kune)'!X104/'Izračun udjela za 2024. (euri)'!$G$1,2)</f>
        <v>413986.77</v>
      </c>
      <c r="Y104" s="67">
        <f>+ROUND('Izračun udjela za 2024. (kune)'!Y104/'Izračun udjela za 2024. (euri)'!$G$1,2)</f>
        <v>4636653.01</v>
      </c>
      <c r="Z104" s="64">
        <f>+ROUND('Izračun udjela za 2024. (kune)'!Z104/'Izračun udjela za 2024. (euri)'!$G$1,2)</f>
        <v>5350676.5599999996</v>
      </c>
      <c r="AA104" s="68">
        <f>+ROUND('Izračun udjela za 2024. (kune)'!AA104/'Izračun udjela za 2024. (euri)'!$G$1,2)</f>
        <v>8775.33</v>
      </c>
      <c r="AB104" s="65">
        <f>+ROUND('Izračun udjela za 2024. (kune)'!AB104/'Izračun udjela za 2024. (euri)'!$G$1,2)</f>
        <v>486425.01</v>
      </c>
      <c r="AC104" s="67">
        <f>+ROUND('Izračun udjela za 2024. (kune)'!AC104/'Izračun udjela za 2024. (euri)'!$G$1,2)</f>
        <v>5449728.0300000003</v>
      </c>
      <c r="AD104" s="64">
        <f>+ROUND('Izračun udjela za 2024. (kune)'!AD104/'Izračun udjela za 2024. (euri)'!$G$1,2)</f>
        <v>5542644.4699999997</v>
      </c>
      <c r="AE104" s="68">
        <f>+ROUND('Izračun udjela za 2024. (kune)'!AE104/'Izračun udjela za 2024. (euri)'!$G$1,2)</f>
        <v>4027.02</v>
      </c>
      <c r="AF104" s="65">
        <f>+ROUND('Izračun udjela za 2024. (kune)'!AF104/'Izračun udjela za 2024. (euri)'!$G$1,2)</f>
        <v>495830.61</v>
      </c>
      <c r="AG104" s="67">
        <f>+ROUND('Izračun udjela za 2024. (kune)'!AG104/'Izračun udjela za 2024. (euri)'!$G$1,2)</f>
        <v>5658178.0899999999</v>
      </c>
      <c r="AH104" s="64">
        <f>+ROUND('Izračun udjela za 2024. (kune)'!AH104/'Izračun udjela za 2024. (euri)'!$G$1,2)</f>
        <v>5274067.21</v>
      </c>
      <c r="AI104" s="68">
        <f>+ROUND('Izračun udjela za 2024. (kune)'!AI104/'Izračun udjela za 2024. (euri)'!$G$1,2)</f>
        <v>2589.64</v>
      </c>
      <c r="AJ104" s="64">
        <f>+ROUND('Izračun udjela za 2024. (kune)'!AJ104/'Izračun udjela za 2024. (euri)'!$G$1,2)</f>
        <v>479530.86</v>
      </c>
      <c r="AK104" s="67">
        <f>+ROUND('Izračun udjela za 2024. (kune)'!AK104/'Izračun udjela za 2024. (euri)'!$G$1,2)</f>
        <v>5395966.9699999997</v>
      </c>
      <c r="AL104" s="64">
        <f>+ROUND('Izračun udjela za 2024. (kune)'!AL104/'Izračun udjela za 2024. (euri)'!$G$1,2)</f>
        <v>6114928.7699999996</v>
      </c>
      <c r="AM104" s="68">
        <f>+ROUND('Izračun udjela za 2024. (kune)'!AM104/'Izračun udjela za 2024. (euri)'!$G$1,2)</f>
        <v>3844.99</v>
      </c>
      <c r="AN104" s="64">
        <f>+ROUND('Izračun udjela za 2024. (kune)'!AN104/'Izračun udjela za 2024. (euri)'!$G$1,2)</f>
        <v>557912.16</v>
      </c>
      <c r="AO104" s="67">
        <f>+ROUND('Izračun udjela za 2024. (kune)'!AO104/'Izračun udjela za 2024. (euri)'!$G$1,2)</f>
        <v>6252106.4800000004</v>
      </c>
      <c r="AP104" s="69"/>
      <c r="AQ104" s="69"/>
      <c r="AR104" s="69"/>
      <c r="AS104" s="69"/>
      <c r="AT104" s="69"/>
      <c r="AU104" s="71"/>
      <c r="AV104" s="64">
        <v>52</v>
      </c>
      <c r="AW104" s="64">
        <v>46</v>
      </c>
      <c r="AX104" s="64">
        <v>130</v>
      </c>
      <c r="AY104" s="64">
        <v>146</v>
      </c>
      <c r="AZ104" s="64"/>
      <c r="BA104" s="64"/>
      <c r="BB104" s="64"/>
      <c r="BC104" s="64"/>
      <c r="BD104" s="72">
        <f t="shared" si="18"/>
        <v>5478526.5199999996</v>
      </c>
      <c r="BE104" s="73">
        <f t="shared" si="16"/>
        <v>232.37</v>
      </c>
      <c r="BF104" s="74">
        <f>+$BJ$601</f>
        <v>453.27</v>
      </c>
      <c r="BG104" s="66">
        <f t="shared" si="17"/>
        <v>5208159.3</v>
      </c>
      <c r="BH104" s="75">
        <f t="shared" si="19"/>
        <v>1.4716160428748097E-2</v>
      </c>
      <c r="BI104" s="76">
        <f t="shared" si="20"/>
        <v>1.47161604287481E-2</v>
      </c>
    </row>
    <row r="105" spans="1:61" ht="15.75" customHeight="1" x14ac:dyDescent="0.25">
      <c r="A105" s="60">
        <v>1</v>
      </c>
      <c r="B105" s="61">
        <v>104</v>
      </c>
      <c r="C105" s="61">
        <v>6</v>
      </c>
      <c r="D105" s="62" t="s">
        <v>87</v>
      </c>
      <c r="E105" s="62" t="s">
        <v>183</v>
      </c>
      <c r="F105" s="63">
        <v>1281</v>
      </c>
      <c r="G105" s="64">
        <v>10</v>
      </c>
      <c r="H105" s="64">
        <f>+ROUND('Izračun udjela za 2024. (kune)'!H105/'Izračun udjela za 2024. (euri)'!$G$1,2)</f>
        <v>251610.21</v>
      </c>
      <c r="I105" s="65">
        <f>+ROUND('Izračun udjela za 2024. (kune)'!I105/'Izračun udjela za 2024. (euri)'!$G$1,2)</f>
        <v>0</v>
      </c>
      <c r="J105" s="66">
        <f>+ROUND('Izračun udjela za 2024. (kune)'!J105/'Izračun udjela za 2024. (euri)'!$G$1,2)</f>
        <v>276771.24</v>
      </c>
      <c r="K105" s="64">
        <f>+ROUND('Izračun udjela za 2024. (kune)'!K105/'Izračun udjela za 2024. (euri)'!$G$1,2)</f>
        <v>245907.29</v>
      </c>
      <c r="L105" s="65">
        <f>+ROUND('Izračun udjela za 2024. (kune)'!L105/'Izračun udjela za 2024. (euri)'!$G$1,2)</f>
        <v>0</v>
      </c>
      <c r="M105" s="66">
        <f>+ROUND('Izračun udjela za 2024. (kune)'!M105/'Izračun udjela za 2024. (euri)'!$G$1,2)</f>
        <v>270498.02</v>
      </c>
      <c r="N105" s="64">
        <f>+ROUND('Izračun udjela za 2024. (kune)'!N105/'Izračun udjela za 2024. (euri)'!$G$1,2)</f>
        <v>243726.2</v>
      </c>
      <c r="O105" s="65">
        <f>+ROUND('Izračun udjela za 2024. (kune)'!O105/'Izračun udjela za 2024. (euri)'!$G$1,2)</f>
        <v>0</v>
      </c>
      <c r="P105" s="66">
        <f>+ROUND('Izračun udjela za 2024. (kune)'!P105/'Izračun udjela za 2024. (euri)'!$G$1,2)</f>
        <v>268098.82</v>
      </c>
      <c r="Q105" s="64">
        <f>+ROUND('Izračun udjela za 2024. (kune)'!Q105/'Izračun udjela za 2024. (euri)'!$G$1,2)</f>
        <v>236750.13</v>
      </c>
      <c r="R105" s="65">
        <f>+ROUND('Izračun udjela za 2024. (kune)'!R105/'Izračun udjela za 2024. (euri)'!$G$1,2)</f>
        <v>0</v>
      </c>
      <c r="S105" s="66">
        <f>+ROUND('Izračun udjela za 2024. (kune)'!S105/'Izračun udjela za 2024. (euri)'!$G$1,2)</f>
        <v>260425.14</v>
      </c>
      <c r="T105" s="64">
        <f>+ROUND('Izračun udjela za 2024. (kune)'!T105/'Izračun udjela za 2024. (euri)'!$G$1,2)</f>
        <v>201598.89</v>
      </c>
      <c r="U105" s="65">
        <f>+ROUND('Izračun udjela za 2024. (kune)'!U105/'Izračun udjela za 2024. (euri)'!$G$1,2)</f>
        <v>0</v>
      </c>
      <c r="V105" s="67">
        <f>+ROUND('Izračun udjela za 2024. (kune)'!V105/'Izračun udjela za 2024. (euri)'!$G$1,2)</f>
        <v>221758.78</v>
      </c>
      <c r="W105" s="64">
        <f>+ROUND('Izračun udjela za 2024. (kune)'!W105/'Izračun udjela za 2024. (euri)'!$G$1,2)</f>
        <v>275801.69</v>
      </c>
      <c r="X105" s="65">
        <f>+ROUND('Izračun udjela za 2024. (kune)'!X105/'Izračun udjela za 2024. (euri)'!$G$1,2)</f>
        <v>0</v>
      </c>
      <c r="Y105" s="67">
        <f>+ROUND('Izračun udjela za 2024. (kune)'!Y105/'Izračun udjela za 2024. (euri)'!$G$1,2)</f>
        <v>303381.84999999998</v>
      </c>
      <c r="Z105" s="64">
        <f>+ROUND('Izračun udjela za 2024. (kune)'!Z105/'Izračun udjela za 2024. (euri)'!$G$1,2)</f>
        <v>309038.08000000002</v>
      </c>
      <c r="AA105" s="68">
        <f>+ROUND('Izračun udjela za 2024. (kune)'!AA105/'Izračun udjela za 2024. (euri)'!$G$1,2)</f>
        <v>461.88</v>
      </c>
      <c r="AB105" s="65">
        <f>+ROUND('Izračun udjela za 2024. (kune)'!AB105/'Izračun udjela za 2024. (euri)'!$G$1,2)</f>
        <v>0</v>
      </c>
      <c r="AC105" s="67">
        <f>+ROUND('Izračun udjela za 2024. (kune)'!AC105/'Izračun udjela za 2024. (euri)'!$G$1,2)</f>
        <v>339941.89</v>
      </c>
      <c r="AD105" s="64">
        <f>+ROUND('Izračun udjela za 2024. (kune)'!AD105/'Izračun udjela za 2024. (euri)'!$G$1,2)</f>
        <v>304205.02</v>
      </c>
      <c r="AE105" s="68">
        <f>+ROUND('Izračun udjela za 2024. (kune)'!AE105/'Izračun udjela za 2024. (euri)'!$G$1,2)</f>
        <v>0</v>
      </c>
      <c r="AF105" s="65">
        <f>+ROUND('Izračun udjela za 2024. (kune)'!AF105/'Izračun udjela za 2024. (euri)'!$G$1,2)</f>
        <v>0</v>
      </c>
      <c r="AG105" s="67">
        <f>+ROUND('Izračun udjela za 2024. (kune)'!AG105/'Izračun udjela za 2024. (euri)'!$G$1,2)</f>
        <v>334625.52</v>
      </c>
      <c r="AH105" s="64">
        <f>+ROUND('Izračun udjela za 2024. (kune)'!AH105/'Izračun udjela za 2024. (euri)'!$G$1,2)</f>
        <v>251563.47</v>
      </c>
      <c r="AI105" s="68">
        <f>+ROUND('Izračun udjela za 2024. (kune)'!AI105/'Izračun udjela za 2024. (euri)'!$G$1,2)</f>
        <v>0</v>
      </c>
      <c r="AJ105" s="64">
        <f>+ROUND('Izračun udjela za 2024. (kune)'!AJ105/'Izračun udjela za 2024. (euri)'!$G$1,2)</f>
        <v>0</v>
      </c>
      <c r="AK105" s="67">
        <f>+ROUND('Izračun udjela za 2024. (kune)'!AK105/'Izračun udjela za 2024. (euri)'!$G$1,2)</f>
        <v>276719.81</v>
      </c>
      <c r="AL105" s="64">
        <f>+ROUND('Izračun udjela za 2024. (kune)'!AL105/'Izračun udjela za 2024. (euri)'!$G$1,2)</f>
        <v>358866.67</v>
      </c>
      <c r="AM105" s="68">
        <f>+ROUND('Izračun udjela za 2024. (kune)'!AM105/'Izračun udjela za 2024. (euri)'!$G$1,2)</f>
        <v>0</v>
      </c>
      <c r="AN105" s="64">
        <f>+ROUND('Izračun udjela za 2024. (kune)'!AN105/'Izračun udjela za 2024. (euri)'!$G$1,2)</f>
        <v>0</v>
      </c>
      <c r="AO105" s="67">
        <f>+ROUND('Izračun udjela za 2024. (kune)'!AO105/'Izračun udjela za 2024. (euri)'!$G$1,2)</f>
        <v>394753.34</v>
      </c>
      <c r="AP105" s="69"/>
      <c r="AQ105" s="69"/>
      <c r="AR105" s="69"/>
      <c r="AS105" s="69"/>
      <c r="AT105" s="69"/>
      <c r="AU105" s="71"/>
      <c r="AV105" s="64">
        <v>0</v>
      </c>
      <c r="AW105" s="64">
        <v>0</v>
      </c>
      <c r="AX105" s="64">
        <v>0</v>
      </c>
      <c r="AY105" s="64">
        <v>0</v>
      </c>
      <c r="AZ105" s="64"/>
      <c r="BA105" s="64"/>
      <c r="BB105" s="64"/>
      <c r="BC105" s="64"/>
      <c r="BD105" s="72">
        <f t="shared" si="18"/>
        <v>329884.48</v>
      </c>
      <c r="BE105" s="73">
        <f t="shared" si="16"/>
        <v>257.52</v>
      </c>
      <c r="BF105" s="74">
        <f t="shared" ref="BF105:BF107" si="25">+$BJ$600</f>
        <v>447.75</v>
      </c>
      <c r="BG105" s="66">
        <f t="shared" si="17"/>
        <v>243684.63000000003</v>
      </c>
      <c r="BH105" s="75">
        <f t="shared" si="19"/>
        <v>6.8855461258647023E-4</v>
      </c>
      <c r="BI105" s="76">
        <f t="shared" si="20"/>
        <v>6.8855461258647002E-4</v>
      </c>
    </row>
    <row r="106" spans="1:61" ht="15.75" customHeight="1" x14ac:dyDescent="0.25">
      <c r="A106" s="60">
        <v>1</v>
      </c>
      <c r="B106" s="61">
        <v>105</v>
      </c>
      <c r="C106" s="61">
        <v>7</v>
      </c>
      <c r="D106" s="62" t="s">
        <v>87</v>
      </c>
      <c r="E106" s="62" t="s">
        <v>184</v>
      </c>
      <c r="F106" s="63">
        <v>2772</v>
      </c>
      <c r="G106" s="64">
        <v>10</v>
      </c>
      <c r="H106" s="64">
        <f>+ROUND('Izračun udjela za 2024. (kune)'!H106/'Izračun udjela za 2024. (euri)'!$G$1,2)</f>
        <v>71656.31</v>
      </c>
      <c r="I106" s="65">
        <f>+ROUND('Izračun udjela za 2024. (kune)'!I106/'Izračun udjela za 2024. (euri)'!$G$1,2)</f>
        <v>0</v>
      </c>
      <c r="J106" s="66">
        <f>+ROUND('Izračun udjela za 2024. (kune)'!J106/'Izračun udjela za 2024. (euri)'!$G$1,2)</f>
        <v>78821.94</v>
      </c>
      <c r="K106" s="64">
        <f>+ROUND('Izračun udjela za 2024. (kune)'!K106/'Izračun udjela za 2024. (euri)'!$G$1,2)</f>
        <v>75920.47</v>
      </c>
      <c r="L106" s="65">
        <f>+ROUND('Izračun udjela za 2024. (kune)'!L106/'Izračun udjela za 2024. (euri)'!$G$1,2)</f>
        <v>0</v>
      </c>
      <c r="M106" s="66">
        <f>+ROUND('Izračun udjela za 2024. (kune)'!M106/'Izračun udjela za 2024. (euri)'!$G$1,2)</f>
        <v>83512.52</v>
      </c>
      <c r="N106" s="64">
        <f>+ROUND('Izračun udjela za 2024. (kune)'!N106/'Izračun udjela za 2024. (euri)'!$G$1,2)</f>
        <v>76108.600000000006</v>
      </c>
      <c r="O106" s="65">
        <f>+ROUND('Izračun udjela za 2024. (kune)'!O106/'Izračun udjela za 2024. (euri)'!$G$1,2)</f>
        <v>0</v>
      </c>
      <c r="P106" s="66">
        <f>+ROUND('Izračun udjela za 2024. (kune)'!P106/'Izračun udjela za 2024. (euri)'!$G$1,2)</f>
        <v>83719.45</v>
      </c>
      <c r="Q106" s="64">
        <f>+ROUND('Izračun udjela za 2024. (kune)'!Q106/'Izračun udjela za 2024. (euri)'!$G$1,2)</f>
        <v>76772.69</v>
      </c>
      <c r="R106" s="65">
        <f>+ROUND('Izračun udjela za 2024. (kune)'!R106/'Izračun udjela za 2024. (euri)'!$G$1,2)</f>
        <v>0</v>
      </c>
      <c r="S106" s="66">
        <f>+ROUND('Izračun udjela za 2024. (kune)'!S106/'Izračun udjela za 2024. (euri)'!$G$1,2)</f>
        <v>84449.96</v>
      </c>
      <c r="T106" s="64">
        <f>+ROUND('Izračun udjela za 2024. (kune)'!T106/'Izračun udjela za 2024. (euri)'!$G$1,2)</f>
        <v>121960.81</v>
      </c>
      <c r="U106" s="65">
        <f>+ROUND('Izračun udjela za 2024. (kune)'!U106/'Izračun udjela za 2024. (euri)'!$G$1,2)</f>
        <v>0</v>
      </c>
      <c r="V106" s="67">
        <f>+ROUND('Izračun udjela za 2024. (kune)'!V106/'Izračun udjela za 2024. (euri)'!$G$1,2)</f>
        <v>134156.89000000001</v>
      </c>
      <c r="W106" s="64">
        <f>+ROUND('Izračun udjela za 2024. (kune)'!W106/'Izračun udjela za 2024. (euri)'!$G$1,2)</f>
        <v>111646.45</v>
      </c>
      <c r="X106" s="65">
        <f>+ROUND('Izračun udjela za 2024. (kune)'!X106/'Izračun udjela za 2024. (euri)'!$G$1,2)</f>
        <v>0</v>
      </c>
      <c r="Y106" s="67">
        <f>+ROUND('Izračun udjela za 2024. (kune)'!Y106/'Izračun udjela za 2024. (euri)'!$G$1,2)</f>
        <v>122811.1</v>
      </c>
      <c r="Z106" s="64">
        <f>+ROUND('Izračun udjela za 2024. (kune)'!Z106/'Izračun udjela za 2024. (euri)'!$G$1,2)</f>
        <v>113594.24000000001</v>
      </c>
      <c r="AA106" s="68">
        <f>+ROUND('Izračun udjela za 2024. (kune)'!AA106/'Izračun udjela za 2024. (euri)'!$G$1,2)</f>
        <v>0</v>
      </c>
      <c r="AB106" s="65">
        <f>+ROUND('Izračun udjela za 2024. (kune)'!AB106/'Izračun udjela za 2024. (euri)'!$G$1,2)</f>
        <v>0</v>
      </c>
      <c r="AC106" s="67">
        <f>+ROUND('Izračun udjela za 2024. (kune)'!AC106/'Izračun udjela za 2024. (euri)'!$G$1,2)</f>
        <v>124953.66</v>
      </c>
      <c r="AD106" s="64">
        <f>+ROUND('Izračun udjela za 2024. (kune)'!AD106/'Izračun udjela za 2024. (euri)'!$G$1,2)</f>
        <v>125825.44</v>
      </c>
      <c r="AE106" s="68">
        <f>+ROUND('Izračun udjela za 2024. (kune)'!AE106/'Izračun udjela za 2024. (euri)'!$G$1,2)</f>
        <v>0</v>
      </c>
      <c r="AF106" s="65">
        <f>+ROUND('Izračun udjela za 2024. (kune)'!AF106/'Izračun udjela za 2024. (euri)'!$G$1,2)</f>
        <v>0</v>
      </c>
      <c r="AG106" s="67">
        <f>+ROUND('Izračun udjela za 2024. (kune)'!AG106/'Izračun udjela za 2024. (euri)'!$G$1,2)</f>
        <v>138407.98000000001</v>
      </c>
      <c r="AH106" s="64">
        <f>+ROUND('Izračun udjela za 2024. (kune)'!AH106/'Izračun udjela za 2024. (euri)'!$G$1,2)</f>
        <v>150944.76999999999</v>
      </c>
      <c r="AI106" s="68">
        <f>+ROUND('Izračun udjela za 2024. (kune)'!AI106/'Izračun udjela za 2024. (euri)'!$G$1,2)</f>
        <v>0</v>
      </c>
      <c r="AJ106" s="64">
        <f>+ROUND('Izračun udjela za 2024. (kune)'!AJ106/'Izračun udjela za 2024. (euri)'!$G$1,2)</f>
        <v>0</v>
      </c>
      <c r="AK106" s="67">
        <f>+ROUND('Izračun udjela za 2024. (kune)'!AK106/'Izračun udjela za 2024. (euri)'!$G$1,2)</f>
        <v>166039.25</v>
      </c>
      <c r="AL106" s="64">
        <f>+ROUND('Izračun udjela za 2024. (kune)'!AL106/'Izračun udjela za 2024. (euri)'!$G$1,2)</f>
        <v>105457.4</v>
      </c>
      <c r="AM106" s="68">
        <f>+ROUND('Izračun udjela za 2024. (kune)'!AM106/'Izračun udjela za 2024. (euri)'!$G$1,2)</f>
        <v>0</v>
      </c>
      <c r="AN106" s="64">
        <f>+ROUND('Izračun udjela za 2024. (kune)'!AN106/'Izračun udjela za 2024. (euri)'!$G$1,2)</f>
        <v>0</v>
      </c>
      <c r="AO106" s="67">
        <f>+ROUND('Izračun udjela za 2024. (kune)'!AO106/'Izračun udjela za 2024. (euri)'!$G$1,2)</f>
        <v>116003.14</v>
      </c>
      <c r="AP106" s="69"/>
      <c r="AQ106" s="69"/>
      <c r="AR106" s="69"/>
      <c r="AS106" s="69"/>
      <c r="AT106" s="69"/>
      <c r="AU106" s="71"/>
      <c r="AV106" s="64">
        <v>0</v>
      </c>
      <c r="AW106" s="64">
        <v>0</v>
      </c>
      <c r="AX106" s="64">
        <v>0</v>
      </c>
      <c r="AY106" s="64">
        <v>0</v>
      </c>
      <c r="AZ106" s="64"/>
      <c r="BA106" s="64"/>
      <c r="BB106" s="64"/>
      <c r="BC106" s="64"/>
      <c r="BD106" s="72">
        <f t="shared" si="18"/>
        <v>133643.03</v>
      </c>
      <c r="BE106" s="73">
        <f t="shared" si="16"/>
        <v>48.21</v>
      </c>
      <c r="BF106" s="74">
        <f t="shared" si="25"/>
        <v>447.75</v>
      </c>
      <c r="BG106" s="66">
        <f t="shared" si="17"/>
        <v>1107524.8800000001</v>
      </c>
      <c r="BH106" s="75">
        <f t="shared" si="19"/>
        <v>3.1294192197442935E-3</v>
      </c>
      <c r="BI106" s="76">
        <f t="shared" si="20"/>
        <v>3.1294192197442901E-3</v>
      </c>
    </row>
    <row r="107" spans="1:61" ht="15.75" customHeight="1" x14ac:dyDescent="0.25">
      <c r="A107" s="60">
        <v>1</v>
      </c>
      <c r="B107" s="61">
        <v>106</v>
      </c>
      <c r="C107" s="61">
        <v>14</v>
      </c>
      <c r="D107" s="62" t="s">
        <v>87</v>
      </c>
      <c r="E107" s="62" t="s">
        <v>185</v>
      </c>
      <c r="F107" s="63">
        <v>5332</v>
      </c>
      <c r="G107" s="64">
        <v>10</v>
      </c>
      <c r="H107" s="64">
        <f>+ROUND('Izračun udjela za 2024. (kune)'!H107/'Izračun udjela za 2024. (euri)'!$G$1,2)</f>
        <v>732359.07</v>
      </c>
      <c r="I107" s="65">
        <f>+ROUND('Izračun udjela za 2024. (kune)'!I107/'Izračun udjela za 2024. (euri)'!$G$1,2)</f>
        <v>53706.400000000001</v>
      </c>
      <c r="J107" s="66">
        <f>+ROUND('Izračun udjela za 2024. (kune)'!J107/'Izračun udjela za 2024. (euri)'!$G$1,2)</f>
        <v>746517.93</v>
      </c>
      <c r="K107" s="64">
        <f>+ROUND('Izračun udjela za 2024. (kune)'!K107/'Izračun udjela za 2024. (euri)'!$G$1,2)</f>
        <v>723977.05</v>
      </c>
      <c r="L107" s="65">
        <f>+ROUND('Izračun udjela za 2024. (kune)'!L107/'Izračun udjela za 2024. (euri)'!$G$1,2)</f>
        <v>53091.71</v>
      </c>
      <c r="M107" s="66">
        <f>+ROUND('Izračun udjela za 2024. (kune)'!M107/'Izračun udjela za 2024. (euri)'!$G$1,2)</f>
        <v>737973.87</v>
      </c>
      <c r="N107" s="64">
        <f>+ROUND('Izračun udjela za 2024. (kune)'!N107/'Izračun udjela za 2024. (euri)'!$G$1,2)</f>
        <v>486867.18</v>
      </c>
      <c r="O107" s="65">
        <f>+ROUND('Izračun udjela za 2024. (kune)'!O107/'Izračun udjela za 2024. (euri)'!$G$1,2)</f>
        <v>43818.17</v>
      </c>
      <c r="P107" s="66">
        <f>+ROUND('Izračun udjela za 2024. (kune)'!P107/'Izračun udjela za 2024. (euri)'!$G$1,2)</f>
        <v>487353.91</v>
      </c>
      <c r="Q107" s="64">
        <f>+ROUND('Izračun udjela za 2024. (kune)'!Q107/'Izračun udjela za 2024. (euri)'!$G$1,2)</f>
        <v>492968.74</v>
      </c>
      <c r="R107" s="65">
        <f>+ROUND('Izračun udjela za 2024. (kune)'!R107/'Izračun udjela za 2024. (euri)'!$G$1,2)</f>
        <v>44845.23</v>
      </c>
      <c r="S107" s="66">
        <f>+ROUND('Izračun udjela za 2024. (kune)'!S107/'Izračun udjela za 2024. (euri)'!$G$1,2)</f>
        <v>492935.86</v>
      </c>
      <c r="T107" s="64">
        <f>+ROUND('Izračun udjela za 2024. (kune)'!T107/'Izračun udjela za 2024. (euri)'!$G$1,2)</f>
        <v>421655.51</v>
      </c>
      <c r="U107" s="65">
        <f>+ROUND('Izračun udjela za 2024. (kune)'!U107/'Izračun udjela za 2024. (euri)'!$G$1,2)</f>
        <v>38561.64</v>
      </c>
      <c r="V107" s="67">
        <f>+ROUND('Izračun udjela za 2024. (kune)'!V107/'Izračun udjela za 2024. (euri)'!$G$1,2)</f>
        <v>421403.26</v>
      </c>
      <c r="W107" s="64">
        <f>+ROUND('Izračun udjela za 2024. (kune)'!W107/'Izračun udjela za 2024. (euri)'!$G$1,2)</f>
        <v>663449.75</v>
      </c>
      <c r="X107" s="65">
        <f>+ROUND('Izračun udjela za 2024. (kune)'!X107/'Izračun udjela za 2024. (euri)'!$G$1,2)</f>
        <v>60313.67</v>
      </c>
      <c r="Y107" s="67">
        <f>+ROUND('Izračun udjela za 2024. (kune)'!Y107/'Izračun udjela za 2024. (euri)'!$G$1,2)</f>
        <v>663449.68999999994</v>
      </c>
      <c r="Z107" s="64">
        <f>+ROUND('Izračun udjela za 2024. (kune)'!Z107/'Izračun udjela za 2024. (euri)'!$G$1,2)</f>
        <v>801004.7</v>
      </c>
      <c r="AA107" s="68">
        <f>+ROUND('Izračun udjela za 2024. (kune)'!AA107/'Izračun udjela za 2024. (euri)'!$G$1,2)</f>
        <v>269.36</v>
      </c>
      <c r="AB107" s="65">
        <f>+ROUND('Izračun udjela za 2024. (kune)'!AB107/'Izračun udjela za 2024. (euri)'!$G$1,2)</f>
        <v>72818.649999999994</v>
      </c>
      <c r="AC107" s="67">
        <f>+ROUND('Izračun udjela za 2024. (kune)'!AC107/'Izračun udjela za 2024. (euri)'!$G$1,2)</f>
        <v>802022.31</v>
      </c>
      <c r="AD107" s="64">
        <f>+ROUND('Izračun udjela za 2024. (kune)'!AD107/'Izračun udjela za 2024. (euri)'!$G$1,2)</f>
        <v>663430.36</v>
      </c>
      <c r="AE107" s="68">
        <f>+ROUND('Izračun udjela za 2024. (kune)'!AE107/'Izračun udjela za 2024. (euri)'!$G$1,2)</f>
        <v>0</v>
      </c>
      <c r="AF107" s="65">
        <f>+ROUND('Izračun udjela za 2024. (kune)'!AF107/'Izračun udjela za 2024. (euri)'!$G$1,2)</f>
        <v>58989.61</v>
      </c>
      <c r="AG107" s="67">
        <f>+ROUND('Izračun udjela za 2024. (kune)'!AG107/'Izračun udjela za 2024. (euri)'!$G$1,2)</f>
        <v>666198.78</v>
      </c>
      <c r="AH107" s="64">
        <f>+ROUND('Izračun udjela za 2024. (kune)'!AH107/'Izračun udjela za 2024. (euri)'!$G$1,2)</f>
        <v>638872.44999999995</v>
      </c>
      <c r="AI107" s="68">
        <f>+ROUND('Izračun udjela za 2024. (kune)'!AI107/'Izračun udjela za 2024. (euri)'!$G$1,2)</f>
        <v>1008.11</v>
      </c>
      <c r="AJ107" s="64">
        <f>+ROUND('Izračun udjela za 2024. (kune)'!AJ107/'Izračun udjela za 2024. (euri)'!$G$1,2)</f>
        <v>58073.26</v>
      </c>
      <c r="AK107" s="67">
        <f>+ROUND('Izračun udjela za 2024. (kune)'!AK107/'Izračun udjela za 2024. (euri)'!$G$1,2)</f>
        <v>639084.14</v>
      </c>
      <c r="AL107" s="64">
        <f>+ROUND('Izračun udjela za 2024. (kune)'!AL107/'Izračun udjela za 2024. (euri)'!$G$1,2)</f>
        <v>739737.01</v>
      </c>
      <c r="AM107" s="68">
        <f>+ROUND('Izračun udjela za 2024. (kune)'!AM107/'Izračun udjela za 2024. (euri)'!$G$1,2)</f>
        <v>0</v>
      </c>
      <c r="AN107" s="64">
        <f>+ROUND('Izračun udjela za 2024. (kune)'!AN107/'Izračun udjela za 2024. (euri)'!$G$1,2)</f>
        <v>68333.7</v>
      </c>
      <c r="AO107" s="67">
        <f>+ROUND('Izračun udjela za 2024. (kune)'!AO107/'Izračun udjela za 2024. (euri)'!$G$1,2)</f>
        <v>738543.64</v>
      </c>
      <c r="AP107" s="69"/>
      <c r="AQ107" s="69"/>
      <c r="AR107" s="69"/>
      <c r="AS107" s="69"/>
      <c r="AT107" s="69"/>
      <c r="AU107" s="71"/>
      <c r="AV107" s="64">
        <v>6</v>
      </c>
      <c r="AW107" s="64">
        <v>6</v>
      </c>
      <c r="AX107" s="64">
        <v>6</v>
      </c>
      <c r="AY107" s="64">
        <v>0</v>
      </c>
      <c r="AZ107" s="64"/>
      <c r="BA107" s="64"/>
      <c r="BB107" s="64"/>
      <c r="BC107" s="64"/>
      <c r="BD107" s="72">
        <f t="shared" si="18"/>
        <v>701859.71</v>
      </c>
      <c r="BE107" s="73">
        <f t="shared" si="16"/>
        <v>131.63</v>
      </c>
      <c r="BF107" s="74">
        <f t="shared" si="25"/>
        <v>447.75</v>
      </c>
      <c r="BG107" s="66">
        <f t="shared" si="17"/>
        <v>1685551.84</v>
      </c>
      <c r="BH107" s="75">
        <f t="shared" si="19"/>
        <v>4.7626905898234609E-3</v>
      </c>
      <c r="BI107" s="76">
        <f t="shared" si="20"/>
        <v>4.76269058982346E-3</v>
      </c>
    </row>
    <row r="108" spans="1:61" ht="15.75" customHeight="1" x14ac:dyDescent="0.25">
      <c r="A108" s="60">
        <v>1</v>
      </c>
      <c r="B108" s="61">
        <v>107</v>
      </c>
      <c r="C108" s="61">
        <v>6</v>
      </c>
      <c r="D108" s="62" t="s">
        <v>91</v>
      </c>
      <c r="E108" s="62" t="s">
        <v>186</v>
      </c>
      <c r="F108" s="63">
        <v>7378</v>
      </c>
      <c r="G108" s="64">
        <v>12</v>
      </c>
      <c r="H108" s="64">
        <f>+ROUND('Izračun udjela za 2024. (kune)'!H108/'Izračun udjela za 2024. (euri)'!$G$1,2)</f>
        <v>1698219.17</v>
      </c>
      <c r="I108" s="65">
        <f>+ROUND('Izračun udjela za 2024. (kune)'!I108/'Izračun udjela za 2024. (euri)'!$G$1,2)</f>
        <v>0</v>
      </c>
      <c r="J108" s="66">
        <f>+ROUND('Izračun udjela za 2024. (kune)'!J108/'Izračun udjela za 2024. (euri)'!$G$1,2)</f>
        <v>1902005.47</v>
      </c>
      <c r="K108" s="64">
        <f>+ROUND('Izračun udjela za 2024. (kune)'!K108/'Izračun udjela za 2024. (euri)'!$G$1,2)</f>
        <v>1646601.71</v>
      </c>
      <c r="L108" s="65">
        <f>+ROUND('Izračun udjela za 2024. (kune)'!L108/'Izračun udjela za 2024. (euri)'!$G$1,2)</f>
        <v>0</v>
      </c>
      <c r="M108" s="66">
        <f>+ROUND('Izračun udjela za 2024. (kune)'!M108/'Izračun udjela za 2024. (euri)'!$G$1,2)</f>
        <v>1844193.92</v>
      </c>
      <c r="N108" s="64">
        <f>+ROUND('Izračun udjela za 2024. (kune)'!N108/'Izračun udjela za 2024. (euri)'!$G$1,2)</f>
        <v>1363069.47</v>
      </c>
      <c r="O108" s="65">
        <f>+ROUND('Izračun udjela za 2024. (kune)'!O108/'Izračun udjela za 2024. (euri)'!$G$1,2)</f>
        <v>0</v>
      </c>
      <c r="P108" s="66">
        <f>+ROUND('Izračun udjela za 2024. (kune)'!P108/'Izračun udjela za 2024. (euri)'!$G$1,2)</f>
        <v>1526637.81</v>
      </c>
      <c r="Q108" s="64">
        <f>+ROUND('Izračun udjela za 2024. (kune)'!Q108/'Izračun udjela za 2024. (euri)'!$G$1,2)</f>
        <v>1321581.17</v>
      </c>
      <c r="R108" s="65">
        <f>+ROUND('Izračun udjela za 2024. (kune)'!R108/'Izračun udjela za 2024. (euri)'!$G$1,2)</f>
        <v>0</v>
      </c>
      <c r="S108" s="66">
        <f>+ROUND('Izračun udjela za 2024. (kune)'!S108/'Izračun udjela za 2024. (euri)'!$G$1,2)</f>
        <v>1480170.91</v>
      </c>
      <c r="T108" s="64">
        <f>+ROUND('Izračun udjela za 2024. (kune)'!T108/'Izračun udjela za 2024. (euri)'!$G$1,2)</f>
        <v>1242891.76</v>
      </c>
      <c r="U108" s="65">
        <f>+ROUND('Izračun udjela za 2024. (kune)'!U108/'Izračun udjela za 2024. (euri)'!$G$1,2)</f>
        <v>0</v>
      </c>
      <c r="V108" s="67">
        <f>+ROUND('Izračun udjela za 2024. (kune)'!V108/'Izračun udjela za 2024. (euri)'!$G$1,2)</f>
        <v>1392038.77</v>
      </c>
      <c r="W108" s="64">
        <f>+ROUND('Izračun udjela za 2024. (kune)'!W108/'Izračun udjela za 2024. (euri)'!$G$1,2)</f>
        <v>1462409.14</v>
      </c>
      <c r="X108" s="65">
        <f>+ROUND('Izračun udjela za 2024. (kune)'!X108/'Izračun udjela za 2024. (euri)'!$G$1,2)</f>
        <v>0</v>
      </c>
      <c r="Y108" s="67">
        <f>+ROUND('Izračun udjela za 2024. (kune)'!Y108/'Izračun udjela za 2024. (euri)'!$G$1,2)</f>
        <v>1637898.24</v>
      </c>
      <c r="Z108" s="64">
        <f>+ROUND('Izračun udjela za 2024. (kune)'!Z108/'Izračun udjela za 2024. (euri)'!$G$1,2)</f>
        <v>1678857.13</v>
      </c>
      <c r="AA108" s="68">
        <f>+ROUND('Izračun udjela za 2024. (kune)'!AA108/'Izračun udjela za 2024. (euri)'!$G$1,2)</f>
        <v>2799.29</v>
      </c>
      <c r="AB108" s="65">
        <f>+ROUND('Izračun udjela za 2024. (kune)'!AB108/'Izračun udjela za 2024. (euri)'!$G$1,2)</f>
        <v>0</v>
      </c>
      <c r="AC108" s="67">
        <f>+ROUND('Izračun udjela za 2024. (kune)'!AC108/'Izračun udjela za 2024. (euri)'!$G$1,2)</f>
        <v>1880319.99</v>
      </c>
      <c r="AD108" s="64">
        <f>+ROUND('Izračun udjela za 2024. (kune)'!AD108/'Izračun udjela za 2024. (euri)'!$G$1,2)</f>
        <v>1715800</v>
      </c>
      <c r="AE108" s="68">
        <f>+ROUND('Izračun udjela za 2024. (kune)'!AE108/'Izračun udjela za 2024. (euri)'!$G$1,2)</f>
        <v>859.75</v>
      </c>
      <c r="AF108" s="65">
        <f>+ROUND('Izračun udjela za 2024. (kune)'!AF108/'Izračun udjela za 2024. (euri)'!$G$1,2)</f>
        <v>0</v>
      </c>
      <c r="AG108" s="67">
        <f>+ROUND('Izračun udjela za 2024. (kune)'!AG108/'Izračun udjela za 2024. (euri)'!$G$1,2)</f>
        <v>1921624.97</v>
      </c>
      <c r="AH108" s="64">
        <f>+ROUND('Izračun udjela za 2024. (kune)'!AH108/'Izračun udjela za 2024. (euri)'!$G$1,2)</f>
        <v>1604856.17</v>
      </c>
      <c r="AI108" s="68">
        <f>+ROUND('Izračun udjela za 2024. (kune)'!AI108/'Izračun udjela za 2024. (euri)'!$G$1,2)</f>
        <v>387.89</v>
      </c>
      <c r="AJ108" s="64">
        <f>+ROUND('Izračun udjela za 2024. (kune)'!AJ108/'Izračun udjela za 2024. (euri)'!$G$1,2)</f>
        <v>0</v>
      </c>
      <c r="AK108" s="67">
        <f>+ROUND('Izračun udjela za 2024. (kune)'!AK108/'Izračun udjela za 2024. (euri)'!$G$1,2)</f>
        <v>1800572.05</v>
      </c>
      <c r="AL108" s="64">
        <f>+ROUND('Izračun udjela za 2024. (kune)'!AL108/'Izračun udjela za 2024. (euri)'!$G$1,2)</f>
        <v>1972872.75</v>
      </c>
      <c r="AM108" s="68">
        <f>+ROUND('Izračun udjela za 2024. (kune)'!AM108/'Izračun udjela za 2024. (euri)'!$G$1,2)</f>
        <v>341.68</v>
      </c>
      <c r="AN108" s="64">
        <f>+ROUND('Izračun udjela za 2024. (kune)'!AN108/'Izračun udjela za 2024. (euri)'!$G$1,2)</f>
        <v>0</v>
      </c>
      <c r="AO108" s="67">
        <f>+ROUND('Izračun udjela za 2024. (kune)'!AO108/'Izračun udjela za 2024. (euri)'!$G$1,2)</f>
        <v>2214140.23</v>
      </c>
      <c r="AP108" s="69"/>
      <c r="AQ108" s="69"/>
      <c r="AR108" s="69"/>
      <c r="AS108" s="69"/>
      <c r="AT108" s="69"/>
      <c r="AU108" s="71"/>
      <c r="AV108" s="64">
        <v>0</v>
      </c>
      <c r="AW108" s="64">
        <v>4</v>
      </c>
      <c r="AX108" s="64">
        <v>16</v>
      </c>
      <c r="AY108" s="64">
        <v>22</v>
      </c>
      <c r="AZ108" s="64"/>
      <c r="BA108" s="64"/>
      <c r="BB108" s="64"/>
      <c r="BC108" s="64"/>
      <c r="BD108" s="72">
        <f t="shared" si="18"/>
        <v>1890911.1</v>
      </c>
      <c r="BE108" s="73">
        <f t="shared" si="16"/>
        <v>256.29000000000002</v>
      </c>
      <c r="BF108" s="74">
        <f>+$BJ$601</f>
        <v>453.27</v>
      </c>
      <c r="BG108" s="66">
        <f t="shared" si="17"/>
        <v>1453318.4399999997</v>
      </c>
      <c r="BH108" s="75">
        <f t="shared" si="19"/>
        <v>4.1064925408671564E-3</v>
      </c>
      <c r="BI108" s="76">
        <f t="shared" si="20"/>
        <v>4.1064925408671599E-3</v>
      </c>
    </row>
    <row r="109" spans="1:61" ht="15.75" customHeight="1" x14ac:dyDescent="0.25">
      <c r="A109" s="60">
        <v>1</v>
      </c>
      <c r="B109" s="61">
        <v>108</v>
      </c>
      <c r="C109" s="61">
        <v>2</v>
      </c>
      <c r="D109" s="62" t="s">
        <v>87</v>
      </c>
      <c r="E109" s="62" t="s">
        <v>187</v>
      </c>
      <c r="F109" s="63">
        <v>3781</v>
      </c>
      <c r="G109" s="64">
        <v>10</v>
      </c>
      <c r="H109" s="64">
        <f>+ROUND('Izračun udjela za 2024. (kune)'!H109/'Izračun udjela za 2024. (euri)'!$G$1,2)</f>
        <v>764811.18</v>
      </c>
      <c r="I109" s="65">
        <f>+ROUND('Izračun udjela za 2024. (kune)'!I109/'Izračun udjela za 2024. (euri)'!$G$1,2)</f>
        <v>0</v>
      </c>
      <c r="J109" s="66">
        <f>+ROUND('Izračun udjela za 2024. (kune)'!J109/'Izračun udjela za 2024. (euri)'!$G$1,2)</f>
        <v>841292.3</v>
      </c>
      <c r="K109" s="64">
        <f>+ROUND('Izračun udjela za 2024. (kune)'!K109/'Izračun udjela za 2024. (euri)'!$G$1,2)</f>
        <v>752762.38</v>
      </c>
      <c r="L109" s="65">
        <f>+ROUND('Izračun udjela za 2024. (kune)'!L109/'Izračun udjela za 2024. (euri)'!$G$1,2)</f>
        <v>0</v>
      </c>
      <c r="M109" s="66">
        <f>+ROUND('Izračun udjela za 2024. (kune)'!M109/'Izračun udjela za 2024. (euri)'!$G$1,2)</f>
        <v>828038.61</v>
      </c>
      <c r="N109" s="64">
        <f>+ROUND('Izračun udjela za 2024. (kune)'!N109/'Izračun udjela za 2024. (euri)'!$G$1,2)</f>
        <v>827521.44</v>
      </c>
      <c r="O109" s="65">
        <f>+ROUND('Izračun udjela za 2024. (kune)'!O109/'Izračun udjela za 2024. (euri)'!$G$1,2)</f>
        <v>74476.929999999993</v>
      </c>
      <c r="P109" s="66">
        <f>+ROUND('Izračun udjela za 2024. (kune)'!P109/'Izračun udjela za 2024. (euri)'!$G$1,2)</f>
        <v>828348.96</v>
      </c>
      <c r="Q109" s="64">
        <f>+ROUND('Izračun udjela za 2024. (kune)'!Q109/'Izračun udjela za 2024. (euri)'!$G$1,2)</f>
        <v>871781.3</v>
      </c>
      <c r="R109" s="65">
        <f>+ROUND('Izračun udjela za 2024. (kune)'!R109/'Izračun udjela za 2024. (euri)'!$G$1,2)</f>
        <v>78817.94</v>
      </c>
      <c r="S109" s="66">
        <f>+ROUND('Izračun udjela za 2024. (kune)'!S109/'Izračun udjela za 2024. (euri)'!$G$1,2)</f>
        <v>872259.69</v>
      </c>
      <c r="T109" s="64">
        <f>+ROUND('Izračun udjela za 2024. (kune)'!T109/'Izračun udjela za 2024. (euri)'!$G$1,2)</f>
        <v>763834.38</v>
      </c>
      <c r="U109" s="65">
        <f>+ROUND('Izračun udjela za 2024. (kune)'!U109/'Izračun udjela za 2024. (euri)'!$G$1,2)</f>
        <v>12220.8</v>
      </c>
      <c r="V109" s="67">
        <f>+ROUND('Izračun udjela za 2024. (kune)'!V109/'Izračun udjela za 2024. (euri)'!$G$1,2)</f>
        <v>826774.94</v>
      </c>
      <c r="W109" s="64">
        <f>+ROUND('Izračun udjela za 2024. (kune)'!W109/'Izračun udjela za 2024. (euri)'!$G$1,2)</f>
        <v>899491.59</v>
      </c>
      <c r="X109" s="65">
        <f>+ROUND('Izračun udjela za 2024. (kune)'!X109/'Izračun udjela za 2024. (euri)'!$G$1,2)</f>
        <v>0</v>
      </c>
      <c r="Y109" s="67">
        <f>+ROUND('Izračun udjela za 2024. (kune)'!Y109/'Izračun udjela za 2024. (euri)'!$G$1,2)</f>
        <v>989440.75</v>
      </c>
      <c r="Z109" s="64">
        <f>+ROUND('Izračun udjela za 2024. (kune)'!Z109/'Izračun udjela za 2024. (euri)'!$G$1,2)</f>
        <v>1127824.1200000001</v>
      </c>
      <c r="AA109" s="68">
        <f>+ROUND('Izračun udjela za 2024. (kune)'!AA109/'Izračun udjela za 2024. (euri)'!$G$1,2)</f>
        <v>583.32000000000005</v>
      </c>
      <c r="AB109" s="65">
        <f>+ROUND('Izračun udjela za 2024. (kune)'!AB109/'Izračun udjela za 2024. (euri)'!$G$1,2)</f>
        <v>0</v>
      </c>
      <c r="AC109" s="67">
        <f>+ROUND('Izračun udjela za 2024. (kune)'!AC109/'Izračun udjela za 2024. (euri)'!$G$1,2)</f>
        <v>1240606.53</v>
      </c>
      <c r="AD109" s="64">
        <f>+ROUND('Izračun udjela za 2024. (kune)'!AD109/'Izračun udjela za 2024. (euri)'!$G$1,2)</f>
        <v>1096586.6399999999</v>
      </c>
      <c r="AE109" s="68">
        <f>+ROUND('Izračun udjela za 2024. (kune)'!AE109/'Izračun udjela za 2024. (euri)'!$G$1,2)</f>
        <v>40.03</v>
      </c>
      <c r="AF109" s="65">
        <f>+ROUND('Izračun udjela za 2024. (kune)'!AF109/'Izračun udjela za 2024. (euri)'!$G$1,2)</f>
        <v>0</v>
      </c>
      <c r="AG109" s="67">
        <f>+ROUND('Izračun udjela za 2024. (kune)'!AG109/'Izračun udjela za 2024. (euri)'!$G$1,2)</f>
        <v>1206245.31</v>
      </c>
      <c r="AH109" s="64">
        <f>+ROUND('Izračun udjela za 2024. (kune)'!AH109/'Izračun udjela za 2024. (euri)'!$G$1,2)</f>
        <v>1031075.09</v>
      </c>
      <c r="AI109" s="68">
        <f>+ROUND('Izračun udjela za 2024. (kune)'!AI109/'Izračun udjela za 2024. (euri)'!$G$1,2)</f>
        <v>0</v>
      </c>
      <c r="AJ109" s="64">
        <f>+ROUND('Izračun udjela za 2024. (kune)'!AJ109/'Izračun udjela za 2024. (euri)'!$G$1,2)</f>
        <v>0</v>
      </c>
      <c r="AK109" s="67">
        <f>+ROUND('Izračun udjela za 2024. (kune)'!AK109/'Izračun udjela za 2024. (euri)'!$G$1,2)</f>
        <v>1134182.6000000001</v>
      </c>
      <c r="AL109" s="64">
        <f>+ROUND('Izračun udjela za 2024. (kune)'!AL109/'Izračun udjela za 2024. (euri)'!$G$1,2)</f>
        <v>1137382.3400000001</v>
      </c>
      <c r="AM109" s="68">
        <f>+ROUND('Izračun udjela za 2024. (kune)'!AM109/'Izračun udjela za 2024. (euri)'!$G$1,2)</f>
        <v>-7.7</v>
      </c>
      <c r="AN109" s="64">
        <f>+ROUND('Izračun udjela za 2024. (kune)'!AN109/'Izračun udjela za 2024. (euri)'!$G$1,2)</f>
        <v>0</v>
      </c>
      <c r="AO109" s="67">
        <f>+ROUND('Izračun udjela za 2024. (kune)'!AO109/'Izračun udjela za 2024. (euri)'!$G$1,2)</f>
        <v>1251120.57</v>
      </c>
      <c r="AP109" s="69"/>
      <c r="AQ109" s="69"/>
      <c r="AR109" s="69"/>
      <c r="AS109" s="69"/>
      <c r="AT109" s="69"/>
      <c r="AU109" s="71"/>
      <c r="AV109" s="64">
        <v>0</v>
      </c>
      <c r="AW109" s="64">
        <v>0</v>
      </c>
      <c r="AX109" s="64">
        <v>0</v>
      </c>
      <c r="AY109" s="64">
        <v>0</v>
      </c>
      <c r="AZ109" s="64"/>
      <c r="BA109" s="64"/>
      <c r="BB109" s="64"/>
      <c r="BC109" s="64"/>
      <c r="BD109" s="72">
        <f t="shared" si="18"/>
        <v>1164319.1499999999</v>
      </c>
      <c r="BE109" s="73">
        <f t="shared" si="16"/>
        <v>307.94</v>
      </c>
      <c r="BF109" s="74">
        <f t="shared" ref="BF109:BF117" si="26">+$BJ$600</f>
        <v>447.75</v>
      </c>
      <c r="BG109" s="66">
        <f t="shared" si="17"/>
        <v>528621.61</v>
      </c>
      <c r="BH109" s="75">
        <f t="shared" si="19"/>
        <v>1.493671750567059E-3</v>
      </c>
      <c r="BI109" s="76">
        <f t="shared" si="20"/>
        <v>1.4936717505670599E-3</v>
      </c>
    </row>
    <row r="110" spans="1:61" ht="15.75" customHeight="1" x14ac:dyDescent="0.25">
      <c r="A110" s="60">
        <v>1</v>
      </c>
      <c r="B110" s="61">
        <v>110</v>
      </c>
      <c r="C110" s="61">
        <v>14</v>
      </c>
      <c r="D110" s="62" t="s">
        <v>87</v>
      </c>
      <c r="E110" s="62" t="s">
        <v>188</v>
      </c>
      <c r="F110" s="63">
        <v>5436</v>
      </c>
      <c r="G110" s="64">
        <v>10</v>
      </c>
      <c r="H110" s="64">
        <f>+ROUND('Izračun udjela za 2024. (kune)'!H110/'Izračun udjela za 2024. (euri)'!$G$1,2)</f>
        <v>464269.27</v>
      </c>
      <c r="I110" s="65">
        <f>+ROUND('Izračun udjela za 2024. (kune)'!I110/'Izračun udjela za 2024. (euri)'!$G$1,2)</f>
        <v>10014.94</v>
      </c>
      <c r="J110" s="66">
        <f>+ROUND('Izračun udjela za 2024. (kune)'!J110/'Izračun udjela za 2024. (euri)'!$G$1,2)</f>
        <v>499679.76</v>
      </c>
      <c r="K110" s="64">
        <f>+ROUND('Izračun udjela za 2024. (kune)'!K110/'Izračun udjela za 2024. (euri)'!$G$1,2)</f>
        <v>499964.15999999997</v>
      </c>
      <c r="L110" s="65">
        <f>+ROUND('Izračun udjela za 2024. (kune)'!L110/'Izračun udjela za 2024. (euri)'!$G$1,2)</f>
        <v>10437.540000000001</v>
      </c>
      <c r="M110" s="66">
        <f>+ROUND('Izračun udjela za 2024. (kune)'!M110/'Izračun udjela za 2024. (euri)'!$G$1,2)</f>
        <v>538479.28</v>
      </c>
      <c r="N110" s="64">
        <f>+ROUND('Izračun udjela za 2024. (kune)'!N110/'Izračun udjela za 2024. (euri)'!$G$1,2)</f>
        <v>454347.14</v>
      </c>
      <c r="O110" s="65">
        <f>+ROUND('Izračun udjela za 2024. (kune)'!O110/'Izračun udjela za 2024. (euri)'!$G$1,2)</f>
        <v>4453.5200000000004</v>
      </c>
      <c r="P110" s="66">
        <f>+ROUND('Izračun udjela za 2024. (kune)'!P110/'Izračun udjela za 2024. (euri)'!$G$1,2)</f>
        <v>494882.98</v>
      </c>
      <c r="Q110" s="64">
        <f>+ROUND('Izračun udjela za 2024. (kune)'!Q110/'Izračun udjela za 2024. (euri)'!$G$1,2)</f>
        <v>532971.04</v>
      </c>
      <c r="R110" s="65">
        <f>+ROUND('Izračun udjela za 2024. (kune)'!R110/'Izračun udjela za 2024. (euri)'!$G$1,2)</f>
        <v>5265.51</v>
      </c>
      <c r="S110" s="66">
        <f>+ROUND('Izračun udjela za 2024. (kune)'!S110/'Izračun udjela za 2024. (euri)'!$G$1,2)</f>
        <v>580476.07999999996</v>
      </c>
      <c r="T110" s="64">
        <f>+ROUND('Izračun udjela za 2024. (kune)'!T110/'Izračun udjela za 2024. (euri)'!$G$1,2)</f>
        <v>433847.84</v>
      </c>
      <c r="U110" s="65">
        <f>+ROUND('Izračun udjela za 2024. (kune)'!U110/'Izračun udjela za 2024. (euri)'!$G$1,2)</f>
        <v>4308.95</v>
      </c>
      <c r="V110" s="67">
        <f>+ROUND('Izračun udjela za 2024. (kune)'!V110/'Izračun udjela za 2024. (euri)'!$G$1,2)</f>
        <v>472492.78</v>
      </c>
      <c r="W110" s="64">
        <f>+ROUND('Izračun udjela za 2024. (kune)'!W110/'Izračun udjela za 2024. (euri)'!$G$1,2)</f>
        <v>672631.73</v>
      </c>
      <c r="X110" s="65">
        <f>+ROUND('Izračun udjela za 2024. (kune)'!X110/'Izračun udjela za 2024. (euri)'!$G$1,2)</f>
        <v>32030.06</v>
      </c>
      <c r="Y110" s="67">
        <f>+ROUND('Izračun udjela za 2024. (kune)'!Y110/'Izračun udjela za 2024. (euri)'!$G$1,2)</f>
        <v>704661.83</v>
      </c>
      <c r="Z110" s="64">
        <f>+ROUND('Izračun udjela za 2024. (kune)'!Z110/'Izračun udjela za 2024. (euri)'!$G$1,2)</f>
        <v>916326.69</v>
      </c>
      <c r="AA110" s="68">
        <f>+ROUND('Izračun udjela za 2024. (kune)'!AA110/'Izračun udjela za 2024. (euri)'!$G$1,2)</f>
        <v>2213.9</v>
      </c>
      <c r="AB110" s="65">
        <f>+ROUND('Izračun udjela za 2024. (kune)'!AB110/'Izračun udjela za 2024. (euri)'!$G$1,2)</f>
        <v>43634.559999999998</v>
      </c>
      <c r="AC110" s="67">
        <f>+ROUND('Izračun udjela za 2024. (kune)'!AC110/'Izračun udjela za 2024. (euri)'!$G$1,2)</f>
        <v>966723.75</v>
      </c>
      <c r="AD110" s="64">
        <f>+ROUND('Izračun udjela za 2024. (kune)'!AD110/'Izračun udjela za 2024. (euri)'!$G$1,2)</f>
        <v>844285.1</v>
      </c>
      <c r="AE110" s="68">
        <f>+ROUND('Izračun udjela za 2024. (kune)'!AE110/'Izračun udjela za 2024. (euri)'!$G$1,2)</f>
        <v>818.12</v>
      </c>
      <c r="AF110" s="65">
        <f>+ROUND('Izračun udjela za 2024. (kune)'!AF110/'Izračun udjela za 2024. (euri)'!$G$1,2)</f>
        <v>39356.31</v>
      </c>
      <c r="AG110" s="67">
        <f>+ROUND('Izračun udjela za 2024. (kune)'!AG110/'Izračun udjela za 2024. (euri)'!$G$1,2)</f>
        <v>893938.41</v>
      </c>
      <c r="AH110" s="64">
        <f>+ROUND('Izračun udjela za 2024. (kune)'!AH110/'Izračun udjela za 2024. (euri)'!$G$1,2)</f>
        <v>935724.29</v>
      </c>
      <c r="AI110" s="68">
        <f>+ROUND('Izračun udjela za 2024. (kune)'!AI110/'Izračun udjela za 2024. (euri)'!$G$1,2)</f>
        <v>897.65</v>
      </c>
      <c r="AJ110" s="64">
        <f>+ROUND('Izračun udjela za 2024. (kune)'!AJ110/'Izračun udjela za 2024. (euri)'!$G$1,2)</f>
        <v>44560.52</v>
      </c>
      <c r="AK110" s="67">
        <f>+ROUND('Izračun udjela za 2024. (kune)'!AK110/'Izračun udjela za 2024. (euri)'!$G$1,2)</f>
        <v>991556.32</v>
      </c>
      <c r="AL110" s="64">
        <f>+ROUND('Izračun udjela za 2024. (kune)'!AL110/'Izračun udjela za 2024. (euri)'!$G$1,2)</f>
        <v>1091154.8999999999</v>
      </c>
      <c r="AM110" s="68">
        <f>+ROUND('Izračun udjela za 2024. (kune)'!AM110/'Izračun udjela za 2024. (euri)'!$G$1,2)</f>
        <v>1205.51</v>
      </c>
      <c r="AN110" s="64">
        <f>+ROUND('Izračun udjela za 2024. (kune)'!AN110/'Izračun udjela za 2024. (euri)'!$G$1,2)</f>
        <v>52284.98</v>
      </c>
      <c r="AO110" s="67">
        <f>+ROUND('Izračun udjela za 2024. (kune)'!AO110/'Izračun udjela za 2024. (euri)'!$G$1,2)</f>
        <v>1155008.3999999999</v>
      </c>
      <c r="AP110" s="69"/>
      <c r="AQ110" s="69"/>
      <c r="AR110" s="69"/>
      <c r="AS110" s="69"/>
      <c r="AT110" s="69"/>
      <c r="AU110" s="71"/>
      <c r="AV110" s="64">
        <v>42</v>
      </c>
      <c r="AW110" s="64">
        <v>43</v>
      </c>
      <c r="AX110" s="64">
        <v>56</v>
      </c>
      <c r="AY110" s="64">
        <v>62</v>
      </c>
      <c r="AZ110" s="64"/>
      <c r="BA110" s="64"/>
      <c r="BB110" s="64"/>
      <c r="BC110" s="64"/>
      <c r="BD110" s="72">
        <f t="shared" si="18"/>
        <v>942377.74</v>
      </c>
      <c r="BE110" s="73">
        <f t="shared" si="16"/>
        <v>173.36</v>
      </c>
      <c r="BF110" s="74">
        <f t="shared" si="26"/>
        <v>447.75</v>
      </c>
      <c r="BG110" s="66">
        <f t="shared" si="17"/>
        <v>1491584.04</v>
      </c>
      <c r="BH110" s="75">
        <f t="shared" si="19"/>
        <v>4.2146157137705484E-3</v>
      </c>
      <c r="BI110" s="76">
        <f t="shared" si="20"/>
        <v>4.2146157137705502E-3</v>
      </c>
    </row>
    <row r="111" spans="1:61" ht="15.75" customHeight="1" x14ac:dyDescent="0.25">
      <c r="A111" s="60">
        <v>1</v>
      </c>
      <c r="B111" s="61">
        <v>111</v>
      </c>
      <c r="C111" s="61">
        <v>14</v>
      </c>
      <c r="D111" s="62" t="s">
        <v>87</v>
      </c>
      <c r="E111" s="62" t="s">
        <v>189</v>
      </c>
      <c r="F111" s="63">
        <v>1948</v>
      </c>
      <c r="G111" s="64">
        <v>10</v>
      </c>
      <c r="H111" s="64">
        <f>+ROUND('Izračun udjela za 2024. (kune)'!H111/'Izračun udjela za 2024. (euri)'!$G$1,2)</f>
        <v>114349.03</v>
      </c>
      <c r="I111" s="65">
        <f>+ROUND('Izračun udjela za 2024. (kune)'!I111/'Izračun udjela za 2024. (euri)'!$G$1,2)</f>
        <v>0</v>
      </c>
      <c r="J111" s="66">
        <f>+ROUND('Izračun udjela za 2024. (kune)'!J111/'Izračun udjela za 2024. (euri)'!$G$1,2)</f>
        <v>125783.93</v>
      </c>
      <c r="K111" s="64">
        <f>+ROUND('Izračun udjela za 2024. (kune)'!K111/'Izračun udjela za 2024. (euri)'!$G$1,2)</f>
        <v>133403.79</v>
      </c>
      <c r="L111" s="65">
        <f>+ROUND('Izračun udjela za 2024. (kune)'!L111/'Izračun udjela za 2024. (euri)'!$G$1,2)</f>
        <v>0</v>
      </c>
      <c r="M111" s="66">
        <f>+ROUND('Izračun udjela za 2024. (kune)'!M111/'Izračun udjela za 2024. (euri)'!$G$1,2)</f>
        <v>146744.17000000001</v>
      </c>
      <c r="N111" s="64">
        <f>+ROUND('Izračun udjela za 2024. (kune)'!N111/'Izračun udjela za 2024. (euri)'!$G$1,2)</f>
        <v>181995.39</v>
      </c>
      <c r="O111" s="65">
        <f>+ROUND('Izračun udjela za 2024. (kune)'!O111/'Izračun udjela za 2024. (euri)'!$G$1,2)</f>
        <v>0</v>
      </c>
      <c r="P111" s="66">
        <f>+ROUND('Izračun udjela za 2024. (kune)'!P111/'Izračun udjela za 2024. (euri)'!$G$1,2)</f>
        <v>200194.93</v>
      </c>
      <c r="Q111" s="64">
        <f>+ROUND('Izračun udjela za 2024. (kune)'!Q111/'Izračun udjela za 2024. (euri)'!$G$1,2)</f>
        <v>187749.99</v>
      </c>
      <c r="R111" s="65">
        <f>+ROUND('Izračun udjela za 2024. (kune)'!R111/'Izračun udjela za 2024. (euri)'!$G$1,2)</f>
        <v>0</v>
      </c>
      <c r="S111" s="66">
        <f>+ROUND('Izračun udjela za 2024. (kune)'!S111/'Izračun udjela za 2024. (euri)'!$G$1,2)</f>
        <v>206524.98</v>
      </c>
      <c r="T111" s="64">
        <f>+ROUND('Izračun udjela za 2024. (kune)'!T111/'Izračun udjela za 2024. (euri)'!$G$1,2)</f>
        <v>186715.71</v>
      </c>
      <c r="U111" s="65">
        <f>+ROUND('Izračun udjela za 2024. (kune)'!U111/'Izračun udjela za 2024. (euri)'!$G$1,2)</f>
        <v>3721.57</v>
      </c>
      <c r="V111" s="67">
        <f>+ROUND('Izračun udjela za 2024. (kune)'!V111/'Izračun udjela za 2024. (euri)'!$G$1,2)</f>
        <v>201293.54</v>
      </c>
      <c r="W111" s="64">
        <f>+ROUND('Izračun udjela za 2024. (kune)'!W111/'Izračun udjela za 2024. (euri)'!$G$1,2)</f>
        <v>266014.76</v>
      </c>
      <c r="X111" s="65">
        <f>+ROUND('Izračun udjela za 2024. (kune)'!X111/'Izračun udjela za 2024. (euri)'!$G$1,2)</f>
        <v>24183.22</v>
      </c>
      <c r="Y111" s="67">
        <f>+ROUND('Izračun udjela za 2024. (kune)'!Y111/'Izračun udjela za 2024. (euri)'!$G$1,2)</f>
        <v>266014.69</v>
      </c>
      <c r="Z111" s="64">
        <f>+ROUND('Izračun udjela za 2024. (kune)'!Z111/'Izračun udjela za 2024. (euri)'!$G$1,2)</f>
        <v>358897.64</v>
      </c>
      <c r="AA111" s="68">
        <f>+ROUND('Izračun udjela za 2024. (kune)'!AA111/'Izračun udjela za 2024. (euri)'!$G$1,2)</f>
        <v>659.63</v>
      </c>
      <c r="AB111" s="65">
        <f>+ROUND('Izračun udjela za 2024. (kune)'!AB111/'Izračun udjela za 2024. (euri)'!$G$1,2)</f>
        <v>32627.119999999999</v>
      </c>
      <c r="AC111" s="67">
        <f>+ROUND('Izračun udjela za 2024. (kune)'!AC111/'Izračun udjela za 2024. (euri)'!$G$1,2)</f>
        <v>360361.9</v>
      </c>
      <c r="AD111" s="64">
        <f>+ROUND('Izračun udjela za 2024. (kune)'!AD111/'Izračun udjela za 2024. (euri)'!$G$1,2)</f>
        <v>364686.88</v>
      </c>
      <c r="AE111" s="68">
        <f>+ROUND('Izračun udjela za 2024. (kune)'!AE111/'Izračun udjela za 2024. (euri)'!$G$1,2)</f>
        <v>231.56</v>
      </c>
      <c r="AF111" s="65">
        <f>+ROUND('Izračun udjela za 2024. (kune)'!AF111/'Izračun udjela za 2024. (euri)'!$G$1,2)</f>
        <v>32754.68</v>
      </c>
      <c r="AG111" s="67">
        <f>+ROUND('Izračun udjela za 2024. (kune)'!AG111/'Izračun udjela za 2024. (euri)'!$G$1,2)</f>
        <v>367060.62</v>
      </c>
      <c r="AH111" s="64">
        <f>+ROUND('Izračun udjela za 2024. (kune)'!AH111/'Izračun udjela za 2024. (euri)'!$G$1,2)</f>
        <v>314545.64</v>
      </c>
      <c r="AI111" s="68">
        <f>+ROUND('Izračun udjela za 2024. (kune)'!AI111/'Izračun udjela za 2024. (euri)'!$G$1,2)</f>
        <v>179.08</v>
      </c>
      <c r="AJ111" s="64">
        <f>+ROUND('Izračun udjela za 2024. (kune)'!AJ111/'Izračun udjela za 2024. (euri)'!$G$1,2)</f>
        <v>28599.73</v>
      </c>
      <c r="AK111" s="67">
        <f>+ROUND('Izračun udjela za 2024. (kune)'!AK111/'Izračun udjela za 2024. (euri)'!$G$1,2)</f>
        <v>316533.44</v>
      </c>
      <c r="AL111" s="64">
        <f>+ROUND('Izračun udjela za 2024. (kune)'!AL111/'Izračun udjela za 2024. (euri)'!$G$1,2)</f>
        <v>466778.57</v>
      </c>
      <c r="AM111" s="68">
        <f>+ROUND('Izračun udjela za 2024. (kune)'!AM111/'Izračun udjela za 2024. (euri)'!$G$1,2)</f>
        <v>170.06</v>
      </c>
      <c r="AN111" s="64">
        <f>+ROUND('Izračun udjela za 2024. (kune)'!AN111/'Izračun udjela za 2024. (euri)'!$G$1,2)</f>
        <v>42870.2</v>
      </c>
      <c r="AO111" s="67">
        <f>+ROUND('Izračun udjela za 2024. (kune)'!AO111/'Izračun udjela za 2024. (euri)'!$G$1,2)</f>
        <v>467864.07</v>
      </c>
      <c r="AP111" s="69"/>
      <c r="AQ111" s="69"/>
      <c r="AR111" s="69"/>
      <c r="AS111" s="69"/>
      <c r="AT111" s="69"/>
      <c r="AU111" s="71"/>
      <c r="AV111" s="64">
        <v>10</v>
      </c>
      <c r="AW111" s="64">
        <v>10</v>
      </c>
      <c r="AX111" s="64">
        <v>10</v>
      </c>
      <c r="AY111" s="64">
        <v>8</v>
      </c>
      <c r="AZ111" s="64"/>
      <c r="BA111" s="64"/>
      <c r="BB111" s="64"/>
      <c r="BC111" s="64"/>
      <c r="BD111" s="72">
        <f t="shared" si="18"/>
        <v>355566.94</v>
      </c>
      <c r="BE111" s="73">
        <f t="shared" si="16"/>
        <v>182.53</v>
      </c>
      <c r="BF111" s="74">
        <f t="shared" si="26"/>
        <v>447.75</v>
      </c>
      <c r="BG111" s="66">
        <f t="shared" si="17"/>
        <v>516648.56000000006</v>
      </c>
      <c r="BH111" s="75">
        <f t="shared" si="19"/>
        <v>1.4598407337966194E-3</v>
      </c>
      <c r="BI111" s="76">
        <f t="shared" si="20"/>
        <v>1.45984073379662E-3</v>
      </c>
    </row>
    <row r="112" spans="1:61" ht="15.75" customHeight="1" x14ac:dyDescent="0.25">
      <c r="A112" s="60">
        <v>1</v>
      </c>
      <c r="B112" s="61">
        <v>113</v>
      </c>
      <c r="C112" s="61">
        <v>15</v>
      </c>
      <c r="D112" s="62" t="s">
        <v>87</v>
      </c>
      <c r="E112" s="62" t="s">
        <v>190</v>
      </c>
      <c r="F112" s="63">
        <v>789</v>
      </c>
      <c r="G112" s="64">
        <v>10</v>
      </c>
      <c r="H112" s="64">
        <f>+ROUND('Izračun udjela za 2024. (kune)'!H112/'Izračun udjela za 2024. (euri)'!$G$1,2)</f>
        <v>20834.39</v>
      </c>
      <c r="I112" s="65">
        <f>+ROUND('Izračun udjela za 2024. (kune)'!I112/'Izračun udjela za 2024. (euri)'!$G$1,2)</f>
        <v>1013.81</v>
      </c>
      <c r="J112" s="66">
        <f>+ROUND('Izračun udjela za 2024. (kune)'!J112/'Izračun udjela za 2024. (euri)'!$G$1,2)</f>
        <v>21802.639999999999</v>
      </c>
      <c r="K112" s="64">
        <f>+ROUND('Izračun udjela za 2024. (kune)'!K112/'Izračun udjela za 2024. (euri)'!$G$1,2)</f>
        <v>7520.16</v>
      </c>
      <c r="L112" s="65">
        <f>+ROUND('Izračun udjela za 2024. (kune)'!L112/'Izračun udjela za 2024. (euri)'!$G$1,2)</f>
        <v>849.47</v>
      </c>
      <c r="M112" s="66">
        <f>+ROUND('Izračun udjela za 2024. (kune)'!M112/'Izračun udjela za 2024. (euri)'!$G$1,2)</f>
        <v>7337.76</v>
      </c>
      <c r="N112" s="64">
        <f>+ROUND('Izračun udjela za 2024. (kune)'!N112/'Izračun udjela za 2024. (euri)'!$G$1,2)</f>
        <v>13913.3</v>
      </c>
      <c r="O112" s="65">
        <f>+ROUND('Izračun udjela za 2024. (kune)'!O112/'Izračun udjela za 2024. (euri)'!$G$1,2)</f>
        <v>401.19</v>
      </c>
      <c r="P112" s="66">
        <f>+ROUND('Izračun udjela za 2024. (kune)'!P112/'Izračun udjela za 2024. (euri)'!$G$1,2)</f>
        <v>14863.31</v>
      </c>
      <c r="Q112" s="64">
        <f>+ROUND('Izračun udjela za 2024. (kune)'!Q112/'Izračun udjela za 2024. (euri)'!$G$1,2)</f>
        <v>23890.51</v>
      </c>
      <c r="R112" s="65">
        <f>+ROUND('Izračun udjela za 2024. (kune)'!R112/'Izračun udjela za 2024. (euri)'!$G$1,2)</f>
        <v>708.53</v>
      </c>
      <c r="S112" s="66">
        <f>+ROUND('Izračun udjela za 2024. (kune)'!S112/'Izračun udjela za 2024. (euri)'!$G$1,2)</f>
        <v>25500.17</v>
      </c>
      <c r="T112" s="64">
        <f>+ROUND('Izračun udjela za 2024. (kune)'!T112/'Izračun udjela za 2024. (euri)'!$G$1,2)</f>
        <v>20601.650000000001</v>
      </c>
      <c r="U112" s="65">
        <f>+ROUND('Izračun udjela za 2024. (kune)'!U112/'Izračun udjela za 2024. (euri)'!$G$1,2)</f>
        <v>617.82000000000005</v>
      </c>
      <c r="V112" s="67">
        <f>+ROUND('Izračun udjela za 2024. (kune)'!V112/'Izračun udjela za 2024. (euri)'!$G$1,2)</f>
        <v>21982.21</v>
      </c>
      <c r="W112" s="64">
        <f>+ROUND('Izračun udjela za 2024. (kune)'!W112/'Izračun udjela za 2024. (euri)'!$G$1,2)</f>
        <v>29385.89</v>
      </c>
      <c r="X112" s="65">
        <f>+ROUND('Izračun udjela za 2024. (kune)'!X112/'Izračun udjela za 2024. (euri)'!$G$1,2)</f>
        <v>855.91</v>
      </c>
      <c r="Y112" s="67">
        <f>+ROUND('Izračun udjela za 2024. (kune)'!Y112/'Izračun udjela za 2024. (euri)'!$G$1,2)</f>
        <v>31382.98</v>
      </c>
      <c r="Z112" s="64">
        <f>+ROUND('Izračun udjela za 2024. (kune)'!Z112/'Izračun udjela za 2024. (euri)'!$G$1,2)</f>
        <v>14930.9</v>
      </c>
      <c r="AA112" s="68">
        <f>+ROUND('Izračun udjela za 2024. (kune)'!AA112/'Izračun udjela za 2024. (euri)'!$G$1,2)</f>
        <v>0</v>
      </c>
      <c r="AB112" s="65">
        <f>+ROUND('Izračun udjela za 2024. (kune)'!AB112/'Izračun udjela za 2024. (euri)'!$G$1,2)</f>
        <v>434.89</v>
      </c>
      <c r="AC112" s="67">
        <f>+ROUND('Izračun udjela za 2024. (kune)'!AC112/'Izračun udjela za 2024. (euri)'!$G$1,2)</f>
        <v>15945.61</v>
      </c>
      <c r="AD112" s="64">
        <f>+ROUND('Izračun udjela za 2024. (kune)'!AD112/'Izračun udjela za 2024. (euri)'!$G$1,2)</f>
        <v>26666.9</v>
      </c>
      <c r="AE112" s="68">
        <f>+ROUND('Izračun udjela za 2024. (kune)'!AE112/'Izračun udjela za 2024. (euri)'!$G$1,2)</f>
        <v>0</v>
      </c>
      <c r="AF112" s="65">
        <f>+ROUND('Izračun udjela za 2024. (kune)'!AF112/'Izračun udjela za 2024. (euri)'!$G$1,2)</f>
        <v>835.01</v>
      </c>
      <c r="AG112" s="67">
        <f>+ROUND('Izračun udjela za 2024. (kune)'!AG112/'Izračun udjela za 2024. (euri)'!$G$1,2)</f>
        <v>30167.02</v>
      </c>
      <c r="AH112" s="64">
        <f>+ROUND('Izračun udjela za 2024. (kune)'!AH112/'Izračun udjela za 2024. (euri)'!$G$1,2)</f>
        <v>23698.6</v>
      </c>
      <c r="AI112" s="68">
        <f>+ROUND('Izračun udjela za 2024. (kune)'!AI112/'Izračun udjela za 2024. (euri)'!$G$1,2)</f>
        <v>175.64</v>
      </c>
      <c r="AJ112" s="64">
        <f>+ROUND('Izračun udjela za 2024. (kune)'!AJ112/'Izračun udjela za 2024. (euri)'!$G$1,2)</f>
        <v>689.85</v>
      </c>
      <c r="AK112" s="67">
        <f>+ROUND('Izračun udjela za 2024. (kune)'!AK112/'Izračun udjela za 2024. (euri)'!$G$1,2)</f>
        <v>26868.37</v>
      </c>
      <c r="AL112" s="64">
        <f>+ROUND('Izračun udjela za 2024. (kune)'!AL112/'Izračun udjela za 2024. (euri)'!$G$1,2)</f>
        <v>20183.89</v>
      </c>
      <c r="AM112" s="68">
        <f>+ROUND('Izračun udjela za 2024. (kune)'!AM112/'Izračun udjela za 2024. (euri)'!$G$1,2)</f>
        <v>164.05</v>
      </c>
      <c r="AN112" s="64">
        <f>+ROUND('Izračun udjela za 2024. (kune)'!AN112/'Izračun udjela za 2024. (euri)'!$G$1,2)</f>
        <v>614.49</v>
      </c>
      <c r="AO112" s="67">
        <f>+ROUND('Izračun udjela za 2024. (kune)'!AO112/'Izračun udjela za 2024. (euri)'!$G$1,2)</f>
        <v>23097.83</v>
      </c>
      <c r="AP112" s="69"/>
      <c r="AQ112" s="69"/>
      <c r="AR112" s="69"/>
      <c r="AS112" s="69"/>
      <c r="AT112" s="69"/>
      <c r="AU112" s="71"/>
      <c r="AV112" s="64">
        <v>0</v>
      </c>
      <c r="AW112" s="64">
        <v>8</v>
      </c>
      <c r="AX112" s="64">
        <v>8</v>
      </c>
      <c r="AY112" s="64">
        <v>8</v>
      </c>
      <c r="AZ112" s="64"/>
      <c r="BA112" s="64"/>
      <c r="BB112" s="64"/>
      <c r="BC112" s="64"/>
      <c r="BD112" s="72">
        <f t="shared" si="18"/>
        <v>25492.36</v>
      </c>
      <c r="BE112" s="73">
        <f t="shared" si="16"/>
        <v>32.31</v>
      </c>
      <c r="BF112" s="74">
        <f t="shared" si="26"/>
        <v>447.75</v>
      </c>
      <c r="BG112" s="66">
        <f t="shared" si="17"/>
        <v>327782.15999999997</v>
      </c>
      <c r="BH112" s="75">
        <f t="shared" si="19"/>
        <v>9.261803593913836E-4</v>
      </c>
      <c r="BI112" s="76">
        <f t="shared" si="20"/>
        <v>9.2618035939138403E-4</v>
      </c>
    </row>
    <row r="113" spans="1:61" ht="15.75" customHeight="1" x14ac:dyDescent="0.25">
      <c r="A113" s="60">
        <v>1</v>
      </c>
      <c r="B113" s="61">
        <v>114</v>
      </c>
      <c r="C113" s="61">
        <v>1</v>
      </c>
      <c r="D113" s="62" t="s">
        <v>87</v>
      </c>
      <c r="E113" s="62" t="s">
        <v>191</v>
      </c>
      <c r="F113" s="63">
        <v>1562</v>
      </c>
      <c r="G113" s="64">
        <v>10</v>
      </c>
      <c r="H113" s="64">
        <f>+ROUND('Izračun udjela za 2024. (kune)'!H113/'Izračun udjela za 2024. (euri)'!$G$1,2)</f>
        <v>127241.41</v>
      </c>
      <c r="I113" s="65">
        <f>+ROUND('Izračun udjela za 2024. (kune)'!I113/'Izračun udjela za 2024. (euri)'!$G$1,2)</f>
        <v>3669.01</v>
      </c>
      <c r="J113" s="66">
        <f>+ROUND('Izračun udjela za 2024. (kune)'!J113/'Izračun udjela za 2024. (euri)'!$G$1,2)</f>
        <v>135929.64000000001</v>
      </c>
      <c r="K113" s="64">
        <f>+ROUND('Izračun udjela za 2024. (kune)'!K113/'Izračun udjela za 2024. (euri)'!$G$1,2)</f>
        <v>120515.88</v>
      </c>
      <c r="L113" s="65">
        <f>+ROUND('Izračun udjela za 2024. (kune)'!L113/'Izračun udjela za 2024. (euri)'!$G$1,2)</f>
        <v>3475.08</v>
      </c>
      <c r="M113" s="66">
        <f>+ROUND('Izračun udjela za 2024. (kune)'!M113/'Izračun udjela za 2024. (euri)'!$G$1,2)</f>
        <v>128744.88</v>
      </c>
      <c r="N113" s="64">
        <f>+ROUND('Izračun udjela za 2024. (kune)'!N113/'Izračun udjela za 2024. (euri)'!$G$1,2)</f>
        <v>92117.86</v>
      </c>
      <c r="O113" s="65">
        <f>+ROUND('Izračun udjela za 2024. (kune)'!O113/'Izračun udjela za 2024. (euri)'!$G$1,2)</f>
        <v>2656.22</v>
      </c>
      <c r="P113" s="66">
        <f>+ROUND('Izračun udjela za 2024. (kune)'!P113/'Izračun udjela za 2024. (euri)'!$G$1,2)</f>
        <v>98407.8</v>
      </c>
      <c r="Q113" s="64">
        <f>+ROUND('Izračun udjela za 2024. (kune)'!Q113/'Izračun udjela za 2024. (euri)'!$G$1,2)</f>
        <v>95374.34</v>
      </c>
      <c r="R113" s="65">
        <f>+ROUND('Izračun udjela za 2024. (kune)'!R113/'Izračun udjela za 2024. (euri)'!$G$1,2)</f>
        <v>2788.1</v>
      </c>
      <c r="S113" s="66">
        <f>+ROUND('Izračun udjela za 2024. (kune)'!S113/'Izračun udjela za 2024. (euri)'!$G$1,2)</f>
        <v>101844.86</v>
      </c>
      <c r="T113" s="64">
        <f>+ROUND('Izračun udjela za 2024. (kune)'!T113/'Izračun udjela za 2024. (euri)'!$G$1,2)</f>
        <v>105604.05</v>
      </c>
      <c r="U113" s="65">
        <f>+ROUND('Izračun udjela za 2024. (kune)'!U113/'Izračun udjela za 2024. (euri)'!$G$1,2)</f>
        <v>3091.36</v>
      </c>
      <c r="V113" s="67">
        <f>+ROUND('Izračun udjela za 2024. (kune)'!V113/'Izračun udjela za 2024. (euri)'!$G$1,2)</f>
        <v>112763.96</v>
      </c>
      <c r="W113" s="64">
        <f>+ROUND('Izračun udjela za 2024. (kune)'!W113/'Izračun udjela za 2024. (euri)'!$G$1,2)</f>
        <v>169369</v>
      </c>
      <c r="X113" s="65">
        <f>+ROUND('Izračun udjela za 2024. (kune)'!X113/'Izračun udjela za 2024. (euri)'!$G$1,2)</f>
        <v>4933.09</v>
      </c>
      <c r="Y113" s="67">
        <f>+ROUND('Izračun udjela za 2024. (kune)'!Y113/'Izračun udjela za 2024. (euri)'!$G$1,2)</f>
        <v>180879.49</v>
      </c>
      <c r="Z113" s="64">
        <f>+ROUND('Izračun udjela za 2024. (kune)'!Z113/'Izračun udjela za 2024. (euri)'!$G$1,2)</f>
        <v>177176.66</v>
      </c>
      <c r="AA113" s="68">
        <f>+ROUND('Izračun udjela za 2024. (kune)'!AA113/'Izračun udjela za 2024. (euri)'!$G$1,2)</f>
        <v>164.31</v>
      </c>
      <c r="AB113" s="65">
        <f>+ROUND('Izračun udjela za 2024. (kune)'!AB113/'Izračun udjela za 2024. (euri)'!$G$1,2)</f>
        <v>5160.5</v>
      </c>
      <c r="AC113" s="67">
        <f>+ROUND('Izračun udjela za 2024. (kune)'!AC113/'Izračun udjela za 2024. (euri)'!$G$1,2)</f>
        <v>189217.78</v>
      </c>
      <c r="AD113" s="64">
        <f>+ROUND('Izračun udjela za 2024. (kune)'!AD113/'Izračun udjela za 2024. (euri)'!$G$1,2)</f>
        <v>188200.7</v>
      </c>
      <c r="AE113" s="68">
        <f>+ROUND('Izračun udjela za 2024. (kune)'!AE113/'Izračun udjela za 2024. (euri)'!$G$1,2)</f>
        <v>0</v>
      </c>
      <c r="AF113" s="65">
        <f>+ROUND('Izračun udjela za 2024. (kune)'!AF113/'Izračun udjela za 2024. (euri)'!$G$1,2)</f>
        <v>5326.15</v>
      </c>
      <c r="AG113" s="67">
        <f>+ROUND('Izračun udjela za 2024. (kune)'!AG113/'Izračun udjela za 2024. (euri)'!$G$1,2)</f>
        <v>201162</v>
      </c>
      <c r="AH113" s="64">
        <f>+ROUND('Izračun udjela za 2024. (kune)'!AH113/'Izračun udjela za 2024. (euri)'!$G$1,2)</f>
        <v>164096.12</v>
      </c>
      <c r="AI113" s="68">
        <f>+ROUND('Izračun udjela za 2024. (kune)'!AI113/'Izračun udjela za 2024. (euri)'!$G$1,2)</f>
        <v>0</v>
      </c>
      <c r="AJ113" s="64">
        <f>+ROUND('Izračun udjela za 2024. (kune)'!AJ113/'Izračun udjela za 2024. (euri)'!$G$1,2)</f>
        <v>4781.25</v>
      </c>
      <c r="AK113" s="67">
        <f>+ROUND('Izračun udjela za 2024. (kune)'!AK113/'Izračun udjela za 2024. (euri)'!$G$1,2)</f>
        <v>177436.28</v>
      </c>
      <c r="AL113" s="64">
        <f>+ROUND('Izračun udjela za 2024. (kune)'!AL113/'Izračun udjela za 2024. (euri)'!$G$1,2)</f>
        <v>231493.7</v>
      </c>
      <c r="AM113" s="68">
        <f>+ROUND('Izračun udjela za 2024. (kune)'!AM113/'Izračun udjela za 2024. (euri)'!$G$1,2)</f>
        <v>666.02</v>
      </c>
      <c r="AN113" s="64">
        <f>+ROUND('Izračun udjela za 2024. (kune)'!AN113/'Izračun udjela za 2024. (euri)'!$G$1,2)</f>
        <v>6744.2</v>
      </c>
      <c r="AO113" s="67">
        <f>+ROUND('Izračun udjela za 2024. (kune)'!AO113/'Izračun udjela za 2024. (euri)'!$G$1,2)</f>
        <v>248681.75</v>
      </c>
      <c r="AP113" s="69"/>
      <c r="AQ113" s="69"/>
      <c r="AR113" s="69"/>
      <c r="AS113" s="69"/>
      <c r="AT113" s="69"/>
      <c r="AU113" s="71"/>
      <c r="AV113" s="64">
        <v>0</v>
      </c>
      <c r="AW113" s="64">
        <v>0</v>
      </c>
      <c r="AX113" s="64">
        <v>10</v>
      </c>
      <c r="AY113" s="64">
        <v>10</v>
      </c>
      <c r="AZ113" s="64"/>
      <c r="BA113" s="64"/>
      <c r="BB113" s="64"/>
      <c r="BC113" s="64"/>
      <c r="BD113" s="72">
        <f t="shared" si="18"/>
        <v>199475.46</v>
      </c>
      <c r="BE113" s="73">
        <f t="shared" si="16"/>
        <v>127.71</v>
      </c>
      <c r="BF113" s="74">
        <f t="shared" si="26"/>
        <v>447.75</v>
      </c>
      <c r="BG113" s="66">
        <f t="shared" si="17"/>
        <v>499902.48000000004</v>
      </c>
      <c r="BH113" s="75">
        <f t="shared" si="19"/>
        <v>1.4125230567369623E-3</v>
      </c>
      <c r="BI113" s="76">
        <f t="shared" si="20"/>
        <v>1.4125230567369599E-3</v>
      </c>
    </row>
    <row r="114" spans="1:61" ht="15.75" customHeight="1" x14ac:dyDescent="0.25">
      <c r="A114" s="60">
        <v>1</v>
      </c>
      <c r="B114" s="61">
        <v>115</v>
      </c>
      <c r="C114" s="61">
        <v>6</v>
      </c>
      <c r="D114" s="62" t="s">
        <v>87</v>
      </c>
      <c r="E114" s="62" t="s">
        <v>192</v>
      </c>
      <c r="F114" s="63">
        <v>1415</v>
      </c>
      <c r="G114" s="64">
        <v>10</v>
      </c>
      <c r="H114" s="64">
        <f>+ROUND('Izračun udjela za 2024. (kune)'!H114/'Izračun udjela za 2024. (euri)'!$G$1,2)</f>
        <v>174055.31</v>
      </c>
      <c r="I114" s="65">
        <f>+ROUND('Izračun udjela za 2024. (kune)'!I114/'Izračun udjela za 2024. (euri)'!$G$1,2)</f>
        <v>0</v>
      </c>
      <c r="J114" s="66">
        <f>+ROUND('Izračun udjela za 2024. (kune)'!J114/'Izračun udjela za 2024. (euri)'!$G$1,2)</f>
        <v>191460.84</v>
      </c>
      <c r="K114" s="64">
        <f>+ROUND('Izračun udjela za 2024. (kune)'!K114/'Izračun udjela za 2024. (euri)'!$G$1,2)</f>
        <v>128181.83</v>
      </c>
      <c r="L114" s="65">
        <f>+ROUND('Izračun udjela za 2024. (kune)'!L114/'Izračun udjela za 2024. (euri)'!$G$1,2)</f>
        <v>0</v>
      </c>
      <c r="M114" s="66">
        <f>+ROUND('Izračun udjela za 2024. (kune)'!M114/'Izračun udjela za 2024. (euri)'!$G$1,2)</f>
        <v>141000.01</v>
      </c>
      <c r="N114" s="64">
        <f>+ROUND('Izračun udjela za 2024. (kune)'!N114/'Izračun udjela za 2024. (euri)'!$G$1,2)</f>
        <v>91260.76</v>
      </c>
      <c r="O114" s="65">
        <f>+ROUND('Izračun udjela za 2024. (kune)'!O114/'Izračun udjela za 2024. (euri)'!$G$1,2)</f>
        <v>0</v>
      </c>
      <c r="P114" s="66">
        <f>+ROUND('Izračun udjela za 2024. (kune)'!P114/'Izračun udjela za 2024. (euri)'!$G$1,2)</f>
        <v>100386.84</v>
      </c>
      <c r="Q114" s="64">
        <f>+ROUND('Izračun udjela za 2024. (kune)'!Q114/'Izračun udjela za 2024. (euri)'!$G$1,2)</f>
        <v>111928.16</v>
      </c>
      <c r="R114" s="65">
        <f>+ROUND('Izračun udjela za 2024. (kune)'!R114/'Izračun udjela za 2024. (euri)'!$G$1,2)</f>
        <v>0</v>
      </c>
      <c r="S114" s="66">
        <f>+ROUND('Izračun udjela za 2024. (kune)'!S114/'Izračun udjela za 2024. (euri)'!$G$1,2)</f>
        <v>123120.97</v>
      </c>
      <c r="T114" s="64">
        <f>+ROUND('Izračun udjela za 2024. (kune)'!T114/'Izračun udjela za 2024. (euri)'!$G$1,2)</f>
        <v>64616.959999999999</v>
      </c>
      <c r="U114" s="65">
        <f>+ROUND('Izračun udjela za 2024. (kune)'!U114/'Izračun udjela za 2024. (euri)'!$G$1,2)</f>
        <v>0</v>
      </c>
      <c r="V114" s="67">
        <f>+ROUND('Izračun udjela za 2024. (kune)'!V114/'Izračun udjela za 2024. (euri)'!$G$1,2)</f>
        <v>71078.66</v>
      </c>
      <c r="W114" s="64">
        <f>+ROUND('Izračun udjela za 2024. (kune)'!W114/'Izračun udjela za 2024. (euri)'!$G$1,2)</f>
        <v>123754.28</v>
      </c>
      <c r="X114" s="65">
        <f>+ROUND('Izračun udjela za 2024. (kune)'!X114/'Izračun udjela za 2024. (euri)'!$G$1,2)</f>
        <v>0</v>
      </c>
      <c r="Y114" s="67">
        <f>+ROUND('Izračun udjela za 2024. (kune)'!Y114/'Izračun udjela za 2024. (euri)'!$G$1,2)</f>
        <v>136129.71</v>
      </c>
      <c r="Z114" s="64">
        <f>+ROUND('Izračun udjela za 2024. (kune)'!Z114/'Izračun udjela za 2024. (euri)'!$G$1,2)</f>
        <v>142343.49</v>
      </c>
      <c r="AA114" s="68">
        <f>+ROUND('Izračun udjela za 2024. (kune)'!AA114/'Izračun udjela za 2024. (euri)'!$G$1,2)</f>
        <v>601.9</v>
      </c>
      <c r="AB114" s="65">
        <f>+ROUND('Izračun udjela za 2024. (kune)'!AB114/'Izračun udjela za 2024. (euri)'!$G$1,2)</f>
        <v>0</v>
      </c>
      <c r="AC114" s="67">
        <f>+ROUND('Izračun udjela za 2024. (kune)'!AC114/'Izračun udjela za 2024. (euri)'!$G$1,2)</f>
        <v>156577.82999999999</v>
      </c>
      <c r="AD114" s="64">
        <f>+ROUND('Izračun udjela za 2024. (kune)'!AD114/'Izračun udjela za 2024. (euri)'!$G$1,2)</f>
        <v>173600.33</v>
      </c>
      <c r="AE114" s="68">
        <f>+ROUND('Izračun udjela za 2024. (kune)'!AE114/'Izračun udjela za 2024. (euri)'!$G$1,2)</f>
        <v>159.27000000000001</v>
      </c>
      <c r="AF114" s="65">
        <f>+ROUND('Izračun udjela za 2024. (kune)'!AF114/'Izračun udjela za 2024. (euri)'!$G$1,2)</f>
        <v>0</v>
      </c>
      <c r="AG114" s="67">
        <f>+ROUND('Izračun udjela za 2024. (kune)'!AG114/'Izračun udjela za 2024. (euri)'!$G$1,2)</f>
        <v>190960.36</v>
      </c>
      <c r="AH114" s="64">
        <f>+ROUND('Izračun udjela za 2024. (kune)'!AH114/'Izračun udjela za 2024. (euri)'!$G$1,2)</f>
        <v>129084.81</v>
      </c>
      <c r="AI114" s="68">
        <f>+ROUND('Izračun udjela za 2024. (kune)'!AI114/'Izračun udjela za 2024. (euri)'!$G$1,2)</f>
        <v>0</v>
      </c>
      <c r="AJ114" s="64">
        <f>+ROUND('Izračun udjela za 2024. (kune)'!AJ114/'Izračun udjela za 2024. (euri)'!$G$1,2)</f>
        <v>0</v>
      </c>
      <c r="AK114" s="67">
        <f>+ROUND('Izračun udjela za 2024. (kune)'!AK114/'Izračun udjela za 2024. (euri)'!$G$1,2)</f>
        <v>141993.29</v>
      </c>
      <c r="AL114" s="64">
        <f>+ROUND('Izračun udjela za 2024. (kune)'!AL114/'Izračun udjela za 2024. (euri)'!$G$1,2)</f>
        <v>201832.09</v>
      </c>
      <c r="AM114" s="68">
        <f>+ROUND('Izračun udjela za 2024. (kune)'!AM114/'Izračun udjela za 2024. (euri)'!$G$1,2)</f>
        <v>0</v>
      </c>
      <c r="AN114" s="64">
        <f>+ROUND('Izračun udjela za 2024. (kune)'!AN114/'Izračun udjela za 2024. (euri)'!$G$1,2)</f>
        <v>0</v>
      </c>
      <c r="AO114" s="67">
        <f>+ROUND('Izračun udjela za 2024. (kune)'!AO114/'Izračun udjela za 2024. (euri)'!$G$1,2)</f>
        <v>222453.28</v>
      </c>
      <c r="AP114" s="69"/>
      <c r="AQ114" s="69"/>
      <c r="AR114" s="69"/>
      <c r="AS114" s="69"/>
      <c r="AT114" s="69"/>
      <c r="AU114" s="71"/>
      <c r="AV114" s="64">
        <v>0</v>
      </c>
      <c r="AW114" s="64">
        <v>0</v>
      </c>
      <c r="AX114" s="64">
        <v>0</v>
      </c>
      <c r="AY114" s="64">
        <v>2</v>
      </c>
      <c r="AZ114" s="64"/>
      <c r="BA114" s="64"/>
      <c r="BB114" s="64"/>
      <c r="BC114" s="64"/>
      <c r="BD114" s="72">
        <f t="shared" si="18"/>
        <v>169622.89</v>
      </c>
      <c r="BE114" s="73">
        <f t="shared" si="16"/>
        <v>119.87</v>
      </c>
      <c r="BF114" s="74">
        <f t="shared" si="26"/>
        <v>447.75</v>
      </c>
      <c r="BG114" s="66">
        <f t="shared" si="17"/>
        <v>463950.2</v>
      </c>
      <c r="BH114" s="75">
        <f t="shared" si="19"/>
        <v>1.3109363943898118E-3</v>
      </c>
      <c r="BI114" s="76">
        <f t="shared" si="20"/>
        <v>1.31093639438981E-3</v>
      </c>
    </row>
    <row r="115" spans="1:61" ht="15.75" customHeight="1" x14ac:dyDescent="0.25">
      <c r="A115" s="60">
        <v>1</v>
      </c>
      <c r="B115" s="61">
        <v>116</v>
      </c>
      <c r="C115" s="61">
        <v>14</v>
      </c>
      <c r="D115" s="62" t="s">
        <v>87</v>
      </c>
      <c r="E115" s="62" t="s">
        <v>193</v>
      </c>
      <c r="F115" s="63">
        <v>1725</v>
      </c>
      <c r="G115" s="64">
        <v>10</v>
      </c>
      <c r="H115" s="64">
        <f>+ROUND('Izračun udjela za 2024. (kune)'!H115/'Izračun udjela za 2024. (euri)'!$G$1,2)</f>
        <v>332846.64</v>
      </c>
      <c r="I115" s="65">
        <f>+ROUND('Izračun udjela za 2024. (kune)'!I115/'Izračun udjela za 2024. (euri)'!$G$1,2)</f>
        <v>29956.3</v>
      </c>
      <c r="J115" s="66">
        <f>+ROUND('Izračun udjela za 2024. (kune)'!J115/'Izračun udjela za 2024. (euri)'!$G$1,2)</f>
        <v>333179.38</v>
      </c>
      <c r="K115" s="64">
        <f>+ROUND('Izračun udjela za 2024. (kune)'!K115/'Izračun udjela za 2024. (euri)'!$G$1,2)</f>
        <v>323735.78999999998</v>
      </c>
      <c r="L115" s="65">
        <f>+ROUND('Izračun udjela za 2024. (kune)'!L115/'Izračun udjela za 2024. (euri)'!$G$1,2)</f>
        <v>29136.32</v>
      </c>
      <c r="M115" s="66">
        <f>+ROUND('Izračun udjela za 2024. (kune)'!M115/'Izračun udjela za 2024. (euri)'!$G$1,2)</f>
        <v>324059.42</v>
      </c>
      <c r="N115" s="64">
        <f>+ROUND('Izračun udjela za 2024. (kune)'!N115/'Izračun udjela za 2024. (euri)'!$G$1,2)</f>
        <v>202656.26</v>
      </c>
      <c r="O115" s="65">
        <f>+ROUND('Izračun udjela za 2024. (kune)'!O115/'Izračun udjela za 2024. (euri)'!$G$1,2)</f>
        <v>18239.14</v>
      </c>
      <c r="P115" s="66">
        <f>+ROUND('Izračun udjela za 2024. (kune)'!P115/'Izračun udjela za 2024. (euri)'!$G$1,2)</f>
        <v>202858.83</v>
      </c>
      <c r="Q115" s="64">
        <f>+ROUND('Izračun udjela za 2024. (kune)'!Q115/'Izračun udjela za 2024. (euri)'!$G$1,2)</f>
        <v>222892.72</v>
      </c>
      <c r="R115" s="65">
        <f>+ROUND('Izračun udjela za 2024. (kune)'!R115/'Izračun udjela za 2024. (euri)'!$G$1,2)</f>
        <v>20304.310000000001</v>
      </c>
      <c r="S115" s="66">
        <f>+ROUND('Izračun udjela za 2024. (kune)'!S115/'Izračun udjela za 2024. (euri)'!$G$1,2)</f>
        <v>222847.25</v>
      </c>
      <c r="T115" s="64">
        <f>+ROUND('Izračun udjela za 2024. (kune)'!T115/'Izračun udjela za 2024. (euri)'!$G$1,2)</f>
        <v>222373.56</v>
      </c>
      <c r="U115" s="65">
        <f>+ROUND('Izračun udjela za 2024. (kune)'!U115/'Izračun udjela za 2024. (euri)'!$G$1,2)</f>
        <v>20310.060000000001</v>
      </c>
      <c r="V115" s="67">
        <f>+ROUND('Izračun udjela za 2024. (kune)'!V115/'Izračun udjela za 2024. (euri)'!$G$1,2)</f>
        <v>222269.85</v>
      </c>
      <c r="W115" s="64">
        <f>+ROUND('Izračun udjela za 2024. (kune)'!W115/'Izračun udjela za 2024. (euri)'!$G$1,2)</f>
        <v>304164.71999999997</v>
      </c>
      <c r="X115" s="65">
        <f>+ROUND('Izračun udjela za 2024. (kune)'!X115/'Izračun udjela za 2024. (euri)'!$G$1,2)</f>
        <v>27651.41</v>
      </c>
      <c r="Y115" s="67">
        <f>+ROUND('Izračun udjela za 2024. (kune)'!Y115/'Izračun udjela za 2024. (euri)'!$G$1,2)</f>
        <v>304164.65000000002</v>
      </c>
      <c r="Z115" s="64">
        <f>+ROUND('Izračun udjela za 2024. (kune)'!Z115/'Izračun udjela za 2024. (euri)'!$G$1,2)</f>
        <v>297660.93</v>
      </c>
      <c r="AA115" s="68">
        <f>+ROUND('Izračun udjela za 2024. (kune)'!AA115/'Izračun udjela za 2024. (euri)'!$G$1,2)</f>
        <v>932.91</v>
      </c>
      <c r="AB115" s="65">
        <f>+ROUND('Izračun udjela za 2024. (kune)'!AB115/'Izračun udjela za 2024. (euri)'!$G$1,2)</f>
        <v>27060.15</v>
      </c>
      <c r="AC115" s="67">
        <f>+ROUND('Izračun udjela za 2024. (kune)'!AC115/'Izračun udjela za 2024. (euri)'!$G$1,2)</f>
        <v>297660.86</v>
      </c>
      <c r="AD115" s="64">
        <f>+ROUND('Izračun udjela za 2024. (kune)'!AD115/'Izračun udjela za 2024. (euri)'!$G$1,2)</f>
        <v>289612.84999999998</v>
      </c>
      <c r="AE115" s="68">
        <f>+ROUND('Izračun udjela za 2024. (kune)'!AE115/'Izračun udjela za 2024. (euri)'!$G$1,2)</f>
        <v>149.71</v>
      </c>
      <c r="AF115" s="65">
        <f>+ROUND('Izračun udjela za 2024. (kune)'!AF115/'Izračun udjela za 2024. (euri)'!$G$1,2)</f>
        <v>25898.6</v>
      </c>
      <c r="AG115" s="67">
        <f>+ROUND('Izračun udjela za 2024. (kune)'!AG115/'Izračun udjela za 2024. (euri)'!$G$1,2)</f>
        <v>290796.96999999997</v>
      </c>
      <c r="AH115" s="64">
        <f>+ROUND('Izračun udjela za 2024. (kune)'!AH115/'Izračun udjela za 2024. (euri)'!$G$1,2)</f>
        <v>288226.27</v>
      </c>
      <c r="AI115" s="68">
        <f>+ROUND('Izračun udjela za 2024. (kune)'!AI115/'Izračun udjela za 2024. (euri)'!$G$1,2)</f>
        <v>167.23</v>
      </c>
      <c r="AJ115" s="64">
        <f>+ROUND('Izračun udjela za 2024. (kune)'!AJ115/'Izračun udjela za 2024. (euri)'!$G$1,2)</f>
        <v>26203.49</v>
      </c>
      <c r="AK115" s="67">
        <f>+ROUND('Izračun udjela za 2024. (kune)'!AK115/'Izračun udjela za 2024. (euri)'!$G$1,2)</f>
        <v>289793.05</v>
      </c>
      <c r="AL115" s="64">
        <f>+ROUND('Izračun udjela za 2024. (kune)'!AL115/'Izračun udjela za 2024. (euri)'!$G$1,2)</f>
        <v>319878.83</v>
      </c>
      <c r="AM115" s="68">
        <f>+ROUND('Izračun udjela za 2024. (kune)'!AM115/'Izračun udjela za 2024. (euri)'!$G$1,2)</f>
        <v>254.81</v>
      </c>
      <c r="AN115" s="64">
        <f>+ROUND('Izračun udjela za 2024. (kune)'!AN115/'Izračun udjela za 2024. (euri)'!$G$1,2)</f>
        <v>29184.7</v>
      </c>
      <c r="AO115" s="67">
        <f>+ROUND('Izračun udjela za 2024. (kune)'!AO115/'Izračun udjela za 2024. (euri)'!$G$1,2)</f>
        <v>321235.20000000001</v>
      </c>
      <c r="AP115" s="69"/>
      <c r="AQ115" s="69"/>
      <c r="AR115" s="69"/>
      <c r="AS115" s="69"/>
      <c r="AT115" s="69"/>
      <c r="AU115" s="71"/>
      <c r="AV115" s="64">
        <v>0</v>
      </c>
      <c r="AW115" s="64">
        <v>4</v>
      </c>
      <c r="AX115" s="64">
        <v>8</v>
      </c>
      <c r="AY115" s="64">
        <v>8</v>
      </c>
      <c r="AZ115" s="64"/>
      <c r="BA115" s="64"/>
      <c r="BB115" s="64"/>
      <c r="BC115" s="64"/>
      <c r="BD115" s="72">
        <f t="shared" si="18"/>
        <v>300730.15000000002</v>
      </c>
      <c r="BE115" s="73">
        <f t="shared" si="16"/>
        <v>174.34</v>
      </c>
      <c r="BF115" s="74">
        <f t="shared" si="26"/>
        <v>447.75</v>
      </c>
      <c r="BG115" s="66">
        <f t="shared" si="17"/>
        <v>471632.24999999994</v>
      </c>
      <c r="BH115" s="75">
        <f t="shared" si="19"/>
        <v>1.3326427734980052E-3</v>
      </c>
      <c r="BI115" s="76">
        <f t="shared" si="20"/>
        <v>1.33264277349801E-3</v>
      </c>
    </row>
    <row r="116" spans="1:61" ht="15.75" customHeight="1" x14ac:dyDescent="0.25">
      <c r="A116" s="60">
        <v>1</v>
      </c>
      <c r="B116" s="61">
        <v>117</v>
      </c>
      <c r="C116" s="61">
        <v>8</v>
      </c>
      <c r="D116" s="62" t="s">
        <v>87</v>
      </c>
      <c r="E116" s="62" t="s">
        <v>194</v>
      </c>
      <c r="F116" s="63">
        <v>1394</v>
      </c>
      <c r="G116" s="64">
        <v>10</v>
      </c>
      <c r="H116" s="64">
        <f>+ROUND('Izračun udjela za 2024. (kune)'!H116/'Izračun udjela za 2024. (euri)'!$G$1,2)</f>
        <v>541478.9</v>
      </c>
      <c r="I116" s="65">
        <f>+ROUND('Izračun udjela za 2024. (kune)'!I116/'Izračun udjela za 2024. (euri)'!$G$1,2)</f>
        <v>28897.58</v>
      </c>
      <c r="J116" s="66">
        <f>+ROUND('Izračun udjela za 2024. (kune)'!J116/'Izračun udjela za 2024. (euri)'!$G$1,2)</f>
        <v>563839.44999999995</v>
      </c>
      <c r="K116" s="64">
        <f>+ROUND('Izračun udjela za 2024. (kune)'!K116/'Izračun udjela za 2024. (euri)'!$G$1,2)</f>
        <v>532167.24</v>
      </c>
      <c r="L116" s="65">
        <f>+ROUND('Izračun udjela za 2024. (kune)'!L116/'Izračun udjela za 2024. (euri)'!$G$1,2)</f>
        <v>28576.85</v>
      </c>
      <c r="M116" s="66">
        <f>+ROUND('Izračun udjela za 2024. (kune)'!M116/'Izračun udjela za 2024. (euri)'!$G$1,2)</f>
        <v>553949.43000000005</v>
      </c>
      <c r="N116" s="64">
        <f>+ROUND('Izračun udjela za 2024. (kune)'!N116/'Izračun udjela za 2024. (euri)'!$G$1,2)</f>
        <v>440660.47</v>
      </c>
      <c r="O116" s="65">
        <f>+ROUND('Izračun udjela za 2024. (kune)'!O116/'Izračun udjela za 2024. (euri)'!$G$1,2)</f>
        <v>20774.04</v>
      </c>
      <c r="P116" s="66">
        <f>+ROUND('Izračun udjela za 2024. (kune)'!P116/'Izračun udjela za 2024. (euri)'!$G$1,2)</f>
        <v>461875.07</v>
      </c>
      <c r="Q116" s="64">
        <f>+ROUND('Izračun udjela za 2024. (kune)'!Q116/'Izračun udjela za 2024. (euri)'!$G$1,2)</f>
        <v>559529.31000000006</v>
      </c>
      <c r="R116" s="65">
        <f>+ROUND('Izračun udjela za 2024. (kune)'!R116/'Izračun udjela za 2024. (euri)'!$G$1,2)</f>
        <v>26457.87</v>
      </c>
      <c r="S116" s="66">
        <f>+ROUND('Izračun udjela za 2024. (kune)'!S116/'Izračun udjela za 2024. (euri)'!$G$1,2)</f>
        <v>586378.57999999996</v>
      </c>
      <c r="T116" s="64">
        <f>+ROUND('Izračun udjela za 2024. (kune)'!T116/'Izračun udjela za 2024. (euri)'!$G$1,2)</f>
        <v>478546.68</v>
      </c>
      <c r="U116" s="65">
        <f>+ROUND('Izračun udjela za 2024. (kune)'!U116/'Izračun udjela za 2024. (euri)'!$G$1,2)</f>
        <v>22699.07</v>
      </c>
      <c r="V116" s="67">
        <f>+ROUND('Izračun udjela za 2024. (kune)'!V116/'Izračun udjela za 2024. (euri)'!$G$1,2)</f>
        <v>501432.38</v>
      </c>
      <c r="W116" s="64">
        <f>+ROUND('Izračun udjela za 2024. (kune)'!W116/'Izračun udjela za 2024. (euri)'!$G$1,2)</f>
        <v>498934.52</v>
      </c>
      <c r="X116" s="65">
        <f>+ROUND('Izračun udjela za 2024. (kune)'!X116/'Izračun udjela za 2024. (euri)'!$G$1,2)</f>
        <v>23758.78</v>
      </c>
      <c r="Y116" s="67">
        <f>+ROUND('Izračun udjela za 2024. (kune)'!Y116/'Izračun udjela za 2024. (euri)'!$G$1,2)</f>
        <v>522693.31</v>
      </c>
      <c r="Z116" s="64">
        <f>+ROUND('Izračun udjela za 2024. (kune)'!Z116/'Izračun udjela za 2024. (euri)'!$G$1,2)</f>
        <v>562640.03</v>
      </c>
      <c r="AA116" s="68">
        <f>+ROUND('Izračun udjela za 2024. (kune)'!AA116/'Izračun udjela za 2024. (euri)'!$G$1,2)</f>
        <v>5600.48</v>
      </c>
      <c r="AB116" s="65">
        <f>+ROUND('Izračun udjela za 2024. (kune)'!AB116/'Izračun udjela za 2024. (euri)'!$G$1,2)</f>
        <v>26792.37</v>
      </c>
      <c r="AC116" s="67">
        <f>+ROUND('Izračun udjela za 2024. (kune)'!AC116/'Izračun udjela za 2024. (euri)'!$G$1,2)</f>
        <v>632545.24</v>
      </c>
      <c r="AD116" s="64">
        <f>+ROUND('Izračun udjela za 2024. (kune)'!AD116/'Izračun udjela za 2024. (euri)'!$G$1,2)</f>
        <v>563131.68999999994</v>
      </c>
      <c r="AE116" s="68">
        <f>+ROUND('Izračun udjela za 2024. (kune)'!AE116/'Izračun udjela za 2024. (euri)'!$G$1,2)</f>
        <v>6137.54</v>
      </c>
      <c r="AF116" s="65">
        <f>+ROUND('Izračun udjela za 2024. (kune)'!AF116/'Izračun udjela za 2024. (euri)'!$G$1,2)</f>
        <v>26531.32</v>
      </c>
      <c r="AG116" s="67">
        <f>+ROUND('Izračun udjela za 2024. (kune)'!AG116/'Izračun udjela za 2024. (euri)'!$G$1,2)</f>
        <v>635848.36</v>
      </c>
      <c r="AH116" s="64">
        <f>+ROUND('Izračun udjela za 2024. (kune)'!AH116/'Izračun udjela za 2024. (euri)'!$G$1,2)</f>
        <v>473398.48</v>
      </c>
      <c r="AI116" s="68">
        <f>+ROUND('Izračun udjela za 2024. (kune)'!AI116/'Izračun udjela za 2024. (euri)'!$G$1,2)</f>
        <v>7545.08</v>
      </c>
      <c r="AJ116" s="64">
        <f>+ROUND('Izračun udjela za 2024. (kune)'!AJ116/'Izračun udjela za 2024. (euri)'!$G$1,2)</f>
        <v>22735.64</v>
      </c>
      <c r="AK116" s="67">
        <f>+ROUND('Izračun udjela za 2024. (kune)'!AK116/'Izračun udjela za 2024. (euri)'!$G$1,2)</f>
        <v>546776.54</v>
      </c>
      <c r="AL116" s="64">
        <f>+ROUND('Izračun udjela za 2024. (kune)'!AL116/'Izračun udjela za 2024. (euri)'!$G$1,2)</f>
        <v>1040630.19</v>
      </c>
      <c r="AM116" s="68">
        <f>+ROUND('Izračun udjela za 2024. (kune)'!AM116/'Izračun udjela za 2024. (euri)'!$G$1,2)</f>
        <v>10501.92</v>
      </c>
      <c r="AN116" s="64">
        <f>+ROUND('Izračun udjela za 2024. (kune)'!AN116/'Izračun udjela za 2024. (euri)'!$G$1,2)</f>
        <v>49360.84</v>
      </c>
      <c r="AO116" s="67">
        <f>+ROUND('Izračun udjela za 2024. (kune)'!AO116/'Izračun udjela za 2024. (euri)'!$G$1,2)</f>
        <v>1139286.1399999999</v>
      </c>
      <c r="AP116" s="69"/>
      <c r="AQ116" s="69"/>
      <c r="AR116" s="69"/>
      <c r="AS116" s="69"/>
      <c r="AT116" s="69"/>
      <c r="AU116" s="71"/>
      <c r="AV116" s="64">
        <v>225</v>
      </c>
      <c r="AW116" s="64">
        <v>239</v>
      </c>
      <c r="AX116" s="64">
        <v>271</v>
      </c>
      <c r="AY116" s="64">
        <v>276</v>
      </c>
      <c r="AZ116" s="64"/>
      <c r="BA116" s="64"/>
      <c r="BB116" s="64"/>
      <c r="BC116" s="64"/>
      <c r="BD116" s="72">
        <f t="shared" si="18"/>
        <v>695429.92</v>
      </c>
      <c r="BE116" s="73">
        <f t="shared" si="16"/>
        <v>498.87</v>
      </c>
      <c r="BF116" s="74">
        <f t="shared" si="26"/>
        <v>447.75</v>
      </c>
      <c r="BG116" s="66">
        <f t="shared" si="17"/>
        <v>0</v>
      </c>
      <c r="BH116" s="75">
        <f t="shared" si="19"/>
        <v>0</v>
      </c>
      <c r="BI116" s="76">
        <f t="shared" si="20"/>
        <v>0</v>
      </c>
    </row>
    <row r="117" spans="1:61" ht="15.75" customHeight="1" x14ac:dyDescent="0.25">
      <c r="A117" s="60">
        <v>1</v>
      </c>
      <c r="B117" s="61">
        <v>118</v>
      </c>
      <c r="C117" s="61">
        <v>12</v>
      </c>
      <c r="D117" s="62" t="s">
        <v>87</v>
      </c>
      <c r="E117" s="62" t="s">
        <v>195</v>
      </c>
      <c r="F117" s="63">
        <v>3951</v>
      </c>
      <c r="G117" s="64">
        <v>10</v>
      </c>
      <c r="H117" s="64">
        <f>+ROUND('Izračun udjela za 2024. (kune)'!H117/'Izračun udjela za 2024. (euri)'!$G$1,2)</f>
        <v>479986.45</v>
      </c>
      <c r="I117" s="65">
        <f>+ROUND('Izračun udjela za 2024. (kune)'!I117/'Izračun udjela za 2024. (euri)'!$G$1,2)</f>
        <v>57107.17</v>
      </c>
      <c r="J117" s="66">
        <f>+ROUND('Izračun udjela za 2024. (kune)'!J117/'Izračun udjela za 2024. (euri)'!$G$1,2)</f>
        <v>465167.2</v>
      </c>
      <c r="K117" s="64">
        <f>+ROUND('Izračun udjela za 2024. (kune)'!K117/'Izračun udjela za 2024. (euri)'!$G$1,2)</f>
        <v>470178.75</v>
      </c>
      <c r="L117" s="65">
        <f>+ROUND('Izračun udjela za 2024. (kune)'!L117/'Izračun udjela za 2024. (euri)'!$G$1,2)</f>
        <v>58080.78</v>
      </c>
      <c r="M117" s="66">
        <f>+ROUND('Izračun udjela za 2024. (kune)'!M117/'Izračun udjela za 2024. (euri)'!$G$1,2)</f>
        <v>453307.78</v>
      </c>
      <c r="N117" s="64">
        <f>+ROUND('Izračun udjela za 2024. (kune)'!N117/'Izračun udjela za 2024. (euri)'!$G$1,2)</f>
        <v>404072.68</v>
      </c>
      <c r="O117" s="65">
        <f>+ROUND('Izračun udjela za 2024. (kune)'!O117/'Izračun udjela za 2024. (euri)'!$G$1,2)</f>
        <v>36366.65</v>
      </c>
      <c r="P117" s="66">
        <f>+ROUND('Izračun udjela za 2024. (kune)'!P117/'Izračun udjela za 2024. (euri)'!$G$1,2)</f>
        <v>404476.63</v>
      </c>
      <c r="Q117" s="64">
        <f>+ROUND('Izračun udjela za 2024. (kune)'!Q117/'Izračun udjela za 2024. (euri)'!$G$1,2)</f>
        <v>455046.42</v>
      </c>
      <c r="R117" s="65">
        <f>+ROUND('Izračun udjela za 2024. (kune)'!R117/'Izračun udjela za 2024. (euri)'!$G$1,2)</f>
        <v>41481.949999999997</v>
      </c>
      <c r="S117" s="66">
        <f>+ROUND('Izračun udjela za 2024. (kune)'!S117/'Izračun udjela za 2024. (euri)'!$G$1,2)</f>
        <v>454920.92</v>
      </c>
      <c r="T117" s="64">
        <f>+ROUND('Izračun udjela za 2024. (kune)'!T117/'Izračun udjela za 2024. (euri)'!$G$1,2)</f>
        <v>332841.90999999997</v>
      </c>
      <c r="U117" s="65">
        <f>+ROUND('Izračun udjela za 2024. (kune)'!U117/'Izračun udjela za 2024. (euri)'!$G$1,2)</f>
        <v>30623.43</v>
      </c>
      <c r="V117" s="67">
        <f>+ROUND('Izračun udjela za 2024. (kune)'!V117/'Izračun udjela za 2024. (euri)'!$G$1,2)</f>
        <v>332440.33</v>
      </c>
      <c r="W117" s="64">
        <f>+ROUND('Izračun udjela za 2024. (kune)'!W117/'Izračun udjela za 2024. (euri)'!$G$1,2)</f>
        <v>662813.49</v>
      </c>
      <c r="X117" s="65">
        <f>+ROUND('Izračun udjela za 2024. (kune)'!X117/'Izračun udjela za 2024. (euri)'!$G$1,2)</f>
        <v>60255.82</v>
      </c>
      <c r="Y117" s="67">
        <f>+ROUND('Izračun udjela za 2024. (kune)'!Y117/'Izračun udjela za 2024. (euri)'!$G$1,2)</f>
        <v>662813.43999999994</v>
      </c>
      <c r="Z117" s="64">
        <f>+ROUND('Izračun udjela za 2024. (kune)'!Z117/'Izračun udjela za 2024. (euri)'!$G$1,2)</f>
        <v>675938.99</v>
      </c>
      <c r="AA117" s="68">
        <f>+ROUND('Izračun udjela za 2024. (kune)'!AA117/'Izračun udjela za 2024. (euri)'!$G$1,2)</f>
        <v>1019.36</v>
      </c>
      <c r="AB117" s="65">
        <f>+ROUND('Izračun udjela za 2024. (kune)'!AB117/'Izračun udjela za 2024. (euri)'!$G$1,2)</f>
        <v>61449.05</v>
      </c>
      <c r="AC117" s="67">
        <f>+ROUND('Izračun udjela za 2024. (kune)'!AC117/'Izračun udjela za 2024. (euri)'!$G$1,2)</f>
        <v>675938.93</v>
      </c>
      <c r="AD117" s="64">
        <f>+ROUND('Izračun udjela za 2024. (kune)'!AD117/'Izračun udjela za 2024. (euri)'!$G$1,2)</f>
        <v>704595.38</v>
      </c>
      <c r="AE117" s="68">
        <f>+ROUND('Izračun udjela za 2024. (kune)'!AE117/'Izračun udjela za 2024. (euri)'!$G$1,2)</f>
        <v>404.26</v>
      </c>
      <c r="AF117" s="65">
        <f>+ROUND('Izračun udjela za 2024. (kune)'!AF117/'Izračun udjela za 2024. (euri)'!$G$1,2)</f>
        <v>66559.87</v>
      </c>
      <c r="AG117" s="67">
        <f>+ROUND('Izračun udjela za 2024. (kune)'!AG117/'Izračun udjela za 2024. (euri)'!$G$1,2)</f>
        <v>702270.34</v>
      </c>
      <c r="AH117" s="64">
        <f>+ROUND('Izračun udjela za 2024. (kune)'!AH117/'Izračun udjela za 2024. (euri)'!$G$1,2)</f>
        <v>659211.28</v>
      </c>
      <c r="AI117" s="68">
        <f>+ROUND('Izračun udjela za 2024. (kune)'!AI117/'Izračun udjela za 2024. (euri)'!$G$1,2)</f>
        <v>444.08</v>
      </c>
      <c r="AJ117" s="64">
        <f>+ROUND('Izračun udjela za 2024. (kune)'!AJ117/'Izračun udjela za 2024. (euri)'!$G$1,2)</f>
        <v>59916.84</v>
      </c>
      <c r="AK117" s="67">
        <f>+ROUND('Izračun udjela za 2024. (kune)'!AK117/'Izračun udjela za 2024. (euri)'!$G$1,2)</f>
        <v>659611.36</v>
      </c>
      <c r="AL117" s="64">
        <f>+ROUND('Izračun udjela za 2024. (kune)'!AL117/'Izračun udjela za 2024. (euri)'!$G$1,2)</f>
        <v>695675.53</v>
      </c>
      <c r="AM117" s="68">
        <f>+ROUND('Izračun udjela za 2024. (kune)'!AM117/'Izračun udjela za 2024. (euri)'!$G$1,2)</f>
        <v>65.73</v>
      </c>
      <c r="AN117" s="64">
        <f>+ROUND('Izračun udjela za 2024. (kune)'!AN117/'Izračun udjela za 2024. (euri)'!$G$1,2)</f>
        <v>63241.3</v>
      </c>
      <c r="AO117" s="67">
        <f>+ROUND('Izračun udjela za 2024. (kune)'!AO117/'Izračun udjela za 2024. (euri)'!$G$1,2)</f>
        <v>696481.32</v>
      </c>
      <c r="AP117" s="69"/>
      <c r="AQ117" s="69"/>
      <c r="AR117" s="69"/>
      <c r="AS117" s="69"/>
      <c r="AT117" s="69"/>
      <c r="AU117" s="71"/>
      <c r="AV117" s="64">
        <v>0</v>
      </c>
      <c r="AW117" s="64">
        <v>4</v>
      </c>
      <c r="AX117" s="64">
        <v>4</v>
      </c>
      <c r="AY117" s="64">
        <v>4</v>
      </c>
      <c r="AZ117" s="64"/>
      <c r="BA117" s="64"/>
      <c r="BB117" s="64"/>
      <c r="BC117" s="64"/>
      <c r="BD117" s="72">
        <f t="shared" si="18"/>
        <v>679423.08</v>
      </c>
      <c r="BE117" s="73">
        <f t="shared" si="16"/>
        <v>171.96</v>
      </c>
      <c r="BF117" s="74">
        <f t="shared" si="26"/>
        <v>447.75</v>
      </c>
      <c r="BG117" s="66">
        <f t="shared" si="17"/>
        <v>1089646.2899999998</v>
      </c>
      <c r="BH117" s="75">
        <f t="shared" si="19"/>
        <v>3.078901525579329E-3</v>
      </c>
      <c r="BI117" s="76">
        <f t="shared" si="20"/>
        <v>3.0789015255793298E-3</v>
      </c>
    </row>
    <row r="118" spans="1:61" ht="15.75" customHeight="1" x14ac:dyDescent="0.25">
      <c r="A118" s="60">
        <v>1</v>
      </c>
      <c r="B118" s="61">
        <v>119</v>
      </c>
      <c r="C118" s="61">
        <v>7</v>
      </c>
      <c r="D118" s="62" t="s">
        <v>91</v>
      </c>
      <c r="E118" s="62" t="s">
        <v>196</v>
      </c>
      <c r="F118" s="63">
        <v>8624</v>
      </c>
      <c r="G118" s="64">
        <v>12</v>
      </c>
      <c r="H118" s="64">
        <f>+ROUND('Izračun udjela za 2024. (kune)'!H118/'Izračun udjela za 2024. (euri)'!$G$1,2)</f>
        <v>1525999.87</v>
      </c>
      <c r="I118" s="65">
        <f>+ROUND('Izračun udjela za 2024. (kune)'!I118/'Izračun udjela za 2024. (euri)'!$G$1,2)</f>
        <v>137339.97</v>
      </c>
      <c r="J118" s="66">
        <f>+ROUND('Izračun udjela za 2024. (kune)'!J118/'Izračun udjela za 2024. (euri)'!$G$1,2)</f>
        <v>1555299.09</v>
      </c>
      <c r="K118" s="64">
        <f>+ROUND('Izračun udjela za 2024. (kune)'!K118/'Izračun udjela za 2024. (euri)'!$G$1,2)</f>
        <v>1590815.85</v>
      </c>
      <c r="L118" s="65">
        <f>+ROUND('Izračun udjela za 2024. (kune)'!L118/'Izračun udjela za 2024. (euri)'!$G$1,2)</f>
        <v>143173.4</v>
      </c>
      <c r="M118" s="66">
        <f>+ROUND('Izračun udjela za 2024. (kune)'!M118/'Izračun udjela za 2024. (euri)'!$G$1,2)</f>
        <v>1621359.54</v>
      </c>
      <c r="N118" s="64">
        <f>+ROUND('Izračun udjela za 2024. (kune)'!N118/'Izračun udjela za 2024. (euri)'!$G$1,2)</f>
        <v>949983.79</v>
      </c>
      <c r="O118" s="65">
        <f>+ROUND('Izračun udjela za 2024. (kune)'!O118/'Izračun udjela za 2024. (euri)'!$G$1,2)</f>
        <v>85498.74</v>
      </c>
      <c r="P118" s="66">
        <f>+ROUND('Izračun udjela za 2024. (kune)'!P118/'Izračun udjela za 2024. (euri)'!$G$1,2)</f>
        <v>968223.26</v>
      </c>
      <c r="Q118" s="64">
        <f>+ROUND('Izračun udjela za 2024. (kune)'!Q118/'Izračun udjela za 2024. (euri)'!$G$1,2)</f>
        <v>1189903.8400000001</v>
      </c>
      <c r="R118" s="65">
        <f>+ROUND('Izračun udjela za 2024. (kune)'!R118/'Izračun udjela za 2024. (euri)'!$G$1,2)</f>
        <v>108029.98</v>
      </c>
      <c r="S118" s="66">
        <f>+ROUND('Izračun udjela za 2024. (kune)'!S118/'Izračun udjela za 2024. (euri)'!$G$1,2)</f>
        <v>1211698.73</v>
      </c>
      <c r="T118" s="64">
        <f>+ROUND('Izračun udjela za 2024. (kune)'!T118/'Izračun udjela za 2024. (euri)'!$G$1,2)</f>
        <v>1241564.1200000001</v>
      </c>
      <c r="U118" s="65">
        <f>+ROUND('Izračun udjela za 2024. (kune)'!U118/'Izračun udjela za 2024. (euri)'!$G$1,2)</f>
        <v>112859.25</v>
      </c>
      <c r="V118" s="67">
        <f>+ROUND('Izračun udjela za 2024. (kune)'!V118/'Izračun udjela za 2024. (euri)'!$G$1,2)</f>
        <v>1264149.45</v>
      </c>
      <c r="W118" s="64">
        <f>+ROUND('Izračun udjela za 2024. (kune)'!W118/'Izračun udjela za 2024. (euri)'!$G$1,2)</f>
        <v>1589816.48</v>
      </c>
      <c r="X118" s="65">
        <f>+ROUND('Izračun udjela za 2024. (kune)'!X118/'Izračun udjela za 2024. (euri)'!$G$1,2)</f>
        <v>144528.88</v>
      </c>
      <c r="Y118" s="67">
        <f>+ROUND('Izračun udjela za 2024. (kune)'!Y118/'Izračun udjela za 2024. (euri)'!$G$1,2)</f>
        <v>1618722.12</v>
      </c>
      <c r="Z118" s="64">
        <f>+ROUND('Izračun udjela za 2024. (kune)'!Z118/'Izračun udjela za 2024. (euri)'!$G$1,2)</f>
        <v>1692018.83</v>
      </c>
      <c r="AA118" s="68">
        <f>+ROUND('Izračun udjela za 2024. (kune)'!AA118/'Izračun udjela za 2024. (euri)'!$G$1,2)</f>
        <v>13002.94</v>
      </c>
      <c r="AB118" s="65">
        <f>+ROUND('Izračun udjela za 2024. (kune)'!AB118/'Izračun udjela za 2024. (euri)'!$G$1,2)</f>
        <v>153820</v>
      </c>
      <c r="AC118" s="67">
        <f>+ROUND('Izračun udjela za 2024. (kune)'!AC118/'Izračun udjela za 2024. (euri)'!$G$1,2)</f>
        <v>1710672.11</v>
      </c>
      <c r="AD118" s="64">
        <f>+ROUND('Izračun udjela za 2024. (kune)'!AD118/'Izračun udjela za 2024. (euri)'!$G$1,2)</f>
        <v>1697408.5</v>
      </c>
      <c r="AE118" s="68">
        <f>+ROUND('Izračun udjela za 2024. (kune)'!AE118/'Izračun udjela za 2024. (euri)'!$G$1,2)</f>
        <v>1729.14</v>
      </c>
      <c r="AF118" s="65">
        <f>+ROUND('Izračun udjela za 2024. (kune)'!AF118/'Izračun udjela za 2024. (euri)'!$G$1,2)</f>
        <v>158910.28</v>
      </c>
      <c r="AG118" s="67">
        <f>+ROUND('Izračun udjela za 2024. (kune)'!AG118/'Izračun udjela za 2024. (euri)'!$G$1,2)</f>
        <v>1723857.06</v>
      </c>
      <c r="AH118" s="64">
        <f>+ROUND('Izračun udjela za 2024. (kune)'!AH118/'Izračun udjela za 2024. (euri)'!$G$1,2)</f>
        <v>1665561.23</v>
      </c>
      <c r="AI118" s="68">
        <f>+ROUND('Izračun udjela za 2024. (kune)'!AI118/'Izračun udjela za 2024. (euri)'!$G$1,2)</f>
        <v>988.01</v>
      </c>
      <c r="AJ118" s="64">
        <f>+ROUND('Izračun udjela za 2024. (kune)'!AJ118/'Izračun udjela za 2024. (euri)'!$G$1,2)</f>
        <v>151390.87</v>
      </c>
      <c r="AK118" s="67">
        <f>+ROUND('Izračun udjela za 2024. (kune)'!AK118/'Izračun udjela za 2024. (euri)'!$G$1,2)</f>
        <v>1699000.74</v>
      </c>
      <c r="AL118" s="64">
        <f>+ROUND('Izračun udjela za 2024. (kune)'!AL118/'Izračun udjela za 2024. (euri)'!$G$1,2)</f>
        <v>1951710.36</v>
      </c>
      <c r="AM118" s="68">
        <f>+ROUND('Izračun udjela za 2024. (kune)'!AM118/'Izračun udjela za 2024. (euri)'!$G$1,2)</f>
        <v>1480.77</v>
      </c>
      <c r="AN118" s="64">
        <f>+ROUND('Izračun udjela za 2024. (kune)'!AN118/'Izračun udjela za 2024. (euri)'!$G$1,2)</f>
        <v>177400.62</v>
      </c>
      <c r="AO118" s="67">
        <f>+ROUND('Izračun udjela za 2024. (kune)'!AO118/'Izračun udjela za 2024. (euri)'!$G$1,2)</f>
        <v>1990250.91</v>
      </c>
      <c r="AP118" s="69"/>
      <c r="AQ118" s="69"/>
      <c r="AR118" s="69"/>
      <c r="AS118" s="69"/>
      <c r="AT118" s="69"/>
      <c r="AU118" s="71"/>
      <c r="AV118" s="64">
        <v>11</v>
      </c>
      <c r="AW118" s="64">
        <v>12</v>
      </c>
      <c r="AX118" s="64">
        <v>19</v>
      </c>
      <c r="AY118" s="64">
        <v>21</v>
      </c>
      <c r="AZ118" s="64"/>
      <c r="BA118" s="64"/>
      <c r="BB118" s="64"/>
      <c r="BC118" s="64"/>
      <c r="BD118" s="72">
        <f t="shared" si="18"/>
        <v>1748500.59</v>
      </c>
      <c r="BE118" s="73">
        <f t="shared" si="16"/>
        <v>202.75</v>
      </c>
      <c r="BF118" s="74">
        <f>+$BJ$601</f>
        <v>453.27</v>
      </c>
      <c r="BG118" s="66">
        <f t="shared" si="17"/>
        <v>2160484.48</v>
      </c>
      <c r="BH118" s="75">
        <f t="shared" si="19"/>
        <v>6.1046589361236341E-3</v>
      </c>
      <c r="BI118" s="76">
        <f t="shared" si="20"/>
        <v>6.1046589361236298E-3</v>
      </c>
    </row>
    <row r="119" spans="1:61" ht="15.75" customHeight="1" x14ac:dyDescent="0.25">
      <c r="A119" s="60">
        <v>1</v>
      </c>
      <c r="B119" s="61">
        <v>120</v>
      </c>
      <c r="C119" s="61">
        <v>4</v>
      </c>
      <c r="D119" s="62" t="s">
        <v>87</v>
      </c>
      <c r="E119" s="62" t="s">
        <v>197</v>
      </c>
      <c r="F119" s="63">
        <v>2171</v>
      </c>
      <c r="G119" s="64">
        <v>10</v>
      </c>
      <c r="H119" s="64">
        <f>+ROUND('Izračun udjela za 2024. (kune)'!H119/'Izračun udjela za 2024. (euri)'!$G$1,2)</f>
        <v>388057.49</v>
      </c>
      <c r="I119" s="65">
        <f>+ROUND('Izračun udjela za 2024. (kune)'!I119/'Izračun udjela za 2024. (euri)'!$G$1,2)</f>
        <v>0</v>
      </c>
      <c r="J119" s="66">
        <f>+ROUND('Izračun udjela za 2024. (kune)'!J119/'Izračun udjela za 2024. (euri)'!$G$1,2)</f>
        <v>426863.24</v>
      </c>
      <c r="K119" s="64">
        <f>+ROUND('Izračun udjela za 2024. (kune)'!K119/'Izračun udjela za 2024. (euri)'!$G$1,2)</f>
        <v>359970.75</v>
      </c>
      <c r="L119" s="65">
        <f>+ROUND('Izračun udjela za 2024. (kune)'!L119/'Izračun udjela za 2024. (euri)'!$G$1,2)</f>
        <v>0</v>
      </c>
      <c r="M119" s="66">
        <f>+ROUND('Izračun udjela za 2024. (kune)'!M119/'Izračun udjela za 2024. (euri)'!$G$1,2)</f>
        <v>395967.83</v>
      </c>
      <c r="N119" s="64">
        <f>+ROUND('Izračun udjela za 2024. (kune)'!N119/'Izračun udjela za 2024. (euri)'!$G$1,2)</f>
        <v>266677.98</v>
      </c>
      <c r="O119" s="65">
        <f>+ROUND('Izračun udjela za 2024. (kune)'!O119/'Izračun udjela za 2024. (euri)'!$G$1,2)</f>
        <v>0</v>
      </c>
      <c r="P119" s="66">
        <f>+ROUND('Izračun udjela za 2024. (kune)'!P119/'Izračun udjela za 2024. (euri)'!$G$1,2)</f>
        <v>293345.78000000003</v>
      </c>
      <c r="Q119" s="64">
        <f>+ROUND('Izračun udjela za 2024. (kune)'!Q119/'Izračun udjela za 2024. (euri)'!$G$1,2)</f>
        <v>319225.75</v>
      </c>
      <c r="R119" s="65">
        <f>+ROUND('Izračun udjela za 2024. (kune)'!R119/'Izračun udjela za 2024. (euri)'!$G$1,2)</f>
        <v>0</v>
      </c>
      <c r="S119" s="66">
        <f>+ROUND('Izračun udjela za 2024. (kune)'!S119/'Izračun udjela za 2024. (euri)'!$G$1,2)</f>
        <v>351148.33</v>
      </c>
      <c r="T119" s="64">
        <f>+ROUND('Izračun udjela za 2024. (kune)'!T119/'Izračun udjela za 2024. (euri)'!$G$1,2)</f>
        <v>309966.96000000002</v>
      </c>
      <c r="U119" s="65">
        <f>+ROUND('Izračun udjela za 2024. (kune)'!U119/'Izračun udjela za 2024. (euri)'!$G$1,2)</f>
        <v>0</v>
      </c>
      <c r="V119" s="67">
        <f>+ROUND('Izračun udjela za 2024. (kune)'!V119/'Izračun udjela za 2024. (euri)'!$G$1,2)</f>
        <v>340963.65</v>
      </c>
      <c r="W119" s="64">
        <f>+ROUND('Izračun udjela za 2024. (kune)'!W119/'Izračun udjela za 2024. (euri)'!$G$1,2)</f>
        <v>459344.08</v>
      </c>
      <c r="X119" s="65">
        <f>+ROUND('Izračun udjela za 2024. (kune)'!X119/'Izračun udjela za 2024. (euri)'!$G$1,2)</f>
        <v>0</v>
      </c>
      <c r="Y119" s="67">
        <f>+ROUND('Izračun udjela za 2024. (kune)'!Y119/'Izračun udjela za 2024. (euri)'!$G$1,2)</f>
        <v>505278.48</v>
      </c>
      <c r="Z119" s="64">
        <f>+ROUND('Izračun udjela za 2024. (kune)'!Z119/'Izračun udjela za 2024. (euri)'!$G$1,2)</f>
        <v>506109.88</v>
      </c>
      <c r="AA119" s="68">
        <f>+ROUND('Izračun udjela za 2024. (kune)'!AA119/'Izračun udjela za 2024. (euri)'!$G$1,2)</f>
        <v>217</v>
      </c>
      <c r="AB119" s="65">
        <f>+ROUND('Izračun udjela za 2024. (kune)'!AB119/'Izračun udjela za 2024. (euri)'!$G$1,2)</f>
        <v>0</v>
      </c>
      <c r="AC119" s="67">
        <f>+ROUND('Izračun udjela za 2024. (kune)'!AC119/'Izračun udjela za 2024. (euri)'!$G$1,2)</f>
        <v>566555.81999999995</v>
      </c>
      <c r="AD119" s="64">
        <f>+ROUND('Izračun udjela za 2024. (kune)'!AD119/'Izračun udjela za 2024. (euri)'!$G$1,2)</f>
        <v>453591.97</v>
      </c>
      <c r="AE119" s="68">
        <f>+ROUND('Izračun udjela za 2024. (kune)'!AE119/'Izračun udjela za 2024. (euri)'!$G$1,2)</f>
        <v>844.34</v>
      </c>
      <c r="AF119" s="65">
        <f>+ROUND('Izračun udjela za 2024. (kune)'!AF119/'Izračun udjela za 2024. (euri)'!$G$1,2)</f>
        <v>0</v>
      </c>
      <c r="AG119" s="67">
        <f>+ROUND('Izračun udjela za 2024. (kune)'!AG119/'Izračun udjela za 2024. (euri)'!$G$1,2)</f>
        <v>509629.01</v>
      </c>
      <c r="AH119" s="64">
        <f>+ROUND('Izračun udjela za 2024. (kune)'!AH119/'Izračun udjela za 2024. (euri)'!$G$1,2)</f>
        <v>400691.31</v>
      </c>
      <c r="AI119" s="68">
        <f>+ROUND('Izračun udjela za 2024. (kune)'!AI119/'Izračun udjela za 2024. (euri)'!$G$1,2)</f>
        <v>775.29</v>
      </c>
      <c r="AJ119" s="64">
        <f>+ROUND('Izračun udjela za 2024. (kune)'!AJ119/'Izračun udjela za 2024. (euri)'!$G$1,2)</f>
        <v>0</v>
      </c>
      <c r="AK119" s="67">
        <f>+ROUND('Izračun udjela za 2024. (kune)'!AK119/'Izračun udjela za 2024. (euri)'!$G$1,2)</f>
        <v>450857.25</v>
      </c>
      <c r="AL119" s="64">
        <f>+ROUND('Izračun udjela za 2024. (kune)'!AL119/'Izračun udjela za 2024. (euri)'!$G$1,2)</f>
        <v>577728.68000000005</v>
      </c>
      <c r="AM119" s="68">
        <f>+ROUND('Izračun udjela za 2024. (kune)'!AM119/'Izračun udjela za 2024. (euri)'!$G$1,2)</f>
        <v>970.93</v>
      </c>
      <c r="AN119" s="64">
        <f>+ROUND('Izračun udjela za 2024. (kune)'!AN119/'Izračun udjela za 2024. (euri)'!$G$1,2)</f>
        <v>0</v>
      </c>
      <c r="AO119" s="67">
        <f>+ROUND('Izračun udjela za 2024. (kune)'!AO119/'Izračun udjela za 2024. (euri)'!$G$1,2)</f>
        <v>646040.14</v>
      </c>
      <c r="AP119" s="69"/>
      <c r="AQ119" s="69"/>
      <c r="AR119" s="69"/>
      <c r="AS119" s="69"/>
      <c r="AT119" s="69"/>
      <c r="AU119" s="71"/>
      <c r="AV119" s="64">
        <v>46</v>
      </c>
      <c r="AW119" s="64">
        <v>53</v>
      </c>
      <c r="AX119" s="64">
        <v>50</v>
      </c>
      <c r="AY119" s="64">
        <v>53</v>
      </c>
      <c r="AZ119" s="64"/>
      <c r="BA119" s="64"/>
      <c r="BB119" s="64"/>
      <c r="BC119" s="64"/>
      <c r="BD119" s="72">
        <f t="shared" si="18"/>
        <v>535672.14</v>
      </c>
      <c r="BE119" s="73">
        <f t="shared" si="16"/>
        <v>246.74</v>
      </c>
      <c r="BF119" s="74">
        <f>+$BJ$600</f>
        <v>447.75</v>
      </c>
      <c r="BG119" s="66">
        <f t="shared" si="17"/>
        <v>436392.70999999996</v>
      </c>
      <c r="BH119" s="75">
        <f t="shared" si="19"/>
        <v>1.2330700273119801E-3</v>
      </c>
      <c r="BI119" s="76">
        <f t="shared" si="20"/>
        <v>1.2330700273119801E-3</v>
      </c>
    </row>
    <row r="120" spans="1:61" ht="15.75" customHeight="1" x14ac:dyDescent="0.25">
      <c r="A120" s="60">
        <v>1</v>
      </c>
      <c r="B120" s="61">
        <v>121</v>
      </c>
      <c r="C120" s="61">
        <v>3</v>
      </c>
      <c r="D120" s="62" t="s">
        <v>91</v>
      </c>
      <c r="E120" s="62" t="s">
        <v>198</v>
      </c>
      <c r="F120" s="63">
        <v>7116</v>
      </c>
      <c r="G120" s="64">
        <v>12</v>
      </c>
      <c r="H120" s="64">
        <f>+ROUND('Izračun udjela za 2024. (kune)'!H120/'Izračun udjela za 2024. (euri)'!$G$1,2)</f>
        <v>743068.42</v>
      </c>
      <c r="I120" s="65">
        <f>+ROUND('Izračun udjela za 2024. (kune)'!I120/'Izračun udjela za 2024. (euri)'!$G$1,2)</f>
        <v>0</v>
      </c>
      <c r="J120" s="66">
        <f>+ROUND('Izračun udjela za 2024. (kune)'!J120/'Izračun udjela za 2024. (euri)'!$G$1,2)</f>
        <v>832236.63</v>
      </c>
      <c r="K120" s="64">
        <f>+ROUND('Izračun udjela za 2024. (kune)'!K120/'Izračun udjela za 2024. (euri)'!$G$1,2)</f>
        <v>667815.26</v>
      </c>
      <c r="L120" s="65">
        <f>+ROUND('Izračun udjela za 2024. (kune)'!L120/'Izračun udjela za 2024. (euri)'!$G$1,2)</f>
        <v>0</v>
      </c>
      <c r="M120" s="66">
        <f>+ROUND('Izračun udjela za 2024. (kune)'!M120/'Izračun udjela za 2024. (euri)'!$G$1,2)</f>
        <v>747953.09</v>
      </c>
      <c r="N120" s="64">
        <f>+ROUND('Izračun udjela za 2024. (kune)'!N120/'Izračun udjela za 2024. (euri)'!$G$1,2)</f>
        <v>736098.59</v>
      </c>
      <c r="O120" s="65">
        <f>+ROUND('Izračun udjela za 2024. (kune)'!O120/'Izračun udjela za 2024. (euri)'!$G$1,2)</f>
        <v>0</v>
      </c>
      <c r="P120" s="66">
        <f>+ROUND('Izračun udjela za 2024. (kune)'!P120/'Izračun udjela za 2024. (euri)'!$G$1,2)</f>
        <v>824430.42</v>
      </c>
      <c r="Q120" s="64">
        <f>+ROUND('Izračun udjela za 2024. (kune)'!Q120/'Izračun udjela za 2024. (euri)'!$G$1,2)</f>
        <v>822281.43</v>
      </c>
      <c r="R120" s="65">
        <f>+ROUND('Izračun udjela za 2024. (kune)'!R120/'Izračun udjela za 2024. (euri)'!$G$1,2)</f>
        <v>0</v>
      </c>
      <c r="S120" s="66">
        <f>+ROUND('Izračun udjela za 2024. (kune)'!S120/'Izračun udjela za 2024. (euri)'!$G$1,2)</f>
        <v>920955.2</v>
      </c>
      <c r="T120" s="64">
        <f>+ROUND('Izračun udjela za 2024. (kune)'!T120/'Izračun udjela za 2024. (euri)'!$G$1,2)</f>
        <v>681814.62</v>
      </c>
      <c r="U120" s="65">
        <f>+ROUND('Izračun udjela za 2024. (kune)'!U120/'Izračun udjela za 2024. (euri)'!$G$1,2)</f>
        <v>0</v>
      </c>
      <c r="V120" s="67">
        <f>+ROUND('Izračun udjela za 2024. (kune)'!V120/'Izračun udjela za 2024. (euri)'!$G$1,2)</f>
        <v>763632.37</v>
      </c>
      <c r="W120" s="64">
        <f>+ROUND('Izračun udjela za 2024. (kune)'!W120/'Izračun udjela za 2024. (euri)'!$G$1,2)</f>
        <v>724175.8</v>
      </c>
      <c r="X120" s="65">
        <f>+ROUND('Izračun udjela za 2024. (kune)'!X120/'Izračun udjela za 2024. (euri)'!$G$1,2)</f>
        <v>0</v>
      </c>
      <c r="Y120" s="67">
        <f>+ROUND('Izračun udjela za 2024. (kune)'!Y120/'Izračun udjela za 2024. (euri)'!$G$1,2)</f>
        <v>811076.89</v>
      </c>
      <c r="Z120" s="64">
        <f>+ROUND('Izračun udjela za 2024. (kune)'!Z120/'Izračun udjela za 2024. (euri)'!$G$1,2)</f>
        <v>769783.42</v>
      </c>
      <c r="AA120" s="68">
        <f>+ROUND('Izračun udjela za 2024. (kune)'!AA120/'Izračun udjela za 2024. (euri)'!$G$1,2)</f>
        <v>3626.03</v>
      </c>
      <c r="AB120" s="65">
        <f>+ROUND('Izračun udjela za 2024. (kune)'!AB120/'Izračun udjela za 2024. (euri)'!$G$1,2)</f>
        <v>0</v>
      </c>
      <c r="AC120" s="67">
        <f>+ROUND('Izračun udjela za 2024. (kune)'!AC120/'Izračun udjela za 2024. (euri)'!$G$1,2)</f>
        <v>861663.86</v>
      </c>
      <c r="AD120" s="64">
        <f>+ROUND('Izračun udjela za 2024. (kune)'!AD120/'Izračun udjela za 2024. (euri)'!$G$1,2)</f>
        <v>777179.96</v>
      </c>
      <c r="AE120" s="68">
        <f>+ROUND('Izračun udjela za 2024. (kune)'!AE120/'Izračun udjela za 2024. (euri)'!$G$1,2)</f>
        <v>818.27</v>
      </c>
      <c r="AF120" s="65">
        <f>+ROUND('Izračun udjela za 2024. (kune)'!AF120/'Izračun udjela za 2024. (euri)'!$G$1,2)</f>
        <v>0</v>
      </c>
      <c r="AG120" s="67">
        <f>+ROUND('Izračun udjela za 2024. (kune)'!AG120/'Izračun udjela za 2024. (euri)'!$G$1,2)</f>
        <v>873984.58</v>
      </c>
      <c r="AH120" s="64">
        <f>+ROUND('Izračun udjela za 2024. (kune)'!AH120/'Izračun udjela za 2024. (euri)'!$G$1,2)</f>
        <v>763297.05</v>
      </c>
      <c r="AI120" s="68">
        <f>+ROUND('Izračun udjela za 2024. (kune)'!AI120/'Izračun udjela za 2024. (euri)'!$G$1,2)</f>
        <v>1873.74</v>
      </c>
      <c r="AJ120" s="64">
        <f>+ROUND('Izračun udjela za 2024. (kune)'!AJ120/'Izračun udjela za 2024. (euri)'!$G$1,2)</f>
        <v>0</v>
      </c>
      <c r="AK120" s="67">
        <f>+ROUND('Izračun udjela za 2024. (kune)'!AK120/'Izračun udjela za 2024. (euri)'!$G$1,2)</f>
        <v>857253.6</v>
      </c>
      <c r="AL120" s="64">
        <f>+ROUND('Izračun udjela za 2024. (kune)'!AL120/'Izračun udjela za 2024. (euri)'!$G$1,2)</f>
        <v>705402.97</v>
      </c>
      <c r="AM120" s="68">
        <f>+ROUND('Izračun udjela za 2024. (kune)'!AM120/'Izračun udjela za 2024. (euri)'!$G$1,2)</f>
        <v>1064.33</v>
      </c>
      <c r="AN120" s="64">
        <f>+ROUND('Izračun udjela za 2024. (kune)'!AN120/'Izračun udjela za 2024. (euri)'!$G$1,2)</f>
        <v>0</v>
      </c>
      <c r="AO120" s="67">
        <f>+ROUND('Izračun udjela za 2024. (kune)'!AO120/'Izračun udjela za 2024. (euri)'!$G$1,2)</f>
        <v>792426.87</v>
      </c>
      <c r="AP120" s="69"/>
      <c r="AQ120" s="69"/>
      <c r="AR120" s="69"/>
      <c r="AS120" s="69"/>
      <c r="AT120" s="69"/>
      <c r="AU120" s="71"/>
      <c r="AV120" s="64">
        <v>16</v>
      </c>
      <c r="AW120" s="64">
        <v>20</v>
      </c>
      <c r="AX120" s="64">
        <v>20</v>
      </c>
      <c r="AY120" s="64">
        <v>16</v>
      </c>
      <c r="AZ120" s="64"/>
      <c r="BA120" s="64"/>
      <c r="BB120" s="64"/>
      <c r="BC120" s="64"/>
      <c r="BD120" s="72">
        <f t="shared" si="18"/>
        <v>839281.16</v>
      </c>
      <c r="BE120" s="73">
        <f t="shared" si="16"/>
        <v>117.94</v>
      </c>
      <c r="BF120" s="74">
        <f>+$BJ$601</f>
        <v>453.27</v>
      </c>
      <c r="BG120" s="66">
        <f t="shared" si="17"/>
        <v>2386208.2799999998</v>
      </c>
      <c r="BH120" s="75">
        <f t="shared" si="19"/>
        <v>6.7424634774299348E-3</v>
      </c>
      <c r="BI120" s="76">
        <f t="shared" si="20"/>
        <v>6.7424634774299304E-3</v>
      </c>
    </row>
    <row r="121" spans="1:61" ht="15.75" customHeight="1" x14ac:dyDescent="0.25">
      <c r="A121" s="60">
        <v>1</v>
      </c>
      <c r="B121" s="61">
        <v>122</v>
      </c>
      <c r="C121" s="61">
        <v>6</v>
      </c>
      <c r="D121" s="62" t="s">
        <v>87</v>
      </c>
      <c r="E121" s="62" t="s">
        <v>199</v>
      </c>
      <c r="F121" s="63">
        <v>2078</v>
      </c>
      <c r="G121" s="64">
        <v>10</v>
      </c>
      <c r="H121" s="64">
        <f>+ROUND('Izračun udjela za 2024. (kune)'!H121/'Izračun udjela za 2024. (euri)'!$G$1,2)</f>
        <v>144114.88</v>
      </c>
      <c r="I121" s="65">
        <f>+ROUND('Izračun udjela za 2024. (kune)'!I121/'Izračun udjela za 2024. (euri)'!$G$1,2)</f>
        <v>0</v>
      </c>
      <c r="J121" s="66">
        <f>+ROUND('Izračun udjela za 2024. (kune)'!J121/'Izračun udjela za 2024. (euri)'!$G$1,2)</f>
        <v>158526.35999999999</v>
      </c>
      <c r="K121" s="64">
        <f>+ROUND('Izračun udjela za 2024. (kune)'!K121/'Izračun udjela za 2024. (euri)'!$G$1,2)</f>
        <v>135352.76999999999</v>
      </c>
      <c r="L121" s="65">
        <f>+ROUND('Izračun udjela za 2024. (kune)'!L121/'Izračun udjela za 2024. (euri)'!$G$1,2)</f>
        <v>0</v>
      </c>
      <c r="M121" s="66">
        <f>+ROUND('Izračun udjela za 2024. (kune)'!M121/'Izračun udjela za 2024. (euri)'!$G$1,2)</f>
        <v>148888.04999999999</v>
      </c>
      <c r="N121" s="64">
        <f>+ROUND('Izračun udjela za 2024. (kune)'!N121/'Izračun udjela za 2024. (euri)'!$G$1,2)</f>
        <v>91990.38</v>
      </c>
      <c r="O121" s="65">
        <f>+ROUND('Izračun udjela za 2024. (kune)'!O121/'Izračun udjela za 2024. (euri)'!$G$1,2)</f>
        <v>0</v>
      </c>
      <c r="P121" s="66">
        <f>+ROUND('Izračun udjela za 2024. (kune)'!P121/'Izračun udjela za 2024. (euri)'!$G$1,2)</f>
        <v>101189.41</v>
      </c>
      <c r="Q121" s="64">
        <f>+ROUND('Izračun udjela za 2024. (kune)'!Q121/'Izračun udjela za 2024. (euri)'!$G$1,2)</f>
        <v>94015.21</v>
      </c>
      <c r="R121" s="65">
        <f>+ROUND('Izračun udjela za 2024. (kune)'!R121/'Izračun udjela za 2024. (euri)'!$G$1,2)</f>
        <v>0</v>
      </c>
      <c r="S121" s="66">
        <f>+ROUND('Izračun udjela za 2024. (kune)'!S121/'Izračun udjela za 2024. (euri)'!$G$1,2)</f>
        <v>103416.73</v>
      </c>
      <c r="T121" s="64">
        <f>+ROUND('Izračun udjela za 2024. (kune)'!T121/'Izračun udjela za 2024. (euri)'!$G$1,2)</f>
        <v>100965.43</v>
      </c>
      <c r="U121" s="65">
        <f>+ROUND('Izračun udjela za 2024. (kune)'!U121/'Izračun udjela za 2024. (euri)'!$G$1,2)</f>
        <v>0</v>
      </c>
      <c r="V121" s="67">
        <f>+ROUND('Izračun udjela za 2024. (kune)'!V121/'Izračun udjela za 2024. (euri)'!$G$1,2)</f>
        <v>111061.97</v>
      </c>
      <c r="W121" s="64">
        <f>+ROUND('Izračun udjela za 2024. (kune)'!W121/'Izračun udjela za 2024. (euri)'!$G$1,2)</f>
        <v>172047.45</v>
      </c>
      <c r="X121" s="65">
        <f>+ROUND('Izračun udjela za 2024. (kune)'!X121/'Izračun udjela za 2024. (euri)'!$G$1,2)</f>
        <v>0</v>
      </c>
      <c r="Y121" s="67">
        <f>+ROUND('Izračun udjela za 2024. (kune)'!Y121/'Izračun udjela za 2024. (euri)'!$G$1,2)</f>
        <v>189252.2</v>
      </c>
      <c r="Z121" s="64">
        <f>+ROUND('Izračun udjela za 2024. (kune)'!Z121/'Izračun udjela za 2024. (euri)'!$G$1,2)</f>
        <v>208471.95</v>
      </c>
      <c r="AA121" s="68">
        <f>+ROUND('Izračun udjela za 2024. (kune)'!AA121/'Izračun udjela za 2024. (euri)'!$G$1,2)</f>
        <v>278.72000000000003</v>
      </c>
      <c r="AB121" s="65">
        <f>+ROUND('Izračun udjela za 2024. (kune)'!AB121/'Izračun udjela za 2024. (euri)'!$G$1,2)</f>
        <v>0</v>
      </c>
      <c r="AC121" s="67">
        <f>+ROUND('Izračun udjela za 2024. (kune)'!AC121/'Izračun udjela za 2024. (euri)'!$G$1,2)</f>
        <v>230107.51999999999</v>
      </c>
      <c r="AD121" s="64">
        <f>+ROUND('Izračun udjela za 2024. (kune)'!AD121/'Izračun udjela za 2024. (euri)'!$G$1,2)</f>
        <v>250739.9</v>
      </c>
      <c r="AE121" s="68">
        <f>+ROUND('Izračun udjela za 2024. (kune)'!AE121/'Izračun udjela za 2024. (euri)'!$G$1,2)</f>
        <v>70.87</v>
      </c>
      <c r="AF121" s="65">
        <f>+ROUND('Izračun udjela za 2024. (kune)'!AF121/'Izračun udjela za 2024. (euri)'!$G$1,2)</f>
        <v>0</v>
      </c>
      <c r="AG121" s="67">
        <f>+ROUND('Izračun udjela za 2024. (kune)'!AG121/'Izračun udjela za 2024. (euri)'!$G$1,2)</f>
        <v>276830.90000000002</v>
      </c>
      <c r="AH121" s="64">
        <f>+ROUND('Izračun udjela za 2024. (kune)'!AH121/'Izračun udjela za 2024. (euri)'!$G$1,2)</f>
        <v>235480.95999999999</v>
      </c>
      <c r="AI121" s="68">
        <f>+ROUND('Izračun udjela za 2024. (kune)'!AI121/'Izračun udjela za 2024. (euri)'!$G$1,2)</f>
        <v>121.91</v>
      </c>
      <c r="AJ121" s="64">
        <f>+ROUND('Izračun udjela za 2024. (kune)'!AJ121/'Izračun udjela za 2024. (euri)'!$G$1,2)</f>
        <v>0</v>
      </c>
      <c r="AK121" s="67">
        <f>+ROUND('Izračun udjela za 2024. (kune)'!AK121/'Izračun udjela za 2024. (euri)'!$G$1,2)</f>
        <v>259989.91</v>
      </c>
      <c r="AL121" s="64">
        <f>+ROUND('Izračun udjela za 2024. (kune)'!AL121/'Izračun udjela za 2024. (euri)'!$G$1,2)</f>
        <v>276367.25</v>
      </c>
      <c r="AM121" s="68">
        <f>+ROUND('Izračun udjela za 2024. (kune)'!AM121/'Izračun udjela za 2024. (euri)'!$G$1,2)</f>
        <v>126.35</v>
      </c>
      <c r="AN121" s="64">
        <f>+ROUND('Izračun udjela za 2024. (kune)'!AN121/'Izračun udjela za 2024. (euri)'!$G$1,2)</f>
        <v>0</v>
      </c>
      <c r="AO121" s="67">
        <f>+ROUND('Izračun udjela za 2024. (kune)'!AO121/'Izračun udjela za 2024. (euri)'!$G$1,2)</f>
        <v>306054.92</v>
      </c>
      <c r="AP121" s="69"/>
      <c r="AQ121" s="69"/>
      <c r="AR121" s="69"/>
      <c r="AS121" s="69"/>
      <c r="AT121" s="69"/>
      <c r="AU121" s="71"/>
      <c r="AV121" s="64">
        <v>5</v>
      </c>
      <c r="AW121" s="64">
        <v>5</v>
      </c>
      <c r="AX121" s="64">
        <v>5</v>
      </c>
      <c r="AY121" s="64">
        <v>10</v>
      </c>
      <c r="AZ121" s="64"/>
      <c r="BA121" s="64"/>
      <c r="BB121" s="64"/>
      <c r="BC121" s="64"/>
      <c r="BD121" s="72">
        <f t="shared" si="18"/>
        <v>252447.09</v>
      </c>
      <c r="BE121" s="73">
        <f t="shared" si="16"/>
        <v>121.49</v>
      </c>
      <c r="BF121" s="74">
        <f t="shared" ref="BF121:BF126" si="27">+$BJ$600</f>
        <v>447.75</v>
      </c>
      <c r="BG121" s="66">
        <f t="shared" si="17"/>
        <v>677968.28</v>
      </c>
      <c r="BH121" s="75">
        <f t="shared" si="19"/>
        <v>1.9156652858299495E-3</v>
      </c>
      <c r="BI121" s="76">
        <f t="shared" si="20"/>
        <v>1.91566528582995E-3</v>
      </c>
    </row>
    <row r="122" spans="1:61" ht="15.75" customHeight="1" x14ac:dyDescent="0.25">
      <c r="A122" s="60">
        <v>1</v>
      </c>
      <c r="B122" s="61">
        <v>123</v>
      </c>
      <c r="C122" s="61">
        <v>20</v>
      </c>
      <c r="D122" s="62" t="s">
        <v>87</v>
      </c>
      <c r="E122" s="62" t="s">
        <v>200</v>
      </c>
      <c r="F122" s="63">
        <v>2343</v>
      </c>
      <c r="G122" s="64">
        <v>10</v>
      </c>
      <c r="H122" s="64">
        <f>+ROUND('Izračun udjela za 2024. (kune)'!H122/'Izračun udjela za 2024. (euri)'!$G$1,2)</f>
        <v>362932.9</v>
      </c>
      <c r="I122" s="65">
        <f>+ROUND('Izračun udjela za 2024. (kune)'!I122/'Izračun udjela za 2024. (euri)'!$G$1,2)</f>
        <v>0</v>
      </c>
      <c r="J122" s="66">
        <f>+ROUND('Izračun udjela za 2024. (kune)'!J122/'Izračun udjela za 2024. (euri)'!$G$1,2)</f>
        <v>399226.19</v>
      </c>
      <c r="K122" s="64">
        <f>+ROUND('Izračun udjela za 2024. (kune)'!K122/'Izračun udjela za 2024. (euri)'!$G$1,2)</f>
        <v>390300.89</v>
      </c>
      <c r="L122" s="65">
        <f>+ROUND('Izračun udjela za 2024. (kune)'!L122/'Izračun udjela za 2024. (euri)'!$G$1,2)</f>
        <v>0</v>
      </c>
      <c r="M122" s="66">
        <f>+ROUND('Izračun udjela za 2024. (kune)'!M122/'Izračun udjela za 2024. (euri)'!$G$1,2)</f>
        <v>429330.98</v>
      </c>
      <c r="N122" s="64">
        <f>+ROUND('Izračun udjela za 2024. (kune)'!N122/'Izračun udjela za 2024. (euri)'!$G$1,2)</f>
        <v>323068.42</v>
      </c>
      <c r="O122" s="65">
        <f>+ROUND('Izračun udjela za 2024. (kune)'!O122/'Izračun udjela za 2024. (euri)'!$G$1,2)</f>
        <v>0</v>
      </c>
      <c r="P122" s="66">
        <f>+ROUND('Izračun udjela za 2024. (kune)'!P122/'Izračun udjela za 2024. (euri)'!$G$1,2)</f>
        <v>355375.27</v>
      </c>
      <c r="Q122" s="64">
        <f>+ROUND('Izračun udjela za 2024. (kune)'!Q122/'Izračun udjela za 2024. (euri)'!$G$1,2)</f>
        <v>377661.02</v>
      </c>
      <c r="R122" s="65">
        <f>+ROUND('Izračun udjela za 2024. (kune)'!R122/'Izračun udjela za 2024. (euri)'!$G$1,2)</f>
        <v>0</v>
      </c>
      <c r="S122" s="66">
        <f>+ROUND('Izračun udjela za 2024. (kune)'!S122/'Izračun udjela za 2024. (euri)'!$G$1,2)</f>
        <v>415427.12</v>
      </c>
      <c r="T122" s="64">
        <f>+ROUND('Izračun udjela za 2024. (kune)'!T122/'Izračun udjela za 2024. (euri)'!$G$1,2)</f>
        <v>346431.81</v>
      </c>
      <c r="U122" s="65">
        <f>+ROUND('Izračun udjela za 2024. (kune)'!U122/'Izračun udjela za 2024. (euri)'!$G$1,2)</f>
        <v>0</v>
      </c>
      <c r="V122" s="67">
        <f>+ROUND('Izračun udjela za 2024. (kune)'!V122/'Izračun udjela za 2024. (euri)'!$G$1,2)</f>
        <v>381075</v>
      </c>
      <c r="W122" s="64">
        <f>+ROUND('Izračun udjela za 2024. (kune)'!W122/'Izračun udjela za 2024. (euri)'!$G$1,2)</f>
        <v>441159.43</v>
      </c>
      <c r="X122" s="65">
        <f>+ROUND('Izračun udjela za 2024. (kune)'!X122/'Izračun udjela za 2024. (euri)'!$G$1,2)</f>
        <v>0</v>
      </c>
      <c r="Y122" s="67">
        <f>+ROUND('Izračun udjela za 2024. (kune)'!Y122/'Izračun udjela za 2024. (euri)'!$G$1,2)</f>
        <v>485275.38</v>
      </c>
      <c r="Z122" s="64">
        <f>+ROUND('Izračun udjela za 2024. (kune)'!Z122/'Izračun udjela za 2024. (euri)'!$G$1,2)</f>
        <v>473977.93</v>
      </c>
      <c r="AA122" s="68">
        <f>+ROUND('Izračun udjela za 2024. (kune)'!AA122/'Izračun udjela za 2024. (euri)'!$G$1,2)</f>
        <v>3130.76</v>
      </c>
      <c r="AB122" s="65">
        <f>+ROUND('Izračun udjela za 2024. (kune)'!AB122/'Izračun udjela za 2024. (euri)'!$G$1,2)</f>
        <v>0</v>
      </c>
      <c r="AC122" s="67">
        <f>+ROUND('Izračun udjela za 2024. (kune)'!AC122/'Izračun udjela za 2024. (euri)'!$G$1,2)</f>
        <v>521375.72</v>
      </c>
      <c r="AD122" s="64">
        <f>+ROUND('Izračun udjela za 2024. (kune)'!AD122/'Izračun udjela za 2024. (euri)'!$G$1,2)</f>
        <v>469128.56</v>
      </c>
      <c r="AE122" s="68">
        <f>+ROUND('Izračun udjela za 2024. (kune)'!AE122/'Izračun udjela za 2024. (euri)'!$G$1,2)</f>
        <v>988.14</v>
      </c>
      <c r="AF122" s="65">
        <f>+ROUND('Izračun udjela za 2024. (kune)'!AF122/'Izračun udjela za 2024. (euri)'!$G$1,2)</f>
        <v>0</v>
      </c>
      <c r="AG122" s="67">
        <f>+ROUND('Izračun udjela za 2024. (kune)'!AG122/'Izračun udjela za 2024. (euri)'!$G$1,2)</f>
        <v>516041.42</v>
      </c>
      <c r="AH122" s="64">
        <f>+ROUND('Izračun udjela za 2024. (kune)'!AH122/'Izračun udjela za 2024. (euri)'!$G$1,2)</f>
        <v>516596.6</v>
      </c>
      <c r="AI122" s="68">
        <f>+ROUND('Izračun udjela za 2024. (kune)'!AI122/'Izračun udjela za 2024. (euri)'!$G$1,2)</f>
        <v>0</v>
      </c>
      <c r="AJ122" s="64">
        <f>+ROUND('Izračun udjela za 2024. (kune)'!AJ122/'Izračun udjela za 2024. (euri)'!$G$1,2)</f>
        <v>0</v>
      </c>
      <c r="AK122" s="67">
        <f>+ROUND('Izračun udjela za 2024. (kune)'!AK122/'Izračun udjela za 2024. (euri)'!$G$1,2)</f>
        <v>568256.26</v>
      </c>
      <c r="AL122" s="64">
        <f>+ROUND('Izračun udjela za 2024. (kune)'!AL122/'Izračun udjela za 2024. (euri)'!$G$1,2)</f>
        <v>573402.26</v>
      </c>
      <c r="AM122" s="68">
        <f>+ROUND('Izračun udjela za 2024. (kune)'!AM122/'Izračun udjela za 2024. (euri)'!$G$1,2)</f>
        <v>0</v>
      </c>
      <c r="AN122" s="64">
        <f>+ROUND('Izračun udjela za 2024. (kune)'!AN122/'Izračun udjela za 2024. (euri)'!$G$1,2)</f>
        <v>0</v>
      </c>
      <c r="AO122" s="67">
        <f>+ROUND('Izračun udjela za 2024. (kune)'!AO122/'Izračun udjela za 2024. (euri)'!$G$1,2)</f>
        <v>630742.49</v>
      </c>
      <c r="AP122" s="69"/>
      <c r="AQ122" s="69"/>
      <c r="AR122" s="69"/>
      <c r="AS122" s="69"/>
      <c r="AT122" s="69"/>
      <c r="AU122" s="71"/>
      <c r="AV122" s="64">
        <v>0</v>
      </c>
      <c r="AW122" s="64">
        <v>0</v>
      </c>
      <c r="AX122" s="64">
        <v>0</v>
      </c>
      <c r="AY122" s="64">
        <v>0</v>
      </c>
      <c r="AZ122" s="64"/>
      <c r="BA122" s="64"/>
      <c r="BB122" s="64"/>
      <c r="BC122" s="64"/>
      <c r="BD122" s="72">
        <f t="shared" si="18"/>
        <v>544338.25</v>
      </c>
      <c r="BE122" s="73">
        <f t="shared" si="16"/>
        <v>232.33</v>
      </c>
      <c r="BF122" s="74">
        <f t="shared" si="27"/>
        <v>447.75</v>
      </c>
      <c r="BG122" s="66">
        <f t="shared" si="17"/>
        <v>504729.06</v>
      </c>
      <c r="BH122" s="75">
        <f t="shared" si="19"/>
        <v>1.4261610277572008E-3</v>
      </c>
      <c r="BI122" s="76">
        <f t="shared" si="20"/>
        <v>1.4261610277572E-3</v>
      </c>
    </row>
    <row r="123" spans="1:61" ht="15.75" customHeight="1" x14ac:dyDescent="0.25">
      <c r="A123" s="60">
        <v>1</v>
      </c>
      <c r="B123" s="61">
        <v>124</v>
      </c>
      <c r="C123" s="61">
        <v>14</v>
      </c>
      <c r="D123" s="62" t="s">
        <v>87</v>
      </c>
      <c r="E123" s="62" t="s">
        <v>201</v>
      </c>
      <c r="F123" s="63">
        <v>1246</v>
      </c>
      <c r="G123" s="64">
        <v>10</v>
      </c>
      <c r="H123" s="64">
        <f>+ROUND('Izračun udjela za 2024. (kune)'!H123/'Izračun udjela za 2024. (euri)'!$G$1,2)</f>
        <v>147928.81</v>
      </c>
      <c r="I123" s="65">
        <f>+ROUND('Izračun udjela za 2024. (kune)'!I123/'Izračun udjela za 2024. (euri)'!$G$1,2)</f>
        <v>0</v>
      </c>
      <c r="J123" s="66">
        <f>+ROUND('Izračun udjela za 2024. (kune)'!J123/'Izračun udjela za 2024. (euri)'!$G$1,2)</f>
        <v>162721.69</v>
      </c>
      <c r="K123" s="64">
        <f>+ROUND('Izračun udjela za 2024. (kune)'!K123/'Izračun udjela za 2024. (euri)'!$G$1,2)</f>
        <v>130709.92</v>
      </c>
      <c r="L123" s="65">
        <f>+ROUND('Izračun udjela za 2024. (kune)'!L123/'Izračun udjela za 2024. (euri)'!$G$1,2)</f>
        <v>0</v>
      </c>
      <c r="M123" s="66">
        <f>+ROUND('Izračun udjela za 2024. (kune)'!M123/'Izračun udjela za 2024. (euri)'!$G$1,2)</f>
        <v>143780.91</v>
      </c>
      <c r="N123" s="64">
        <f>+ROUND('Izračun udjela za 2024. (kune)'!N123/'Izračun udjela za 2024. (euri)'!$G$1,2)</f>
        <v>108276.75</v>
      </c>
      <c r="O123" s="65">
        <f>+ROUND('Izračun udjela za 2024. (kune)'!O123/'Izračun udjela za 2024. (euri)'!$G$1,2)</f>
        <v>0</v>
      </c>
      <c r="P123" s="66">
        <f>+ROUND('Izračun udjela za 2024. (kune)'!P123/'Izračun udjela za 2024. (euri)'!$G$1,2)</f>
        <v>119104.42</v>
      </c>
      <c r="Q123" s="64">
        <f>+ROUND('Izračun udjela za 2024. (kune)'!Q123/'Izračun udjela za 2024. (euri)'!$G$1,2)</f>
        <v>97444.479999999996</v>
      </c>
      <c r="R123" s="65">
        <f>+ROUND('Izračun udjela za 2024. (kune)'!R123/'Izračun udjela za 2024. (euri)'!$G$1,2)</f>
        <v>0</v>
      </c>
      <c r="S123" s="66">
        <f>+ROUND('Izračun udjela za 2024. (kune)'!S123/'Izračun udjela za 2024. (euri)'!$G$1,2)</f>
        <v>107188.93</v>
      </c>
      <c r="T123" s="64">
        <f>+ROUND('Izračun udjela za 2024. (kune)'!T123/'Izračun udjela za 2024. (euri)'!$G$1,2)</f>
        <v>89961.43</v>
      </c>
      <c r="U123" s="65">
        <f>+ROUND('Izračun udjela za 2024. (kune)'!U123/'Izračun udjela za 2024. (euri)'!$G$1,2)</f>
        <v>0</v>
      </c>
      <c r="V123" s="67">
        <f>+ROUND('Izračun udjela za 2024. (kune)'!V123/'Izračun udjela za 2024. (euri)'!$G$1,2)</f>
        <v>98957.57</v>
      </c>
      <c r="W123" s="64">
        <f>+ROUND('Izračun udjela za 2024. (kune)'!W123/'Izračun udjela za 2024. (euri)'!$G$1,2)</f>
        <v>130023.13</v>
      </c>
      <c r="X123" s="65">
        <f>+ROUND('Izračun udjela za 2024. (kune)'!X123/'Izračun udjela za 2024. (euri)'!$G$1,2)</f>
        <v>0</v>
      </c>
      <c r="Y123" s="67">
        <f>+ROUND('Izračun udjela za 2024. (kune)'!Y123/'Izračun udjela za 2024. (euri)'!$G$1,2)</f>
        <v>143025.45000000001</v>
      </c>
      <c r="Z123" s="64">
        <f>+ROUND('Izračun udjela za 2024. (kune)'!Z123/'Izračun udjela za 2024. (euri)'!$G$1,2)</f>
        <v>142838.5</v>
      </c>
      <c r="AA123" s="68">
        <f>+ROUND('Izračun udjela za 2024. (kune)'!AA123/'Izračun udjela za 2024. (euri)'!$G$1,2)</f>
        <v>0</v>
      </c>
      <c r="AB123" s="65">
        <f>+ROUND('Izračun udjela za 2024. (kune)'!AB123/'Izračun udjela za 2024. (euri)'!$G$1,2)</f>
        <v>0</v>
      </c>
      <c r="AC123" s="67">
        <f>+ROUND('Izračun udjela za 2024. (kune)'!AC123/'Izračun udjela za 2024. (euri)'!$G$1,2)</f>
        <v>157122.35</v>
      </c>
      <c r="AD123" s="64">
        <f>+ROUND('Izračun udjela za 2024. (kune)'!AD123/'Izračun udjela za 2024. (euri)'!$G$1,2)</f>
        <v>139987.9</v>
      </c>
      <c r="AE123" s="68">
        <f>+ROUND('Izračun udjela za 2024. (kune)'!AE123/'Izračun udjela za 2024. (euri)'!$G$1,2)</f>
        <v>0</v>
      </c>
      <c r="AF123" s="65">
        <f>+ROUND('Izračun udjela za 2024. (kune)'!AF123/'Izračun udjela za 2024. (euri)'!$G$1,2)</f>
        <v>0</v>
      </c>
      <c r="AG123" s="67">
        <f>+ROUND('Izračun udjela za 2024. (kune)'!AG123/'Izračun udjela za 2024. (euri)'!$G$1,2)</f>
        <v>153986.69</v>
      </c>
      <c r="AH123" s="64">
        <f>+ROUND('Izračun udjela za 2024. (kune)'!AH123/'Izračun udjela za 2024. (euri)'!$G$1,2)</f>
        <v>133510.95000000001</v>
      </c>
      <c r="AI123" s="68">
        <f>+ROUND('Izračun udjela za 2024. (kune)'!AI123/'Izračun udjela za 2024. (euri)'!$G$1,2)</f>
        <v>0</v>
      </c>
      <c r="AJ123" s="64">
        <f>+ROUND('Izračun udjela za 2024. (kune)'!AJ123/'Izračun udjela za 2024. (euri)'!$G$1,2)</f>
        <v>0</v>
      </c>
      <c r="AK123" s="67">
        <f>+ROUND('Izračun udjela za 2024. (kune)'!AK123/'Izračun udjela za 2024. (euri)'!$G$1,2)</f>
        <v>146862.04</v>
      </c>
      <c r="AL123" s="64">
        <f>+ROUND('Izračun udjela za 2024. (kune)'!AL123/'Izračun udjela za 2024. (euri)'!$G$1,2)</f>
        <v>146535.23000000001</v>
      </c>
      <c r="AM123" s="68">
        <f>+ROUND('Izračun udjela za 2024. (kune)'!AM123/'Izračun udjela za 2024. (euri)'!$G$1,2)</f>
        <v>0</v>
      </c>
      <c r="AN123" s="64">
        <f>+ROUND('Izračun udjela za 2024. (kune)'!AN123/'Izračun udjela za 2024. (euri)'!$G$1,2)</f>
        <v>0</v>
      </c>
      <c r="AO123" s="67">
        <f>+ROUND('Izračun udjela za 2024. (kune)'!AO123/'Izračun udjela za 2024. (euri)'!$G$1,2)</f>
        <v>161188.75</v>
      </c>
      <c r="AP123" s="69"/>
      <c r="AQ123" s="69"/>
      <c r="AR123" s="69"/>
      <c r="AS123" s="69"/>
      <c r="AT123" s="69"/>
      <c r="AU123" s="71"/>
      <c r="AV123" s="64">
        <v>0</v>
      </c>
      <c r="AW123" s="64">
        <v>0</v>
      </c>
      <c r="AX123" s="64">
        <v>0</v>
      </c>
      <c r="AY123" s="64">
        <v>0</v>
      </c>
      <c r="AZ123" s="64"/>
      <c r="BA123" s="64"/>
      <c r="BB123" s="64"/>
      <c r="BC123" s="64"/>
      <c r="BD123" s="72">
        <f t="shared" si="18"/>
        <v>152437.06</v>
      </c>
      <c r="BE123" s="73">
        <f t="shared" si="16"/>
        <v>122.34</v>
      </c>
      <c r="BF123" s="74">
        <f t="shared" si="27"/>
        <v>447.75</v>
      </c>
      <c r="BG123" s="66">
        <f t="shared" si="17"/>
        <v>405460.86</v>
      </c>
      <c r="BH123" s="75">
        <f t="shared" si="19"/>
        <v>1.1456690780057691E-3</v>
      </c>
      <c r="BI123" s="76">
        <f t="shared" si="20"/>
        <v>1.14566907800577E-3</v>
      </c>
    </row>
    <row r="124" spans="1:61" ht="15.75" customHeight="1" x14ac:dyDescent="0.25">
      <c r="A124" s="60">
        <v>1</v>
      </c>
      <c r="B124" s="61">
        <v>125</v>
      </c>
      <c r="C124" s="61">
        <v>2</v>
      </c>
      <c r="D124" s="62" t="s">
        <v>87</v>
      </c>
      <c r="E124" s="62" t="s">
        <v>202</v>
      </c>
      <c r="F124" s="63">
        <v>4622</v>
      </c>
      <c r="G124" s="64">
        <v>10</v>
      </c>
      <c r="H124" s="64">
        <f>+ROUND('Izračun udjela za 2024. (kune)'!H124/'Izračun udjela za 2024. (euri)'!$G$1,2)</f>
        <v>946252.07</v>
      </c>
      <c r="I124" s="65">
        <f>+ROUND('Izračun udjela za 2024. (kune)'!I124/'Izračun udjela za 2024. (euri)'!$G$1,2)</f>
        <v>0</v>
      </c>
      <c r="J124" s="66">
        <f>+ROUND('Izračun udjela za 2024. (kune)'!J124/'Izračun udjela za 2024. (euri)'!$G$1,2)</f>
        <v>1040877.28</v>
      </c>
      <c r="K124" s="64">
        <f>+ROUND('Izračun udjela za 2024. (kune)'!K124/'Izračun udjela za 2024. (euri)'!$G$1,2)</f>
        <v>898092.99</v>
      </c>
      <c r="L124" s="65">
        <f>+ROUND('Izračun udjela za 2024. (kune)'!L124/'Izračun udjela za 2024. (euri)'!$G$1,2)</f>
        <v>0</v>
      </c>
      <c r="M124" s="66">
        <f>+ROUND('Izračun udjela za 2024. (kune)'!M124/'Izračun udjela za 2024. (euri)'!$G$1,2)</f>
        <v>987902.29</v>
      </c>
      <c r="N124" s="64">
        <f>+ROUND('Izračun udjela za 2024. (kune)'!N124/'Izračun udjela za 2024. (euri)'!$G$1,2)</f>
        <v>719793.62</v>
      </c>
      <c r="O124" s="65">
        <f>+ROUND('Izračun udjela za 2024. (kune)'!O124/'Izračun udjela za 2024. (euri)'!$G$1,2)</f>
        <v>0</v>
      </c>
      <c r="P124" s="66">
        <f>+ROUND('Izračun udjela za 2024. (kune)'!P124/'Izračun udjela za 2024. (euri)'!$G$1,2)</f>
        <v>791772.98</v>
      </c>
      <c r="Q124" s="64">
        <f>+ROUND('Izračun udjela za 2024. (kune)'!Q124/'Izračun udjela za 2024. (euri)'!$G$1,2)</f>
        <v>819461.5</v>
      </c>
      <c r="R124" s="65">
        <f>+ROUND('Izračun udjela za 2024. (kune)'!R124/'Izračun udjela za 2024. (euri)'!$G$1,2)</f>
        <v>0</v>
      </c>
      <c r="S124" s="66">
        <f>+ROUND('Izračun udjela za 2024. (kune)'!S124/'Izračun udjela za 2024. (euri)'!$G$1,2)</f>
        <v>901407.65</v>
      </c>
      <c r="T124" s="64">
        <f>+ROUND('Izračun udjela za 2024. (kune)'!T124/'Izračun udjela za 2024. (euri)'!$G$1,2)</f>
        <v>725290.59</v>
      </c>
      <c r="U124" s="65">
        <f>+ROUND('Izračun udjela za 2024. (kune)'!U124/'Izračun udjela za 2024. (euri)'!$G$1,2)</f>
        <v>0</v>
      </c>
      <c r="V124" s="67">
        <f>+ROUND('Izračun udjela za 2024. (kune)'!V124/'Izračun udjela za 2024. (euri)'!$G$1,2)</f>
        <v>797819.65</v>
      </c>
      <c r="W124" s="64">
        <f>+ROUND('Izračun udjela za 2024. (kune)'!W124/'Izračun udjela za 2024. (euri)'!$G$1,2)</f>
        <v>1026237.93</v>
      </c>
      <c r="X124" s="65">
        <f>+ROUND('Izračun udjela za 2024. (kune)'!X124/'Izračun udjela za 2024. (euri)'!$G$1,2)</f>
        <v>0</v>
      </c>
      <c r="Y124" s="67">
        <f>+ROUND('Izračun udjela za 2024. (kune)'!Y124/'Izračun udjela za 2024. (euri)'!$G$1,2)</f>
        <v>1128861.72</v>
      </c>
      <c r="Z124" s="64">
        <f>+ROUND('Izračun udjela za 2024. (kune)'!Z124/'Izračun udjela za 2024. (euri)'!$G$1,2)</f>
        <v>1184353.43</v>
      </c>
      <c r="AA124" s="68">
        <f>+ROUND('Izračun udjela za 2024. (kune)'!AA124/'Izračun udjela za 2024. (euri)'!$G$1,2)</f>
        <v>3081.83</v>
      </c>
      <c r="AB124" s="65">
        <f>+ROUND('Izračun udjela za 2024. (kune)'!AB124/'Izračun udjela za 2024. (euri)'!$G$1,2)</f>
        <v>0</v>
      </c>
      <c r="AC124" s="67">
        <f>+ROUND('Izračun udjela za 2024. (kune)'!AC124/'Izračun udjela za 2024. (euri)'!$G$1,2)</f>
        <v>1300493.72</v>
      </c>
      <c r="AD124" s="64">
        <f>+ROUND('Izračun udjela za 2024. (kune)'!AD124/'Izračun udjela za 2024. (euri)'!$G$1,2)</f>
        <v>1179683.3400000001</v>
      </c>
      <c r="AE124" s="68">
        <f>+ROUND('Izračun udjela za 2024. (kune)'!AE124/'Izračun udjela za 2024. (euri)'!$G$1,2)</f>
        <v>187.67</v>
      </c>
      <c r="AF124" s="65">
        <f>+ROUND('Izračun udjela za 2024. (kune)'!AF124/'Izračun udjela za 2024. (euri)'!$G$1,2)</f>
        <v>0</v>
      </c>
      <c r="AG124" s="67">
        <f>+ROUND('Izračun udjela za 2024. (kune)'!AG124/'Izračun udjela za 2024. (euri)'!$G$1,2)</f>
        <v>1298540.2</v>
      </c>
      <c r="AH124" s="64">
        <f>+ROUND('Izračun udjela za 2024. (kune)'!AH124/'Izračun udjela za 2024. (euri)'!$G$1,2)</f>
        <v>1144861.8799999999</v>
      </c>
      <c r="AI124" s="68">
        <f>+ROUND('Izračun udjela za 2024. (kune)'!AI124/'Izračun udjela za 2024. (euri)'!$G$1,2)</f>
        <v>0</v>
      </c>
      <c r="AJ124" s="64">
        <f>+ROUND('Izračun udjela za 2024. (kune)'!AJ124/'Izračun udjela za 2024. (euri)'!$G$1,2)</f>
        <v>0</v>
      </c>
      <c r="AK124" s="67">
        <f>+ROUND('Izračun udjela za 2024. (kune)'!AK124/'Izračun udjela za 2024. (euri)'!$G$1,2)</f>
        <v>1261319</v>
      </c>
      <c r="AL124" s="64">
        <f>+ROUND('Izračun udjela za 2024. (kune)'!AL124/'Izračun udjela za 2024. (euri)'!$G$1,2)</f>
        <v>1233773.5</v>
      </c>
      <c r="AM124" s="68">
        <f>+ROUND('Izračun udjela za 2024. (kune)'!AM124/'Izračun udjela za 2024. (euri)'!$G$1,2)</f>
        <v>343.05</v>
      </c>
      <c r="AN124" s="64">
        <f>+ROUND('Izračun udjela za 2024. (kune)'!AN124/'Izračun udjela za 2024. (euri)'!$G$1,2)</f>
        <v>0</v>
      </c>
      <c r="AO124" s="67">
        <f>+ROUND('Izračun udjela za 2024. (kune)'!AO124/'Izračun udjela za 2024. (euri)'!$G$1,2)</f>
        <v>1361591.33</v>
      </c>
      <c r="AP124" s="69"/>
      <c r="AQ124" s="69"/>
      <c r="AR124" s="69"/>
      <c r="AS124" s="69"/>
      <c r="AT124" s="69"/>
      <c r="AU124" s="71"/>
      <c r="AV124" s="64">
        <v>5</v>
      </c>
      <c r="AW124" s="64">
        <v>5</v>
      </c>
      <c r="AX124" s="64">
        <v>9</v>
      </c>
      <c r="AY124" s="64">
        <v>22</v>
      </c>
      <c r="AZ124" s="64"/>
      <c r="BA124" s="64"/>
      <c r="BB124" s="64"/>
      <c r="BC124" s="64"/>
      <c r="BD124" s="72">
        <f t="shared" si="18"/>
        <v>1270161.19</v>
      </c>
      <c r="BE124" s="73">
        <f t="shared" si="16"/>
        <v>274.81</v>
      </c>
      <c r="BF124" s="74">
        <f t="shared" si="27"/>
        <v>447.75</v>
      </c>
      <c r="BG124" s="66">
        <f t="shared" si="17"/>
        <v>799328.67999999993</v>
      </c>
      <c r="BH124" s="75">
        <f t="shared" si="19"/>
        <v>2.2585808944398933E-3</v>
      </c>
      <c r="BI124" s="76">
        <f t="shared" si="20"/>
        <v>2.2585808944398898E-3</v>
      </c>
    </row>
    <row r="125" spans="1:61" ht="15.75" customHeight="1" x14ac:dyDescent="0.25">
      <c r="A125" s="60">
        <v>1</v>
      </c>
      <c r="B125" s="61">
        <v>127</v>
      </c>
      <c r="C125" s="61">
        <v>12</v>
      </c>
      <c r="D125" s="62" t="s">
        <v>87</v>
      </c>
      <c r="E125" s="62" t="s">
        <v>203</v>
      </c>
      <c r="F125" s="63">
        <v>1428</v>
      </c>
      <c r="G125" s="64">
        <v>10</v>
      </c>
      <c r="H125" s="64">
        <f>+ROUND('Izračun udjela za 2024. (kune)'!H125/'Izračun udjela za 2024. (euri)'!$G$1,2)</f>
        <v>58061.72</v>
      </c>
      <c r="I125" s="65">
        <f>+ROUND('Izračun udjela za 2024. (kune)'!I125/'Izračun udjela za 2024. (euri)'!$G$1,2)</f>
        <v>6101.36</v>
      </c>
      <c r="J125" s="66">
        <f>+ROUND('Izračun udjela za 2024. (kune)'!J125/'Izračun udjela za 2024. (euri)'!$G$1,2)</f>
        <v>57156.39</v>
      </c>
      <c r="K125" s="64">
        <f>+ROUND('Izračun udjela za 2024. (kune)'!K125/'Izračun udjela za 2024. (euri)'!$G$1,2)</f>
        <v>63554.74</v>
      </c>
      <c r="L125" s="65">
        <f>+ROUND('Izračun udjela za 2024. (kune)'!L125/'Izračun udjela za 2024. (euri)'!$G$1,2)</f>
        <v>6392.75</v>
      </c>
      <c r="M125" s="66">
        <f>+ROUND('Izračun udjela za 2024. (kune)'!M125/'Izračun udjela za 2024. (euri)'!$G$1,2)</f>
        <v>62878.19</v>
      </c>
      <c r="N125" s="64">
        <f>+ROUND('Izračun udjela za 2024. (kune)'!N125/'Izračun udjela za 2024. (euri)'!$G$1,2)</f>
        <v>52048.18</v>
      </c>
      <c r="O125" s="65">
        <f>+ROUND('Izračun udjela za 2024. (kune)'!O125/'Izračun udjela za 2024. (euri)'!$G$1,2)</f>
        <v>2453.6999999999998</v>
      </c>
      <c r="P125" s="66">
        <f>+ROUND('Izračun udjela za 2024. (kune)'!P125/'Izračun udjela za 2024. (euri)'!$G$1,2)</f>
        <v>54553.94</v>
      </c>
      <c r="Q125" s="64">
        <f>+ROUND('Izračun udjela za 2024. (kune)'!Q125/'Izračun udjela za 2024. (euri)'!$G$1,2)</f>
        <v>69149.42</v>
      </c>
      <c r="R125" s="65">
        <f>+ROUND('Izračun udjela za 2024. (kune)'!R125/'Izračun udjela za 2024. (euri)'!$G$1,2)</f>
        <v>3340.05</v>
      </c>
      <c r="S125" s="66">
        <f>+ROUND('Izračun udjela za 2024. (kune)'!S125/'Izračun udjela za 2024. (euri)'!$G$1,2)</f>
        <v>72390.31</v>
      </c>
      <c r="T125" s="64">
        <f>+ROUND('Izračun udjela za 2024. (kune)'!T125/'Izračun udjela za 2024. (euri)'!$G$1,2)</f>
        <v>25397.25</v>
      </c>
      <c r="U125" s="65">
        <f>+ROUND('Izračun udjela za 2024. (kune)'!U125/'Izračun udjela za 2024. (euri)'!$G$1,2)</f>
        <v>1280.57</v>
      </c>
      <c r="V125" s="67">
        <f>+ROUND('Izračun udjela za 2024. (kune)'!V125/'Izračun udjela za 2024. (euri)'!$G$1,2)</f>
        <v>26528.35</v>
      </c>
      <c r="W125" s="64">
        <f>+ROUND('Izračun udjela za 2024. (kune)'!W125/'Izračun udjela za 2024. (euri)'!$G$1,2)</f>
        <v>73157.259999999995</v>
      </c>
      <c r="X125" s="65">
        <f>+ROUND('Izračun udjela za 2024. (kune)'!X125/'Izračun udjela za 2024. (euri)'!$G$1,2)</f>
        <v>3483.7</v>
      </c>
      <c r="Y125" s="67">
        <f>+ROUND('Izračun udjela za 2024. (kune)'!Y125/'Izračun udjela za 2024. (euri)'!$G$1,2)</f>
        <v>76640.91</v>
      </c>
      <c r="Z125" s="64">
        <f>+ROUND('Izračun udjela za 2024. (kune)'!Z125/'Izračun udjela za 2024. (euri)'!$G$1,2)</f>
        <v>88891.6</v>
      </c>
      <c r="AA125" s="68">
        <f>+ROUND('Izračun udjela za 2024. (kune)'!AA125/'Izračun udjela za 2024. (euri)'!$G$1,2)</f>
        <v>845.91</v>
      </c>
      <c r="AB125" s="65">
        <f>+ROUND('Izračun udjela za 2024. (kune)'!AB125/'Izračun udjela za 2024. (euri)'!$G$1,2)</f>
        <v>4232.95</v>
      </c>
      <c r="AC125" s="67">
        <f>+ROUND('Izračun udjela za 2024. (kune)'!AC125/'Izračun udjela za 2024. (euri)'!$G$1,2)</f>
        <v>93124.51</v>
      </c>
      <c r="AD125" s="64">
        <f>+ROUND('Izračun udjela za 2024. (kune)'!AD125/'Izračun udjela za 2024. (euri)'!$G$1,2)</f>
        <v>77235.570000000007</v>
      </c>
      <c r="AE125" s="68">
        <f>+ROUND('Izračun udjela za 2024. (kune)'!AE125/'Izračun udjela za 2024. (euri)'!$G$1,2)</f>
        <v>0</v>
      </c>
      <c r="AF125" s="65">
        <f>+ROUND('Izračun udjela za 2024. (kune)'!AF125/'Izračun udjela za 2024. (euri)'!$G$1,2)</f>
        <v>3679.28</v>
      </c>
      <c r="AG125" s="67">
        <f>+ROUND('Izračun udjela za 2024. (kune)'!AG125/'Izračun udjela za 2024. (euri)'!$G$1,2)</f>
        <v>80911.92</v>
      </c>
      <c r="AH125" s="64">
        <f>+ROUND('Izračun udjela za 2024. (kune)'!AH125/'Izračun udjela za 2024. (euri)'!$G$1,2)</f>
        <v>116634.06</v>
      </c>
      <c r="AI125" s="68">
        <f>+ROUND('Izračun udjela za 2024. (kune)'!AI125/'Izračun udjela za 2024. (euri)'!$G$1,2)</f>
        <v>0</v>
      </c>
      <c r="AJ125" s="64">
        <f>+ROUND('Izračun udjela za 2024. (kune)'!AJ125/'Izračun udjela za 2024. (euri)'!$G$1,2)</f>
        <v>5553.27</v>
      </c>
      <c r="AK125" s="67">
        <f>+ROUND('Izračun udjela za 2024. (kune)'!AK125/'Izračun udjela za 2024. (euri)'!$G$1,2)</f>
        <v>122188.87</v>
      </c>
      <c r="AL125" s="64">
        <f>+ROUND('Izračun udjela za 2024. (kune)'!AL125/'Izračun udjela za 2024. (euri)'!$G$1,2)</f>
        <v>127587.38</v>
      </c>
      <c r="AM125" s="68">
        <f>+ROUND('Izračun udjela za 2024. (kune)'!AM125/'Izračun udjela za 2024. (euri)'!$G$1,2)</f>
        <v>0</v>
      </c>
      <c r="AN125" s="64">
        <f>+ROUND('Izračun udjela za 2024. (kune)'!AN125/'Izračun udjela za 2024. (euri)'!$G$1,2)</f>
        <v>6075.58</v>
      </c>
      <c r="AO125" s="67">
        <f>+ROUND('Izračun udjela za 2024. (kune)'!AO125/'Izračun udjela za 2024. (euri)'!$G$1,2)</f>
        <v>133662.97</v>
      </c>
      <c r="AP125" s="69"/>
      <c r="AQ125" s="69"/>
      <c r="AR125" s="69"/>
      <c r="AS125" s="69"/>
      <c r="AT125" s="69"/>
      <c r="AU125" s="71"/>
      <c r="AV125" s="64">
        <v>0</v>
      </c>
      <c r="AW125" s="64">
        <v>0</v>
      </c>
      <c r="AX125" s="64">
        <v>0</v>
      </c>
      <c r="AY125" s="64">
        <v>0</v>
      </c>
      <c r="AZ125" s="64"/>
      <c r="BA125" s="64"/>
      <c r="BB125" s="64"/>
      <c r="BC125" s="64"/>
      <c r="BD125" s="72">
        <f t="shared" si="18"/>
        <v>101305.84</v>
      </c>
      <c r="BE125" s="73">
        <f t="shared" si="16"/>
        <v>70.94</v>
      </c>
      <c r="BF125" s="74">
        <f t="shared" si="27"/>
        <v>447.75</v>
      </c>
      <c r="BG125" s="66">
        <f t="shared" si="17"/>
        <v>538084.68000000005</v>
      </c>
      <c r="BH125" s="75">
        <f t="shared" si="19"/>
        <v>1.5204105748323757E-3</v>
      </c>
      <c r="BI125" s="76">
        <f t="shared" si="20"/>
        <v>1.5204105748323801E-3</v>
      </c>
    </row>
    <row r="126" spans="1:61" ht="15.75" customHeight="1" x14ac:dyDescent="0.25">
      <c r="A126" s="60">
        <v>1</v>
      </c>
      <c r="B126" s="61">
        <v>129</v>
      </c>
      <c r="C126" s="61">
        <v>5</v>
      </c>
      <c r="D126" s="62" t="s">
        <v>87</v>
      </c>
      <c r="E126" s="62" t="s">
        <v>204</v>
      </c>
      <c r="F126" s="63">
        <v>4900</v>
      </c>
      <c r="G126" s="64">
        <v>10</v>
      </c>
      <c r="H126" s="64">
        <f>+ROUND('Izračun udjela za 2024. (kune)'!H126/'Izračun udjela za 2024. (euri)'!$G$1,2)</f>
        <v>1291505.6200000001</v>
      </c>
      <c r="I126" s="65">
        <f>+ROUND('Izračun udjela za 2024. (kune)'!I126/'Izračun udjela za 2024. (euri)'!$G$1,2)</f>
        <v>116235.65</v>
      </c>
      <c r="J126" s="66">
        <f>+ROUND('Izračun udjela za 2024. (kune)'!J126/'Izračun udjela za 2024. (euri)'!$G$1,2)</f>
        <v>1292796.98</v>
      </c>
      <c r="K126" s="64">
        <f>+ROUND('Izračun udjela za 2024. (kune)'!K126/'Izračun udjela za 2024. (euri)'!$G$1,2)</f>
        <v>1506112.17</v>
      </c>
      <c r="L126" s="65">
        <f>+ROUND('Izračun udjela za 2024. (kune)'!L126/'Izračun udjela za 2024. (euri)'!$G$1,2)</f>
        <v>135550.24</v>
      </c>
      <c r="M126" s="66">
        <f>+ROUND('Izračun udjela za 2024. (kune)'!M126/'Izračun udjela za 2024. (euri)'!$G$1,2)</f>
        <v>1507618.13</v>
      </c>
      <c r="N126" s="64">
        <f>+ROUND('Izračun udjela za 2024. (kune)'!N126/'Izračun udjela za 2024. (euri)'!$G$1,2)</f>
        <v>1576953.38</v>
      </c>
      <c r="O126" s="65">
        <f>+ROUND('Izračun udjela za 2024. (kune)'!O126/'Izračun udjela za 2024. (euri)'!$G$1,2)</f>
        <v>141925.75</v>
      </c>
      <c r="P126" s="66">
        <f>+ROUND('Izračun udjela za 2024. (kune)'!P126/'Izračun udjela za 2024. (euri)'!$G$1,2)</f>
        <v>1578530.39</v>
      </c>
      <c r="Q126" s="64">
        <f>+ROUND('Izračun udjela za 2024. (kune)'!Q126/'Izračun udjela za 2024. (euri)'!$G$1,2)</f>
        <v>1579267.6</v>
      </c>
      <c r="R126" s="65">
        <f>+ROUND('Izračun udjela za 2024. (kune)'!R126/'Izračun udjela za 2024. (euri)'!$G$1,2)</f>
        <v>142680.1</v>
      </c>
      <c r="S126" s="66">
        <f>+ROUND('Izračun udjela za 2024. (kune)'!S126/'Izračun udjela za 2024. (euri)'!$G$1,2)</f>
        <v>1580246.25</v>
      </c>
      <c r="T126" s="64">
        <f>+ROUND('Izračun udjela za 2024. (kune)'!T126/'Izračun udjela za 2024. (euri)'!$G$1,2)</f>
        <v>1403553.95</v>
      </c>
      <c r="U126" s="65">
        <f>+ROUND('Izračun udjela za 2024. (kune)'!U126/'Izračun udjela za 2024. (euri)'!$G$1,2)</f>
        <v>127042.53</v>
      </c>
      <c r="V126" s="67">
        <f>+ROUND('Izračun udjela za 2024. (kune)'!V126/'Izračun udjela za 2024. (euri)'!$G$1,2)</f>
        <v>1404162.56</v>
      </c>
      <c r="W126" s="64">
        <f>+ROUND('Izračun udjela za 2024. (kune)'!W126/'Izračun udjela za 2024. (euri)'!$G$1,2)</f>
        <v>1628005.63</v>
      </c>
      <c r="X126" s="65">
        <f>+ROUND('Izračun udjela za 2024. (kune)'!X126/'Izračun udjela za 2024. (euri)'!$G$1,2)</f>
        <v>148000.53</v>
      </c>
      <c r="Y126" s="67">
        <f>+ROUND('Izračun udjela za 2024. (kune)'!Y126/'Izračun udjela za 2024. (euri)'!$G$1,2)</f>
        <v>1628005.61</v>
      </c>
      <c r="Z126" s="64">
        <f>+ROUND('Izračun udjela za 2024. (kune)'!Z126/'Izračun udjela za 2024. (euri)'!$G$1,2)</f>
        <v>1817044.6</v>
      </c>
      <c r="AA126" s="68">
        <f>+ROUND('Izračun udjela za 2024. (kune)'!AA126/'Izračun udjela za 2024. (euri)'!$G$1,2)</f>
        <v>2020.09</v>
      </c>
      <c r="AB126" s="65">
        <f>+ROUND('Izračun udjela za 2024. (kune)'!AB126/'Izračun udjela za 2024. (euri)'!$G$1,2)</f>
        <v>165185.88</v>
      </c>
      <c r="AC126" s="67">
        <f>+ROUND('Izračun udjela za 2024. (kune)'!AC126/'Izračun udjela za 2024. (euri)'!$G$1,2)</f>
        <v>1817012.41</v>
      </c>
      <c r="AD126" s="64">
        <f>+ROUND('Izračun udjela za 2024. (kune)'!AD126/'Izračun udjela za 2024. (euri)'!$G$1,2)</f>
        <v>1781280.29</v>
      </c>
      <c r="AE126" s="68">
        <f>+ROUND('Izračun udjela za 2024. (kune)'!AE126/'Izračun udjela za 2024. (euri)'!$G$1,2)</f>
        <v>486.08</v>
      </c>
      <c r="AF126" s="65">
        <f>+ROUND('Izračun udjela za 2024. (kune)'!AF126/'Izračun udjela za 2024. (euri)'!$G$1,2)</f>
        <v>160092.43</v>
      </c>
      <c r="AG126" s="67">
        <f>+ROUND('Izračun udjela za 2024. (kune)'!AG126/'Izračun udjela za 2024. (euri)'!$G$1,2)</f>
        <v>1786713.83</v>
      </c>
      <c r="AH126" s="64">
        <f>+ROUND('Izračun udjela za 2024. (kune)'!AH126/'Izračun udjela za 2024. (euri)'!$G$1,2)</f>
        <v>1610759.95</v>
      </c>
      <c r="AI126" s="68">
        <f>+ROUND('Izračun udjela za 2024. (kune)'!AI126/'Izračun udjela za 2024. (euri)'!$G$1,2)</f>
        <v>853.02</v>
      </c>
      <c r="AJ126" s="64">
        <f>+ROUND('Izračun udjela za 2024. (kune)'!AJ126/'Izračun udjela za 2024. (euri)'!$G$1,2)</f>
        <v>146433.14000000001</v>
      </c>
      <c r="AK126" s="67">
        <f>+ROUND('Izračun udjela za 2024. (kune)'!AK126/'Izračun udjela za 2024. (euri)'!$G$1,2)</f>
        <v>1617704.9</v>
      </c>
      <c r="AL126" s="64">
        <f>+ROUND('Izračun udjela za 2024. (kune)'!AL126/'Izračun udjela za 2024. (euri)'!$G$1,2)</f>
        <v>2047559.69</v>
      </c>
      <c r="AM126" s="68">
        <f>+ROUND('Izračun udjela za 2024. (kune)'!AM126/'Izračun udjela za 2024. (euri)'!$G$1,2)</f>
        <v>1307.0899999999999</v>
      </c>
      <c r="AN126" s="64">
        <f>+ROUND('Izračun udjela za 2024. (kune)'!AN126/'Izračun udjela za 2024. (euri)'!$G$1,2)</f>
        <v>186142.32</v>
      </c>
      <c r="AO126" s="67">
        <f>+ROUND('Izračun udjela za 2024. (kune)'!AO126/'Izračun udjela za 2024. (euri)'!$G$1,2)</f>
        <v>2058384.9</v>
      </c>
      <c r="AP126" s="69"/>
      <c r="AQ126" s="69"/>
      <c r="AR126" s="69"/>
      <c r="AS126" s="69"/>
      <c r="AT126" s="69"/>
      <c r="AU126" s="71"/>
      <c r="AV126" s="64">
        <v>10</v>
      </c>
      <c r="AW126" s="64">
        <v>18</v>
      </c>
      <c r="AX126" s="64">
        <v>36</v>
      </c>
      <c r="AY126" s="64">
        <v>56</v>
      </c>
      <c r="AZ126" s="64"/>
      <c r="BA126" s="64"/>
      <c r="BB126" s="64"/>
      <c r="BC126" s="64"/>
      <c r="BD126" s="72">
        <f t="shared" si="18"/>
        <v>1781564.33</v>
      </c>
      <c r="BE126" s="73">
        <f t="shared" si="16"/>
        <v>363.58</v>
      </c>
      <c r="BF126" s="74">
        <f t="shared" si="27"/>
        <v>447.75</v>
      </c>
      <c r="BG126" s="66">
        <f t="shared" si="17"/>
        <v>412433.00000000006</v>
      </c>
      <c r="BH126" s="75">
        <f t="shared" si="19"/>
        <v>1.1653695373929644E-3</v>
      </c>
      <c r="BI126" s="76">
        <f t="shared" si="20"/>
        <v>1.1653695373929601E-3</v>
      </c>
    </row>
    <row r="127" spans="1:61" ht="15.75" customHeight="1" x14ac:dyDescent="0.25">
      <c r="A127" s="60">
        <v>1</v>
      </c>
      <c r="B127" s="61">
        <v>130</v>
      </c>
      <c r="C127" s="61">
        <v>9</v>
      </c>
      <c r="D127" s="62" t="s">
        <v>91</v>
      </c>
      <c r="E127" s="62" t="s">
        <v>205</v>
      </c>
      <c r="F127" s="63">
        <v>11502</v>
      </c>
      <c r="G127" s="64">
        <v>12</v>
      </c>
      <c r="H127" s="64">
        <f>+ROUND('Izračun udjela za 2024. (kune)'!H127/'Izračun udjela za 2024. (euri)'!$G$1,2)</f>
        <v>3080697.82</v>
      </c>
      <c r="I127" s="65">
        <f>+ROUND('Izračun udjela za 2024. (kune)'!I127/'Izračun udjela za 2024. (euri)'!$G$1,2)</f>
        <v>421099.97</v>
      </c>
      <c r="J127" s="66">
        <f>+ROUND('Izračun udjela za 2024. (kune)'!J127/'Izračun udjela za 2024. (euri)'!$G$1,2)</f>
        <v>2978749.59</v>
      </c>
      <c r="K127" s="64">
        <f>+ROUND('Izračun udjela za 2024. (kune)'!K127/'Izračun udjela za 2024. (euri)'!$G$1,2)</f>
        <v>2702569.22</v>
      </c>
      <c r="L127" s="65">
        <f>+ROUND('Izračun udjela za 2024. (kune)'!L127/'Izračun udjela za 2024. (euri)'!$G$1,2)</f>
        <v>391871.82</v>
      </c>
      <c r="M127" s="66">
        <f>+ROUND('Izračun udjela za 2024. (kune)'!M127/'Izračun udjela za 2024. (euri)'!$G$1,2)</f>
        <v>2587981.09</v>
      </c>
      <c r="N127" s="64">
        <f>+ROUND('Izračun udjela za 2024. (kune)'!N127/'Izračun udjela za 2024. (euri)'!$G$1,2)</f>
        <v>3348708.67</v>
      </c>
      <c r="O127" s="65">
        <f>+ROUND('Izračun udjela za 2024. (kune)'!O127/'Izračun udjela za 2024. (euri)'!$G$1,2)</f>
        <v>301383.78000000003</v>
      </c>
      <c r="P127" s="66">
        <f>+ROUND('Izračun udjela za 2024. (kune)'!P127/'Izračun udjela za 2024. (euri)'!$G$1,2)</f>
        <v>3413003.88</v>
      </c>
      <c r="Q127" s="64">
        <f>+ROUND('Izračun udjela za 2024. (kune)'!Q127/'Izračun udjela za 2024. (euri)'!$G$1,2)</f>
        <v>3440263.16</v>
      </c>
      <c r="R127" s="65">
        <f>+ROUND('Izračun udjela za 2024. (kune)'!R127/'Izračun udjela za 2024. (euri)'!$G$1,2)</f>
        <v>311380.47999999998</v>
      </c>
      <c r="S127" s="66">
        <f>+ROUND('Izračun udjela za 2024. (kune)'!S127/'Izračun udjela za 2024. (euri)'!$G$1,2)</f>
        <v>3504348.6</v>
      </c>
      <c r="T127" s="64">
        <f>+ROUND('Izračun udjela za 2024. (kune)'!T127/'Izračun udjela za 2024. (euri)'!$G$1,2)</f>
        <v>3177972.62</v>
      </c>
      <c r="U127" s="65">
        <f>+ROUND('Izračun udjela za 2024. (kune)'!U127/'Izračun udjela za 2024. (euri)'!$G$1,2)</f>
        <v>287975.2</v>
      </c>
      <c r="V127" s="67">
        <f>+ROUND('Izračun udjela za 2024. (kune)'!V127/'Izračun udjela za 2024. (euri)'!$G$1,2)</f>
        <v>3236797.1</v>
      </c>
      <c r="W127" s="64">
        <f>+ROUND('Izračun udjela za 2024. (kune)'!W127/'Izračun udjela za 2024. (euri)'!$G$1,2)</f>
        <v>3661255.17</v>
      </c>
      <c r="X127" s="65">
        <f>+ROUND('Izračun udjela za 2024. (kune)'!X127/'Izračun udjela za 2024. (euri)'!$G$1,2)</f>
        <v>332841.31</v>
      </c>
      <c r="Y127" s="67">
        <f>+ROUND('Izračun udjela za 2024. (kune)'!Y127/'Izračun udjela za 2024. (euri)'!$G$1,2)</f>
        <v>3727823.52</v>
      </c>
      <c r="Z127" s="64">
        <f>+ROUND('Izračun udjela za 2024. (kune)'!Z127/'Izračun udjela za 2024. (euri)'!$G$1,2)</f>
        <v>4157876.25</v>
      </c>
      <c r="AA127" s="68">
        <f>+ROUND('Izračun udjela za 2024. (kune)'!AA127/'Izračun udjela za 2024. (euri)'!$G$1,2)</f>
        <v>37050.120000000003</v>
      </c>
      <c r="AB127" s="65">
        <f>+ROUND('Izračun udjela za 2024. (kune)'!AB127/'Izračun udjela za 2024. (euri)'!$G$1,2)</f>
        <v>377988.67</v>
      </c>
      <c r="AC127" s="67">
        <f>+ROUND('Izračun udjela za 2024. (kune)'!AC127/'Izračun udjela za 2024. (euri)'!$G$1,2)</f>
        <v>4230552.51</v>
      </c>
      <c r="AD127" s="64">
        <f>+ROUND('Izračun udjela za 2024. (kune)'!AD127/'Izračun udjela za 2024. (euri)'!$G$1,2)</f>
        <v>4014341.34</v>
      </c>
      <c r="AE127" s="68">
        <f>+ROUND('Izračun udjela za 2024. (kune)'!AE127/'Izračun udjela za 2024. (euri)'!$G$1,2)</f>
        <v>13002.52</v>
      </c>
      <c r="AF127" s="65">
        <f>+ROUND('Izračun udjela za 2024. (kune)'!AF127/'Izračun udjela za 2024. (euri)'!$G$1,2)</f>
        <v>364430.73</v>
      </c>
      <c r="AG127" s="67">
        <f>+ROUND('Izračun udjela za 2024. (kune)'!AG127/'Izračun udjela za 2024. (euri)'!$G$1,2)</f>
        <v>4111242.7</v>
      </c>
      <c r="AH127" s="64">
        <f>+ROUND('Izračun udjela za 2024. (kune)'!AH127/'Izračun udjela za 2024. (euri)'!$G$1,2)</f>
        <v>3738017</v>
      </c>
      <c r="AI127" s="68">
        <f>+ROUND('Izračun udjela za 2024. (kune)'!AI127/'Izračun udjela za 2024. (euri)'!$G$1,2)</f>
        <v>15529.17</v>
      </c>
      <c r="AJ127" s="64">
        <f>+ROUND('Izračun udjela za 2024. (kune)'!AJ127/'Izračun udjela za 2024. (euri)'!$G$1,2)</f>
        <v>339820.34</v>
      </c>
      <c r="AK127" s="67">
        <f>+ROUND('Izračun udjela za 2024. (kune)'!AK127/'Izračun udjela za 2024. (euri)'!$G$1,2)</f>
        <v>3859270.45</v>
      </c>
      <c r="AL127" s="64">
        <f>+ROUND('Izračun udjela za 2024. (kune)'!AL127/'Izračun udjela za 2024. (euri)'!$G$1,2)</f>
        <v>4391841.4000000004</v>
      </c>
      <c r="AM127" s="68">
        <f>+ROUND('Izračun udjela za 2024. (kune)'!AM127/'Izračun udjela za 2024. (euri)'!$G$1,2)</f>
        <v>16271.07</v>
      </c>
      <c r="AN127" s="64">
        <f>+ROUND('Izračun udjela za 2024. (kune)'!AN127/'Izračun udjela za 2024. (euri)'!$G$1,2)</f>
        <v>399259.02</v>
      </c>
      <c r="AO127" s="67">
        <f>+ROUND('Izračun udjela za 2024. (kune)'!AO127/'Izračun udjela za 2024. (euri)'!$G$1,2)</f>
        <v>4532624.54</v>
      </c>
      <c r="AP127" s="69"/>
      <c r="AQ127" s="69"/>
      <c r="AR127" s="69"/>
      <c r="AS127" s="69"/>
      <c r="AT127" s="69"/>
      <c r="AU127" s="71"/>
      <c r="AV127" s="64">
        <v>173</v>
      </c>
      <c r="AW127" s="64">
        <v>170</v>
      </c>
      <c r="AX127" s="64">
        <v>317</v>
      </c>
      <c r="AY127" s="64">
        <v>355</v>
      </c>
      <c r="AZ127" s="64"/>
      <c r="BA127" s="64"/>
      <c r="BB127" s="64"/>
      <c r="BC127" s="64"/>
      <c r="BD127" s="72">
        <f t="shared" si="18"/>
        <v>4092302.74</v>
      </c>
      <c r="BE127" s="73">
        <f t="shared" si="16"/>
        <v>355.79</v>
      </c>
      <c r="BF127" s="74">
        <f>+$BJ$601</f>
        <v>453.27</v>
      </c>
      <c r="BG127" s="66">
        <f t="shared" si="17"/>
        <v>1121214.9599999995</v>
      </c>
      <c r="BH127" s="75">
        <f t="shared" si="19"/>
        <v>3.1681018717058776E-3</v>
      </c>
      <c r="BI127" s="76">
        <f t="shared" si="20"/>
        <v>3.1681018717058802E-3</v>
      </c>
    </row>
    <row r="128" spans="1:61" ht="15.75" customHeight="1" x14ac:dyDescent="0.25">
      <c r="A128" s="60">
        <v>1</v>
      </c>
      <c r="B128" s="61">
        <v>131</v>
      </c>
      <c r="C128" s="61">
        <v>13</v>
      </c>
      <c r="D128" s="62" t="s">
        <v>87</v>
      </c>
      <c r="E128" s="62" t="s">
        <v>206</v>
      </c>
      <c r="F128" s="63">
        <v>3136</v>
      </c>
      <c r="G128" s="64">
        <v>10</v>
      </c>
      <c r="H128" s="64">
        <f>+ROUND('Izračun udjela za 2024. (kune)'!H128/'Izračun udjela za 2024. (euri)'!$G$1,2)</f>
        <v>236092.56</v>
      </c>
      <c r="I128" s="65">
        <f>+ROUND('Izračun udjela za 2024. (kune)'!I128/'Izračun udjela za 2024. (euri)'!$G$1,2)</f>
        <v>28896.93</v>
      </c>
      <c r="J128" s="66">
        <f>+ROUND('Izračun udjela za 2024. (kune)'!J128/'Izračun udjela za 2024. (euri)'!$G$1,2)</f>
        <v>227915.19</v>
      </c>
      <c r="K128" s="64">
        <f>+ROUND('Izračun udjela za 2024. (kune)'!K128/'Izračun udjela za 2024. (euri)'!$G$1,2)</f>
        <v>258352.84</v>
      </c>
      <c r="L128" s="65">
        <f>+ROUND('Izračun udjela za 2024. (kune)'!L128/'Izračun udjela za 2024. (euri)'!$G$1,2)</f>
        <v>32413.06</v>
      </c>
      <c r="M128" s="66">
        <f>+ROUND('Izračun udjela za 2024. (kune)'!M128/'Izračun udjela za 2024. (euri)'!$G$1,2)</f>
        <v>248533.75</v>
      </c>
      <c r="N128" s="64">
        <f>+ROUND('Izračun udjela za 2024. (kune)'!N128/'Izračun udjela za 2024. (euri)'!$G$1,2)</f>
        <v>247016.81</v>
      </c>
      <c r="O128" s="65">
        <f>+ROUND('Izračun udjela za 2024. (kune)'!O128/'Izračun udjela za 2024. (euri)'!$G$1,2)</f>
        <v>15998.36</v>
      </c>
      <c r="P128" s="66">
        <f>+ROUND('Izračun udjela za 2024. (kune)'!P128/'Izračun udjela za 2024. (euri)'!$G$1,2)</f>
        <v>254120.29</v>
      </c>
      <c r="Q128" s="64">
        <f>+ROUND('Izračun udjela za 2024. (kune)'!Q128/'Izračun udjela za 2024. (euri)'!$G$1,2)</f>
        <v>297457.03000000003</v>
      </c>
      <c r="R128" s="65">
        <f>+ROUND('Izračun udjela za 2024. (kune)'!R128/'Izračun udjela za 2024. (euri)'!$G$1,2)</f>
        <v>19468.25</v>
      </c>
      <c r="S128" s="66">
        <f>+ROUND('Izračun udjela za 2024. (kune)'!S128/'Izračun udjela za 2024. (euri)'!$G$1,2)</f>
        <v>305787.65000000002</v>
      </c>
      <c r="T128" s="64">
        <f>+ROUND('Izračun udjela za 2024. (kune)'!T128/'Izračun udjela za 2024. (euri)'!$G$1,2)</f>
        <v>231878.3</v>
      </c>
      <c r="U128" s="65">
        <f>+ROUND('Izračun udjela za 2024. (kune)'!U128/'Izračun udjela za 2024. (euri)'!$G$1,2)</f>
        <v>15287.7</v>
      </c>
      <c r="V128" s="67">
        <f>+ROUND('Izračun udjela za 2024. (kune)'!V128/'Izračun udjela za 2024. (euri)'!$G$1,2)</f>
        <v>238249.66</v>
      </c>
      <c r="W128" s="64">
        <f>+ROUND('Izračun udjela za 2024. (kune)'!W128/'Izračun udjela za 2024. (euri)'!$G$1,2)</f>
        <v>280487.17</v>
      </c>
      <c r="X128" s="65">
        <f>+ROUND('Izračun udjela za 2024. (kune)'!X128/'Izračun udjela za 2024. (euri)'!$G$1,2)</f>
        <v>18349.64</v>
      </c>
      <c r="Y128" s="67">
        <f>+ROUND('Izračun udjela za 2024. (kune)'!Y128/'Izračun udjela za 2024. (euri)'!$G$1,2)</f>
        <v>288351.28999999998</v>
      </c>
      <c r="Z128" s="64">
        <f>+ROUND('Izračun udjela za 2024. (kune)'!Z128/'Izračun udjela za 2024. (euri)'!$G$1,2)</f>
        <v>252379.44</v>
      </c>
      <c r="AA128" s="68">
        <f>+ROUND('Izračun udjela za 2024. (kune)'!AA128/'Izračun udjela za 2024. (euri)'!$G$1,2)</f>
        <v>4348.96</v>
      </c>
      <c r="AB128" s="65">
        <f>+ROUND('Izračun udjela za 2024. (kune)'!AB128/'Izračun udjela za 2024. (euri)'!$G$1,2)</f>
        <v>16510.82</v>
      </c>
      <c r="AC128" s="67">
        <f>+ROUND('Izračun udjela za 2024. (kune)'!AC128/'Izračun udjela za 2024. (euri)'!$G$1,2)</f>
        <v>279855.77</v>
      </c>
      <c r="AD128" s="64">
        <f>+ROUND('Izračun udjela za 2024. (kune)'!AD128/'Izračun udjela za 2024. (euri)'!$G$1,2)</f>
        <v>309928.37</v>
      </c>
      <c r="AE128" s="68">
        <f>+ROUND('Izračun udjela za 2024. (kune)'!AE128/'Izračun udjela za 2024. (euri)'!$G$1,2)</f>
        <v>2463.2199999999998</v>
      </c>
      <c r="AF128" s="65">
        <f>+ROUND('Izračun udjela za 2024. (kune)'!AF128/'Izračun udjela za 2024. (euri)'!$G$1,2)</f>
        <v>19387.64</v>
      </c>
      <c r="AG128" s="67">
        <f>+ROUND('Izračun udjela za 2024. (kune)'!AG128/'Izračun udjela za 2024. (euri)'!$G$1,2)</f>
        <v>344040.34</v>
      </c>
      <c r="AH128" s="64">
        <f>+ROUND('Izračun udjela za 2024. (kune)'!AH128/'Izračun udjela za 2024. (euri)'!$G$1,2)</f>
        <v>404175.04</v>
      </c>
      <c r="AI128" s="68">
        <f>+ROUND('Izračun udjela za 2024. (kune)'!AI128/'Izračun udjela za 2024. (euri)'!$G$1,2)</f>
        <v>2261.1999999999998</v>
      </c>
      <c r="AJ128" s="64">
        <f>+ROUND('Izračun udjela za 2024. (kune)'!AJ128/'Izračun udjela za 2024. (euri)'!$G$1,2)</f>
        <v>25737.4</v>
      </c>
      <c r="AK128" s="67">
        <f>+ROUND('Izračun udjela za 2024. (kune)'!AK128/'Izračun udjela za 2024. (euri)'!$G$1,2)</f>
        <v>445329.03</v>
      </c>
      <c r="AL128" s="64">
        <f>+ROUND('Izračun udjela za 2024. (kune)'!AL128/'Izračun udjela za 2024. (euri)'!$G$1,2)</f>
        <v>674124.98</v>
      </c>
      <c r="AM128" s="68">
        <f>+ROUND('Izračun udjela za 2024. (kune)'!AM128/'Izračun udjela za 2024. (euri)'!$G$1,2)</f>
        <v>2554.65</v>
      </c>
      <c r="AN128" s="64">
        <f>+ROUND('Izračun udjela za 2024. (kune)'!AN128/'Izračun udjela za 2024. (euri)'!$G$1,2)</f>
        <v>44822.69</v>
      </c>
      <c r="AO128" s="67">
        <f>+ROUND('Izračun udjela za 2024. (kune)'!AO128/'Izračun udjela za 2024. (euri)'!$G$1,2)</f>
        <v>720081.37</v>
      </c>
      <c r="AP128" s="69"/>
      <c r="AQ128" s="69"/>
      <c r="AR128" s="69"/>
      <c r="AS128" s="69"/>
      <c r="AT128" s="69"/>
      <c r="AU128" s="71"/>
      <c r="AV128" s="64">
        <v>115</v>
      </c>
      <c r="AW128" s="64">
        <v>124</v>
      </c>
      <c r="AX128" s="64">
        <v>144</v>
      </c>
      <c r="AY128" s="64">
        <v>140</v>
      </c>
      <c r="AZ128" s="64"/>
      <c r="BA128" s="64"/>
      <c r="BB128" s="64"/>
      <c r="BC128" s="64"/>
      <c r="BD128" s="72">
        <f t="shared" si="18"/>
        <v>415531.56</v>
      </c>
      <c r="BE128" s="73">
        <f t="shared" si="16"/>
        <v>132.5</v>
      </c>
      <c r="BF128" s="74">
        <f t="shared" ref="BF128:BF129" si="28">+$BJ$600</f>
        <v>447.75</v>
      </c>
      <c r="BG128" s="66">
        <f t="shared" si="17"/>
        <v>988624</v>
      </c>
      <c r="BH128" s="75">
        <f t="shared" si="19"/>
        <v>2.7934532240038545E-3</v>
      </c>
      <c r="BI128" s="76">
        <f t="shared" si="20"/>
        <v>2.7934532240038502E-3</v>
      </c>
    </row>
    <row r="129" spans="1:61" ht="15.75" customHeight="1" x14ac:dyDescent="0.25">
      <c r="A129" s="60">
        <v>1</v>
      </c>
      <c r="B129" s="61">
        <v>132</v>
      </c>
      <c r="C129" s="61">
        <v>18</v>
      </c>
      <c r="D129" s="62" t="s">
        <v>87</v>
      </c>
      <c r="E129" s="62" t="s">
        <v>207</v>
      </c>
      <c r="F129" s="63">
        <v>1312</v>
      </c>
      <c r="G129" s="64">
        <v>10</v>
      </c>
      <c r="H129" s="64">
        <f>+ROUND('Izračun udjela za 2024. (kune)'!H129/'Izračun udjela za 2024. (euri)'!$G$1,2)</f>
        <v>313803.08</v>
      </c>
      <c r="I129" s="65">
        <f>+ROUND('Izračun udjela za 2024. (kune)'!I129/'Izračun udjela za 2024. (euri)'!$G$1,2)</f>
        <v>19010.16</v>
      </c>
      <c r="J129" s="66">
        <f>+ROUND('Izračun udjela za 2024. (kune)'!J129/'Izračun udjela za 2024. (euri)'!$G$1,2)</f>
        <v>324272.21000000002</v>
      </c>
      <c r="K129" s="64">
        <f>+ROUND('Izračun udjela za 2024. (kune)'!K129/'Izračun udjela za 2024. (euri)'!$G$1,2)</f>
        <v>354052.42</v>
      </c>
      <c r="L129" s="65">
        <f>+ROUND('Izračun udjela za 2024. (kune)'!L129/'Izračun udjela za 2024. (euri)'!$G$1,2)</f>
        <v>20684.91</v>
      </c>
      <c r="M129" s="66">
        <f>+ROUND('Izračun udjela za 2024. (kune)'!M129/'Izračun udjela za 2024. (euri)'!$G$1,2)</f>
        <v>366704.26</v>
      </c>
      <c r="N129" s="64">
        <f>+ROUND('Izračun udjela za 2024. (kune)'!N129/'Izračun udjela za 2024. (euri)'!$G$1,2)</f>
        <v>323354.7</v>
      </c>
      <c r="O129" s="65">
        <f>+ROUND('Izračun udjela za 2024. (kune)'!O129/'Izračun udjela za 2024. (euri)'!$G$1,2)</f>
        <v>15243.91</v>
      </c>
      <c r="P129" s="66">
        <f>+ROUND('Izračun udjela za 2024. (kune)'!P129/'Izračun udjela za 2024. (euri)'!$G$1,2)</f>
        <v>338921.87</v>
      </c>
      <c r="Q129" s="64">
        <f>+ROUND('Izračun udjela za 2024. (kune)'!Q129/'Izračun udjela za 2024. (euri)'!$G$1,2)</f>
        <v>371403.86</v>
      </c>
      <c r="R129" s="65">
        <f>+ROUND('Izračun udjela za 2024. (kune)'!R129/'Izračun udjela za 2024. (euri)'!$G$1,2)</f>
        <v>17632.080000000002</v>
      </c>
      <c r="S129" s="66">
        <f>+ROUND('Izračun udjela za 2024. (kune)'!S129/'Izračun udjela za 2024. (euri)'!$G$1,2)</f>
        <v>389148.97</v>
      </c>
      <c r="T129" s="64">
        <f>+ROUND('Izračun udjela za 2024. (kune)'!T129/'Izračun udjela za 2024. (euri)'!$G$1,2)</f>
        <v>378387.61</v>
      </c>
      <c r="U129" s="65">
        <f>+ROUND('Izračun udjela za 2024. (kune)'!U129/'Izračun udjela za 2024. (euri)'!$G$1,2)</f>
        <v>18040.310000000001</v>
      </c>
      <c r="V129" s="67">
        <f>+ROUND('Izračun udjela za 2024. (kune)'!V129/'Izračun udjela za 2024. (euri)'!$G$1,2)</f>
        <v>396382.03</v>
      </c>
      <c r="W129" s="64">
        <f>+ROUND('Izračun udjela za 2024. (kune)'!W129/'Izračun udjela za 2024. (euri)'!$G$1,2)</f>
        <v>487009.64</v>
      </c>
      <c r="X129" s="65">
        <f>+ROUND('Izračun udjela za 2024. (kune)'!X129/'Izračun udjela za 2024. (euri)'!$G$1,2)</f>
        <v>23191.09</v>
      </c>
      <c r="Y129" s="67">
        <f>+ROUND('Izračun udjela za 2024. (kune)'!Y129/'Izračun udjela za 2024. (euri)'!$G$1,2)</f>
        <v>510200.41</v>
      </c>
      <c r="Z129" s="64">
        <f>+ROUND('Izračun udjela za 2024. (kune)'!Z129/'Izračun udjela za 2024. (euri)'!$G$1,2)</f>
        <v>477631</v>
      </c>
      <c r="AA129" s="68">
        <f>+ROUND('Izračun udjela za 2024. (kune)'!AA129/'Izračun udjela za 2024. (euri)'!$G$1,2)</f>
        <v>3133.51</v>
      </c>
      <c r="AB129" s="65">
        <f>+ROUND('Izračun udjela za 2024. (kune)'!AB129/'Izračun udjela za 2024. (euri)'!$G$1,2)</f>
        <v>22744.49</v>
      </c>
      <c r="AC129" s="67">
        <f>+ROUND('Izračun udjela za 2024. (kune)'!AC129/'Izračun udjela za 2024. (euri)'!$G$1,2)</f>
        <v>526054.32999999996</v>
      </c>
      <c r="AD129" s="64">
        <f>+ROUND('Izračun udjela za 2024. (kune)'!AD129/'Izračun udjela za 2024. (euri)'!$G$1,2)</f>
        <v>479940.99</v>
      </c>
      <c r="AE129" s="68">
        <f>+ROUND('Izračun udjela za 2024. (kune)'!AE129/'Izračun udjela za 2024. (euri)'!$G$1,2)</f>
        <v>2892.01</v>
      </c>
      <c r="AF129" s="65">
        <f>+ROUND('Izračun udjela za 2024. (kune)'!AF129/'Izračun udjela za 2024. (euri)'!$G$1,2)</f>
        <v>22851.35</v>
      </c>
      <c r="AG129" s="67">
        <f>+ROUND('Izračun udjela za 2024. (kune)'!AG129/'Izračun udjela za 2024. (euri)'!$G$1,2)</f>
        <v>529838.38</v>
      </c>
      <c r="AH129" s="64">
        <f>+ROUND('Izračun udjela za 2024. (kune)'!AH129/'Izračun udjela za 2024. (euri)'!$G$1,2)</f>
        <v>476635.01</v>
      </c>
      <c r="AI129" s="68">
        <f>+ROUND('Izračun udjela za 2024. (kune)'!AI129/'Izračun udjela za 2024. (euri)'!$G$1,2)</f>
        <v>4677.13</v>
      </c>
      <c r="AJ129" s="64">
        <f>+ROUND('Izračun udjela za 2024. (kune)'!AJ129/'Izračun udjela za 2024. (euri)'!$G$1,2)</f>
        <v>22696.92</v>
      </c>
      <c r="AK129" s="67">
        <f>+ROUND('Izračun udjela za 2024. (kune)'!AK129/'Izračun udjela za 2024. (euri)'!$G$1,2)</f>
        <v>533386.74</v>
      </c>
      <c r="AL129" s="64">
        <f>+ROUND('Izračun udjela za 2024. (kune)'!AL129/'Izračun udjela za 2024. (euri)'!$G$1,2)</f>
        <v>518804.27</v>
      </c>
      <c r="AM129" s="68">
        <f>+ROUND('Izračun udjela za 2024. (kune)'!AM129/'Izračun udjela za 2024. (euri)'!$G$1,2)</f>
        <v>5366.81</v>
      </c>
      <c r="AN129" s="64">
        <f>+ROUND('Izračun udjela za 2024. (kune)'!AN129/'Izračun udjela za 2024. (euri)'!$G$1,2)</f>
        <v>25099.49</v>
      </c>
      <c r="AO129" s="67">
        <f>+ROUND('Izračun udjela za 2024. (kune)'!AO129/'Izračun udjela za 2024. (euri)'!$G$1,2)</f>
        <v>577904.39</v>
      </c>
      <c r="AP129" s="69"/>
      <c r="AQ129" s="69"/>
      <c r="AR129" s="69"/>
      <c r="AS129" s="69"/>
      <c r="AT129" s="69"/>
      <c r="AU129" s="71"/>
      <c r="AV129" s="64">
        <v>133</v>
      </c>
      <c r="AW129" s="64">
        <v>138</v>
      </c>
      <c r="AX129" s="64">
        <v>179</v>
      </c>
      <c r="AY129" s="64">
        <v>186</v>
      </c>
      <c r="AZ129" s="64"/>
      <c r="BA129" s="64"/>
      <c r="BB129" s="64"/>
      <c r="BC129" s="64"/>
      <c r="BD129" s="72">
        <f t="shared" si="18"/>
        <v>535476.85</v>
      </c>
      <c r="BE129" s="73">
        <f t="shared" si="16"/>
        <v>408.14</v>
      </c>
      <c r="BF129" s="74">
        <f t="shared" si="28"/>
        <v>447.75</v>
      </c>
      <c r="BG129" s="66">
        <f t="shared" si="17"/>
        <v>51968.320000000022</v>
      </c>
      <c r="BH129" s="75">
        <f t="shared" si="19"/>
        <v>1.4684154041381159E-4</v>
      </c>
      <c r="BI129" s="76">
        <f t="shared" si="20"/>
        <v>1.4684154041381199E-4</v>
      </c>
    </row>
    <row r="130" spans="1:61" ht="15.75" customHeight="1" x14ac:dyDescent="0.25">
      <c r="A130" s="60">
        <v>1</v>
      </c>
      <c r="B130" s="61">
        <v>133</v>
      </c>
      <c r="C130" s="61">
        <v>21</v>
      </c>
      <c r="D130" s="62" t="s">
        <v>208</v>
      </c>
      <c r="E130" s="62" t="s">
        <v>209</v>
      </c>
      <c r="F130" s="63">
        <v>767131</v>
      </c>
      <c r="G130" s="64">
        <v>18</v>
      </c>
      <c r="H130" s="64">
        <f>+ROUND('Izračun udjela za 2024. (kune)'!H130/'Izračun udjela za 2024. (euri)'!$G$1,2)</f>
        <v>720398447.41999996</v>
      </c>
      <c r="I130" s="65">
        <f>+ROUND('Izračun udjela za 2024. (kune)'!I130/'Izračun udjela za 2024. (euri)'!$G$1,2)</f>
        <v>108792222.89</v>
      </c>
      <c r="J130" s="66">
        <f>+ROUND('Izračun udjela za 2024. (kune)'!J130/'Izračun udjela za 2024. (euri)'!$G$1,2)</f>
        <v>721695344.95000005</v>
      </c>
      <c r="K130" s="64">
        <f>+ROUND('Izračun udjela za 2024. (kune)'!K130/'Izračun udjela za 2024. (euri)'!$G$1,2)</f>
        <v>732454731.90999997</v>
      </c>
      <c r="L130" s="65">
        <f>+ROUND('Izračun udjela za 2024. (kune)'!L130/'Izračun udjela za 2024. (euri)'!$G$1,2)</f>
        <v>110612923.63</v>
      </c>
      <c r="M130" s="66">
        <f>+ROUND('Izračun udjela za 2024. (kune)'!M130/'Izračun udjela za 2024. (euri)'!$G$1,2)</f>
        <v>733773333.76999998</v>
      </c>
      <c r="N130" s="64">
        <f>+ROUND('Izračun udjela za 2024. (kune)'!N130/'Izračun udjela za 2024. (euri)'!$G$1,2)</f>
        <v>671621558.96000004</v>
      </c>
      <c r="O130" s="65">
        <f>+ROUND('Izračun udjela za 2024. (kune)'!O130/'Izračun udjela za 2024. (euri)'!$G$1,2)</f>
        <v>101426449.62</v>
      </c>
      <c r="P130" s="66">
        <f>+ROUND('Izračun udjela za 2024. (kune)'!P130/'Izračun udjela za 2024. (euri)'!$G$1,2)</f>
        <v>672830229.01999998</v>
      </c>
      <c r="Q130" s="64">
        <f>+ROUND('Izračun udjela za 2024. (kune)'!Q130/'Izračun udjela za 2024. (euri)'!$G$1,2)</f>
        <v>708243466.77999997</v>
      </c>
      <c r="R130" s="65">
        <f>+ROUND('Izračun udjela za 2024. (kune)'!R130/'Izračun udjela za 2024. (euri)'!$G$1,2)</f>
        <v>107161761.05</v>
      </c>
      <c r="S130" s="66">
        <f>+ROUND('Izračun udjela za 2024. (kune)'!S130/'Izračun udjela za 2024. (euri)'!$G$1,2)</f>
        <v>709276412.75999999</v>
      </c>
      <c r="T130" s="64">
        <f>+ROUND('Izračun udjela za 2024. (kune)'!T130/'Izračun udjela za 2024. (euri)'!$G$1,2)</f>
        <v>672671397.39999998</v>
      </c>
      <c r="U130" s="65">
        <f>+ROUND('Izračun udjela za 2024. (kune)'!U130/'Izračun udjela za 2024. (euri)'!$G$1,2)</f>
        <v>101827048.73</v>
      </c>
      <c r="V130" s="67">
        <f>+ROUND('Izračun udjela za 2024. (kune)'!V130/'Izračun udjela za 2024. (euri)'!$G$1,2)</f>
        <v>673596331.44000006</v>
      </c>
      <c r="W130" s="64">
        <f>+ROUND('Izračun udjela za 2024. (kune)'!W130/'Izračun udjela za 2024. (euri)'!$G$1,2)</f>
        <v>732132828.86000001</v>
      </c>
      <c r="X130" s="65">
        <f>+ROUND('Izračun udjela za 2024. (kune)'!X130/'Izračun udjela za 2024. (euri)'!$G$1,2)</f>
        <v>111681364.18000001</v>
      </c>
      <c r="Y130" s="67">
        <f>+ROUND('Izračun udjela za 2024. (kune)'!Y130/'Izračun udjela za 2024. (euri)'!$G$1,2)</f>
        <v>732132728.33000004</v>
      </c>
      <c r="Z130" s="64">
        <f>+ROUND('Izračun udjela za 2024. (kune)'!Z130/'Izračun udjela za 2024. (euri)'!$G$1,2)</f>
        <v>791272676.21000004</v>
      </c>
      <c r="AA130" s="68">
        <f>+ROUND('Izračun udjela za 2024. (kune)'!AA130/'Izračun udjela za 2024. (euri)'!$G$1,2)</f>
        <v>1937838.36</v>
      </c>
      <c r="AB130" s="65">
        <f>+ROUND('Izračun udjela za 2024. (kune)'!AB130/'Izračun udjela za 2024. (euri)'!$G$1,2)</f>
        <v>120702703.7</v>
      </c>
      <c r="AC130" s="67">
        <f>+ROUND('Izračun udjela za 2024. (kune)'!AC130/'Izračun udjela za 2024. (euri)'!$G$1,2)</f>
        <v>790357377.59000003</v>
      </c>
      <c r="AD130" s="64">
        <f>+ROUND('Izračun udjela za 2024. (kune)'!AD130/'Izračun udjela za 2024. (euri)'!$G$1,2)</f>
        <v>766815652.08000004</v>
      </c>
      <c r="AE130" s="68">
        <f>+ROUND('Izračun udjela za 2024. (kune)'!AE130/'Izračun udjela za 2024. (euri)'!$G$1,2)</f>
        <v>621554.1</v>
      </c>
      <c r="AF130" s="65">
        <f>+ROUND('Izračun udjela za 2024. (kune)'!AF130/'Izračun udjela za 2024. (euri)'!$G$1,2)</f>
        <v>117161177.79000001</v>
      </c>
      <c r="AG130" s="67">
        <f>+ROUND('Izračun udjela za 2024. (kune)'!AG130/'Izračun udjela za 2024. (euri)'!$G$1,2)</f>
        <v>767476265.70000005</v>
      </c>
      <c r="AH130" s="64">
        <f>+ROUND('Izračun udjela za 2024. (kune)'!AH130/'Izračun udjela za 2024. (euri)'!$G$1,2)</f>
        <v>697589028.96000004</v>
      </c>
      <c r="AI130" s="68">
        <f>+ROUND('Izračun udjela za 2024. (kune)'!AI130/'Izračun udjela za 2024. (euri)'!$G$1,2)</f>
        <v>453061.9</v>
      </c>
      <c r="AJ130" s="64">
        <f>+ROUND('Izračun udjela za 2024. (kune)'!AJ130/'Izračun udjela za 2024. (euri)'!$G$1,2)</f>
        <v>106411625.66</v>
      </c>
      <c r="AK130" s="67">
        <f>+ROUND('Izračun udjela za 2024. (kune)'!AK130/'Izračun udjela za 2024. (euri)'!$G$1,2)</f>
        <v>698578879.73000002</v>
      </c>
      <c r="AL130" s="64">
        <f>+ROUND('Izračun udjela za 2024. (kune)'!AL130/'Izračun udjela za 2024. (euri)'!$G$1,2)</f>
        <v>831035586.63999999</v>
      </c>
      <c r="AM130" s="68">
        <f>+ROUND('Izračun udjela za 2024. (kune)'!AM130/'Izračun udjela za 2024. (euri)'!$G$1,2)</f>
        <v>381489.06</v>
      </c>
      <c r="AN130" s="64">
        <f>+ROUND('Izračun udjela za 2024. (kune)'!AN130/'Izračun udjela za 2024. (euri)'!$G$1,2)</f>
        <v>126767830.45999999</v>
      </c>
      <c r="AO130" s="67">
        <f>+ROUND('Izračun udjela za 2024. (kune)'!AO130/'Izračun udjela za 2024. (euri)'!$G$1,2)</f>
        <v>832056625.38</v>
      </c>
      <c r="AP130" s="69"/>
      <c r="AQ130" s="69"/>
      <c r="AR130" s="69"/>
      <c r="AS130" s="69"/>
      <c r="AT130" s="69"/>
      <c r="AU130" s="71"/>
      <c r="AV130" s="64">
        <v>5838</v>
      </c>
      <c r="AW130" s="64">
        <v>6885</v>
      </c>
      <c r="AX130" s="64">
        <v>6488</v>
      </c>
      <c r="AY130" s="64">
        <v>6261</v>
      </c>
      <c r="AZ130" s="64"/>
      <c r="BA130" s="64"/>
      <c r="BB130" s="64"/>
      <c r="BC130" s="64"/>
      <c r="BD130" s="72">
        <f t="shared" si="18"/>
        <v>764120375.35000002</v>
      </c>
      <c r="BE130" s="73">
        <f t="shared" si="16"/>
        <v>996.08</v>
      </c>
      <c r="BF130" s="74">
        <v>0</v>
      </c>
      <c r="BG130" s="66">
        <f t="shared" si="17"/>
        <v>0</v>
      </c>
      <c r="BH130" s="75">
        <f t="shared" si="19"/>
        <v>0</v>
      </c>
      <c r="BI130" s="76">
        <f t="shared" si="20"/>
        <v>0</v>
      </c>
    </row>
    <row r="131" spans="1:61" ht="15.75" customHeight="1" x14ac:dyDescent="0.25">
      <c r="A131" s="60">
        <v>1</v>
      </c>
      <c r="B131" s="61">
        <v>134</v>
      </c>
      <c r="C131" s="61">
        <v>17</v>
      </c>
      <c r="D131" s="62" t="s">
        <v>87</v>
      </c>
      <c r="E131" s="62" t="s">
        <v>210</v>
      </c>
      <c r="F131" s="63">
        <v>2401</v>
      </c>
      <c r="G131" s="64">
        <v>10</v>
      </c>
      <c r="H131" s="64">
        <f>+ROUND('Izračun udjela za 2024. (kune)'!H131/'Izračun udjela za 2024. (euri)'!$G$1,2)</f>
        <v>595410.81999999995</v>
      </c>
      <c r="I131" s="65">
        <f>+ROUND('Izračun udjela za 2024. (kune)'!I131/'Izračun udjela za 2024. (euri)'!$G$1,2)</f>
        <v>0</v>
      </c>
      <c r="J131" s="66">
        <f>+ROUND('Izračun udjela za 2024. (kune)'!J131/'Izračun udjela za 2024. (euri)'!$G$1,2)</f>
        <v>654951.91</v>
      </c>
      <c r="K131" s="64">
        <f>+ROUND('Izračun udjela za 2024. (kune)'!K131/'Izračun udjela za 2024. (euri)'!$G$1,2)</f>
        <v>586968.79</v>
      </c>
      <c r="L131" s="65">
        <f>+ROUND('Izračun udjela za 2024. (kune)'!L131/'Izračun udjela za 2024. (euri)'!$G$1,2)</f>
        <v>0</v>
      </c>
      <c r="M131" s="66">
        <f>+ROUND('Izračun udjela za 2024. (kune)'!M131/'Izračun udjela za 2024. (euri)'!$G$1,2)</f>
        <v>645665.67000000004</v>
      </c>
      <c r="N131" s="64">
        <f>+ROUND('Izračun udjela za 2024. (kune)'!N131/'Izračun udjela za 2024. (euri)'!$G$1,2)</f>
        <v>531657.49</v>
      </c>
      <c r="O131" s="65">
        <f>+ROUND('Izračun udjela za 2024. (kune)'!O131/'Izračun udjela za 2024. (euri)'!$G$1,2)</f>
        <v>0</v>
      </c>
      <c r="P131" s="66">
        <f>+ROUND('Izračun udjela za 2024. (kune)'!P131/'Izračun udjela za 2024. (euri)'!$G$1,2)</f>
        <v>584823.24</v>
      </c>
      <c r="Q131" s="64">
        <f>+ROUND('Izračun udjela za 2024. (kune)'!Q131/'Izračun udjela za 2024. (euri)'!$G$1,2)</f>
        <v>556599.76</v>
      </c>
      <c r="R131" s="65">
        <f>+ROUND('Izračun udjela za 2024. (kune)'!R131/'Izračun udjela za 2024. (euri)'!$G$1,2)</f>
        <v>0</v>
      </c>
      <c r="S131" s="66">
        <f>+ROUND('Izračun udjela za 2024. (kune)'!S131/'Izračun udjela za 2024. (euri)'!$G$1,2)</f>
        <v>612259.74</v>
      </c>
      <c r="T131" s="64">
        <f>+ROUND('Izračun udjela za 2024. (kune)'!T131/'Izračun udjela za 2024. (euri)'!$G$1,2)</f>
        <v>474969.36</v>
      </c>
      <c r="U131" s="65">
        <f>+ROUND('Izračun udjela za 2024. (kune)'!U131/'Izračun udjela za 2024. (euri)'!$G$1,2)</f>
        <v>0</v>
      </c>
      <c r="V131" s="67">
        <f>+ROUND('Izračun udjela za 2024. (kune)'!V131/'Izračun udjela za 2024. (euri)'!$G$1,2)</f>
        <v>522466.3</v>
      </c>
      <c r="W131" s="64">
        <f>+ROUND('Izračun udjela za 2024. (kune)'!W131/'Izračun udjela za 2024. (euri)'!$G$1,2)</f>
        <v>570773.78</v>
      </c>
      <c r="X131" s="65">
        <f>+ROUND('Izračun udjela za 2024. (kune)'!X131/'Izračun udjela za 2024. (euri)'!$G$1,2)</f>
        <v>0</v>
      </c>
      <c r="Y131" s="67">
        <f>+ROUND('Izračun udjela za 2024. (kune)'!Y131/'Izračun udjela za 2024. (euri)'!$G$1,2)</f>
        <v>627851.16</v>
      </c>
      <c r="Z131" s="64">
        <f>+ROUND('Izračun udjela za 2024. (kune)'!Z131/'Izračun udjela za 2024. (euri)'!$G$1,2)</f>
        <v>624635.44999999995</v>
      </c>
      <c r="AA131" s="68">
        <f>+ROUND('Izračun udjela za 2024. (kune)'!AA131/'Izračun udjela za 2024. (euri)'!$G$1,2)</f>
        <v>205017.11</v>
      </c>
      <c r="AB131" s="65">
        <f>+ROUND('Izračun udjela za 2024. (kune)'!AB131/'Izračun udjela za 2024. (euri)'!$G$1,2)</f>
        <v>0</v>
      </c>
      <c r="AC131" s="67">
        <f>+ROUND('Izračun udjela za 2024. (kune)'!AC131/'Izračun udjela za 2024. (euri)'!$G$1,2)</f>
        <v>1875834.6</v>
      </c>
      <c r="AD131" s="64">
        <f>+ROUND('Izračun udjela za 2024. (kune)'!AD131/'Izračun udjela za 2024. (euri)'!$G$1,2)</f>
        <v>536282.66</v>
      </c>
      <c r="AE131" s="68">
        <f>+ROUND('Izračun udjela za 2024. (kune)'!AE131/'Izračun udjela za 2024. (euri)'!$G$1,2)</f>
        <v>161000.01</v>
      </c>
      <c r="AF131" s="65">
        <f>+ROUND('Izračun udjela za 2024. (kune)'!AF131/'Izračun udjela za 2024. (euri)'!$G$1,2)</f>
        <v>0</v>
      </c>
      <c r="AG131" s="67">
        <f>+ROUND('Izračun udjela za 2024. (kune)'!AG131/'Izračun udjela za 2024. (euri)'!$G$1,2)</f>
        <v>1824875.42</v>
      </c>
      <c r="AH131" s="64">
        <f>+ROUND('Izračun udjela za 2024. (kune)'!AH131/'Izračun udjela za 2024. (euri)'!$G$1,2)</f>
        <v>528266.5</v>
      </c>
      <c r="AI131" s="68">
        <f>+ROUND('Izračun udjela za 2024. (kune)'!AI131/'Izračun udjela za 2024. (euri)'!$G$1,2)</f>
        <v>275153.77</v>
      </c>
      <c r="AJ131" s="64">
        <f>+ROUND('Izračun udjela za 2024. (kune)'!AJ131/'Izračun udjela za 2024. (euri)'!$G$1,2)</f>
        <v>0</v>
      </c>
      <c r="AK131" s="67">
        <f>+ROUND('Izračun udjela za 2024. (kune)'!AK131/'Izračun udjela za 2024. (euri)'!$G$1,2)</f>
        <v>1712168.78</v>
      </c>
      <c r="AL131" s="64">
        <f>+ROUND('Izračun udjela za 2024. (kune)'!AL131/'Izračun udjela za 2024. (euri)'!$G$1,2)</f>
        <v>659736.6</v>
      </c>
      <c r="AM131" s="68">
        <f>+ROUND('Izračun udjela za 2024. (kune)'!AM131/'Izračun udjela za 2024. (euri)'!$G$1,2)</f>
        <v>283564.74</v>
      </c>
      <c r="AN131" s="64">
        <f>+ROUND('Izračun udjela za 2024. (kune)'!AN131/'Izračun udjela za 2024. (euri)'!$G$1,2)</f>
        <v>0</v>
      </c>
      <c r="AO131" s="67">
        <f>+ROUND('Izračun udjela za 2024. (kune)'!AO131/'Izračun udjela za 2024. (euri)'!$G$1,2)</f>
        <v>1875126.89</v>
      </c>
      <c r="AP131" s="69"/>
      <c r="AQ131" s="69"/>
      <c r="AR131" s="69"/>
      <c r="AS131" s="69"/>
      <c r="AT131" s="69"/>
      <c r="AU131" s="71"/>
      <c r="AV131" s="64">
        <v>6458</v>
      </c>
      <c r="AW131" s="64">
        <v>6448</v>
      </c>
      <c r="AX131" s="64">
        <v>6547</v>
      </c>
      <c r="AY131" s="64">
        <v>6673</v>
      </c>
      <c r="AZ131" s="64"/>
      <c r="BA131" s="64"/>
      <c r="BB131" s="64"/>
      <c r="BC131" s="64"/>
      <c r="BD131" s="72">
        <f t="shared" si="18"/>
        <v>1583171.37</v>
      </c>
      <c r="BE131" s="73">
        <f t="shared" si="16"/>
        <v>659.38</v>
      </c>
      <c r="BF131" s="74">
        <f t="shared" ref="BF131:BF135" si="29">+$BJ$600</f>
        <v>447.75</v>
      </c>
      <c r="BG131" s="66">
        <f t="shared" si="17"/>
        <v>0</v>
      </c>
      <c r="BH131" s="75">
        <f t="shared" si="19"/>
        <v>0</v>
      </c>
      <c r="BI131" s="76">
        <f t="shared" si="20"/>
        <v>0</v>
      </c>
    </row>
    <row r="132" spans="1:61" ht="15.75" customHeight="1" x14ac:dyDescent="0.25">
      <c r="A132" s="60">
        <v>1</v>
      </c>
      <c r="B132" s="61">
        <v>135</v>
      </c>
      <c r="C132" s="61">
        <v>1</v>
      </c>
      <c r="D132" s="62" t="s">
        <v>87</v>
      </c>
      <c r="E132" s="62" t="s">
        <v>211</v>
      </c>
      <c r="F132" s="63">
        <v>3189</v>
      </c>
      <c r="G132" s="64">
        <v>10</v>
      </c>
      <c r="H132" s="64">
        <f>+ROUND('Izračun udjela za 2024. (kune)'!H132/'Izračun udjela za 2024. (euri)'!$G$1,2)</f>
        <v>648930.87</v>
      </c>
      <c r="I132" s="65">
        <f>+ROUND('Izračun udjela za 2024. (kune)'!I132/'Izračun udjela za 2024. (euri)'!$G$1,2)</f>
        <v>30592.62</v>
      </c>
      <c r="J132" s="66">
        <f>+ROUND('Izračun udjela za 2024. (kune)'!J132/'Izračun udjela za 2024. (euri)'!$G$1,2)</f>
        <v>680172.07</v>
      </c>
      <c r="K132" s="64">
        <f>+ROUND('Izračun udjela za 2024. (kune)'!K132/'Izračun udjela za 2024. (euri)'!$G$1,2)</f>
        <v>564781.52</v>
      </c>
      <c r="L132" s="65">
        <f>+ROUND('Izračun udjela za 2024. (kune)'!L132/'Izračun udjela za 2024. (euri)'!$G$1,2)</f>
        <v>26625.56</v>
      </c>
      <c r="M132" s="66">
        <f>+ROUND('Izračun udjela za 2024. (kune)'!M132/'Izračun udjela za 2024. (euri)'!$G$1,2)</f>
        <v>591971.56000000006</v>
      </c>
      <c r="N132" s="64">
        <f>+ROUND('Izračun udjela za 2024. (kune)'!N132/'Izračun udjela za 2024. (euri)'!$G$1,2)</f>
        <v>378592.94</v>
      </c>
      <c r="O132" s="65">
        <f>+ROUND('Izračun udjela za 2024. (kune)'!O132/'Izračun udjela za 2024. (euri)'!$G$1,2)</f>
        <v>17847.830000000002</v>
      </c>
      <c r="P132" s="66">
        <f>+ROUND('Izračun udjela za 2024. (kune)'!P132/'Izračun udjela za 2024. (euri)'!$G$1,2)</f>
        <v>396819.62</v>
      </c>
      <c r="Q132" s="64">
        <f>+ROUND('Izračun udjela za 2024. (kune)'!Q132/'Izračun udjela za 2024. (euri)'!$G$1,2)</f>
        <v>418611.4</v>
      </c>
      <c r="R132" s="65">
        <f>+ROUND('Izračun udjela za 2024. (kune)'!R132/'Izračun udjela za 2024. (euri)'!$G$1,2)</f>
        <v>19860.650000000001</v>
      </c>
      <c r="S132" s="66">
        <f>+ROUND('Izračun udjela za 2024. (kune)'!S132/'Izračun udjela za 2024. (euri)'!$G$1,2)</f>
        <v>438625.83</v>
      </c>
      <c r="T132" s="64">
        <f>+ROUND('Izračun udjela za 2024. (kune)'!T132/'Izračun udjela za 2024. (euri)'!$G$1,2)</f>
        <v>389336.17</v>
      </c>
      <c r="U132" s="65">
        <f>+ROUND('Izračun udjela za 2024. (kune)'!U132/'Izračun udjela za 2024. (euri)'!$G$1,2)</f>
        <v>18545.16</v>
      </c>
      <c r="V132" s="67">
        <f>+ROUND('Izračun udjela za 2024. (kune)'!V132/'Izračun udjela za 2024. (euri)'!$G$1,2)</f>
        <v>407870.11</v>
      </c>
      <c r="W132" s="64">
        <f>+ROUND('Izračun udjela za 2024. (kune)'!W132/'Izračun udjela za 2024. (euri)'!$G$1,2)</f>
        <v>542568.81000000006</v>
      </c>
      <c r="X132" s="65">
        <f>+ROUND('Izračun udjela za 2024. (kune)'!X132/'Izračun udjela za 2024. (euri)'!$G$1,2)</f>
        <v>25836.6</v>
      </c>
      <c r="Y132" s="67">
        <f>+ROUND('Izračun udjela za 2024. (kune)'!Y132/'Izračun udjela za 2024. (euri)'!$G$1,2)</f>
        <v>568405.43000000005</v>
      </c>
      <c r="Z132" s="64">
        <f>+ROUND('Izračun udjela za 2024. (kune)'!Z132/'Izračun udjela za 2024. (euri)'!$G$1,2)</f>
        <v>615118.80000000005</v>
      </c>
      <c r="AA132" s="68">
        <f>+ROUND('Izračun udjela za 2024. (kune)'!AA132/'Izračun udjela za 2024. (euri)'!$G$1,2)</f>
        <v>3413.91</v>
      </c>
      <c r="AB132" s="65">
        <f>+ROUND('Izračun udjela za 2024. (kune)'!AB132/'Izračun udjela za 2024. (euri)'!$G$1,2)</f>
        <v>29291.360000000001</v>
      </c>
      <c r="AC132" s="67">
        <f>+ROUND('Izračun udjela za 2024. (kune)'!AC132/'Izračun udjela za 2024. (euri)'!$G$1,2)</f>
        <v>644410.18999999994</v>
      </c>
      <c r="AD132" s="64">
        <f>+ROUND('Izračun udjela za 2024. (kune)'!AD132/'Izračun udjela za 2024. (euri)'!$G$1,2)</f>
        <v>585498.76</v>
      </c>
      <c r="AE132" s="68">
        <f>+ROUND('Izračun udjela za 2024. (kune)'!AE132/'Izračun udjela za 2024. (euri)'!$G$1,2)</f>
        <v>390.43</v>
      </c>
      <c r="AF132" s="65">
        <f>+ROUND('Izračun udjela za 2024. (kune)'!AF132/'Izračun udjela za 2024. (euri)'!$G$1,2)</f>
        <v>27334.41</v>
      </c>
      <c r="AG132" s="67">
        <f>+ROUND('Izračun udjela za 2024. (kune)'!AG132/'Izračun udjela za 2024. (euri)'!$G$1,2)</f>
        <v>613989.31000000006</v>
      </c>
      <c r="AH132" s="64">
        <f>+ROUND('Izračun udjela za 2024. (kune)'!AH132/'Izračun udjela za 2024. (euri)'!$G$1,2)</f>
        <v>553201.28</v>
      </c>
      <c r="AI132" s="68">
        <f>+ROUND('Izračun udjela za 2024. (kune)'!AI132/'Izračun udjela za 2024. (euri)'!$G$1,2)</f>
        <v>275.05</v>
      </c>
      <c r="AJ132" s="64">
        <f>+ROUND('Izračun udjela za 2024. (kune)'!AJ132/'Izračun udjela za 2024. (euri)'!$G$1,2)</f>
        <v>27327.61</v>
      </c>
      <c r="AK132" s="67">
        <f>+ROUND('Izračun udjela za 2024. (kune)'!AK132/'Izračun udjela za 2024. (euri)'!$G$1,2)</f>
        <v>579472.43000000005</v>
      </c>
      <c r="AL132" s="64">
        <f>+ROUND('Izračun udjela za 2024. (kune)'!AL132/'Izračun udjela za 2024. (euri)'!$G$1,2)</f>
        <v>640055.92000000004</v>
      </c>
      <c r="AM132" s="68">
        <f>+ROUND('Izračun udjela za 2024. (kune)'!AM132/'Izračun udjela za 2024. (euri)'!$G$1,2)</f>
        <v>371.15</v>
      </c>
      <c r="AN132" s="64">
        <f>+ROUND('Izračun udjela za 2024. (kune)'!AN132/'Izračun udjela za 2024. (euri)'!$G$1,2)</f>
        <v>30150.45</v>
      </c>
      <c r="AO132" s="67">
        <f>+ROUND('Izračun udjela za 2024. (kune)'!AO132/'Izračun udjela za 2024. (euri)'!$G$1,2)</f>
        <v>671801.71</v>
      </c>
      <c r="AP132" s="69"/>
      <c r="AQ132" s="69"/>
      <c r="AR132" s="69"/>
      <c r="AS132" s="69"/>
      <c r="AT132" s="69"/>
      <c r="AU132" s="71"/>
      <c r="AV132" s="64">
        <v>0</v>
      </c>
      <c r="AW132" s="64">
        <v>2</v>
      </c>
      <c r="AX132" s="64">
        <v>6</v>
      </c>
      <c r="AY132" s="64">
        <v>6</v>
      </c>
      <c r="AZ132" s="64"/>
      <c r="BA132" s="64"/>
      <c r="BB132" s="64"/>
      <c r="BC132" s="64"/>
      <c r="BD132" s="72">
        <f t="shared" si="18"/>
        <v>615615.81000000006</v>
      </c>
      <c r="BE132" s="73">
        <f t="shared" si="16"/>
        <v>193.04</v>
      </c>
      <c r="BF132" s="74">
        <f t="shared" si="29"/>
        <v>447.75</v>
      </c>
      <c r="BG132" s="66">
        <f t="shared" si="17"/>
        <v>812270.19000000006</v>
      </c>
      <c r="BH132" s="75">
        <f t="shared" si="19"/>
        <v>2.2951483890920345E-3</v>
      </c>
      <c r="BI132" s="76">
        <f t="shared" si="20"/>
        <v>2.2951483890920302E-3</v>
      </c>
    </row>
    <row r="133" spans="1:61" ht="15.75" customHeight="1" x14ac:dyDescent="0.25">
      <c r="A133" s="60">
        <v>1</v>
      </c>
      <c r="B133" s="61">
        <v>136</v>
      </c>
      <c r="C133" s="61">
        <v>10</v>
      </c>
      <c r="D133" s="62" t="s">
        <v>87</v>
      </c>
      <c r="E133" s="62" t="s">
        <v>212</v>
      </c>
      <c r="F133" s="63">
        <v>2874</v>
      </c>
      <c r="G133" s="64">
        <v>10</v>
      </c>
      <c r="H133" s="64">
        <f>+ROUND('Izračun udjela za 2024. (kune)'!H133/'Izračun udjela za 2024. (euri)'!$G$1,2)</f>
        <v>208106.05</v>
      </c>
      <c r="I133" s="65">
        <f>+ROUND('Izračun udjela za 2024. (kune)'!I133/'Izračun udjela za 2024. (euri)'!$G$1,2)</f>
        <v>0</v>
      </c>
      <c r="J133" s="66">
        <f>+ROUND('Izračun udjela za 2024. (kune)'!J133/'Izračun udjela za 2024. (euri)'!$G$1,2)</f>
        <v>228916.65</v>
      </c>
      <c r="K133" s="64">
        <f>+ROUND('Izračun udjela za 2024. (kune)'!K133/'Izračun udjela za 2024. (euri)'!$G$1,2)</f>
        <v>191630.31</v>
      </c>
      <c r="L133" s="65">
        <f>+ROUND('Izračun udjela za 2024. (kune)'!L133/'Izračun udjela za 2024. (euri)'!$G$1,2)</f>
        <v>0</v>
      </c>
      <c r="M133" s="66">
        <f>+ROUND('Izračun udjela za 2024. (kune)'!M133/'Izračun udjela za 2024. (euri)'!$G$1,2)</f>
        <v>210793.34</v>
      </c>
      <c r="N133" s="64">
        <f>+ROUND('Izračun udjela za 2024. (kune)'!N133/'Izračun udjela za 2024. (euri)'!$G$1,2)</f>
        <v>131051.97</v>
      </c>
      <c r="O133" s="65">
        <f>+ROUND('Izračun udjela za 2024. (kune)'!O133/'Izračun udjela za 2024. (euri)'!$G$1,2)</f>
        <v>0</v>
      </c>
      <c r="P133" s="66">
        <f>+ROUND('Izračun udjela za 2024. (kune)'!P133/'Izračun udjela za 2024. (euri)'!$G$1,2)</f>
        <v>144157.16</v>
      </c>
      <c r="Q133" s="64">
        <f>+ROUND('Izračun udjela za 2024. (kune)'!Q133/'Izračun udjela za 2024. (euri)'!$G$1,2)</f>
        <v>173304.66</v>
      </c>
      <c r="R133" s="65">
        <f>+ROUND('Izračun udjela za 2024. (kune)'!R133/'Izračun udjela za 2024. (euri)'!$G$1,2)</f>
        <v>0</v>
      </c>
      <c r="S133" s="66">
        <f>+ROUND('Izračun udjela za 2024. (kune)'!S133/'Izračun udjela za 2024. (euri)'!$G$1,2)</f>
        <v>190635.12</v>
      </c>
      <c r="T133" s="64">
        <f>+ROUND('Izračun udjela za 2024. (kune)'!T133/'Izračun udjela za 2024. (euri)'!$G$1,2)</f>
        <v>143545.04</v>
      </c>
      <c r="U133" s="65">
        <f>+ROUND('Izračun udjela za 2024. (kune)'!U133/'Izračun udjela za 2024. (euri)'!$G$1,2)</f>
        <v>0</v>
      </c>
      <c r="V133" s="67">
        <f>+ROUND('Izračun udjela za 2024. (kune)'!V133/'Izračun udjela za 2024. (euri)'!$G$1,2)</f>
        <v>157899.54</v>
      </c>
      <c r="W133" s="64">
        <f>+ROUND('Izračun udjela za 2024. (kune)'!W133/'Izračun udjela za 2024. (euri)'!$G$1,2)</f>
        <v>221554.04</v>
      </c>
      <c r="X133" s="65">
        <f>+ROUND('Izračun udjela za 2024. (kune)'!X133/'Izračun udjela za 2024. (euri)'!$G$1,2)</f>
        <v>0</v>
      </c>
      <c r="Y133" s="67">
        <f>+ROUND('Izračun udjela za 2024. (kune)'!Y133/'Izračun udjela za 2024. (euri)'!$G$1,2)</f>
        <v>243709.45</v>
      </c>
      <c r="Z133" s="64">
        <f>+ROUND('Izračun udjela za 2024. (kune)'!Z133/'Izračun udjela za 2024. (euri)'!$G$1,2)</f>
        <v>293208.8</v>
      </c>
      <c r="AA133" s="68">
        <f>+ROUND('Izračun udjela za 2024. (kune)'!AA133/'Izračun udjela za 2024. (euri)'!$G$1,2)</f>
        <v>43</v>
      </c>
      <c r="AB133" s="65">
        <f>+ROUND('Izračun udjela za 2024. (kune)'!AB133/'Izračun udjela za 2024. (euri)'!$G$1,2)</f>
        <v>0</v>
      </c>
      <c r="AC133" s="67">
        <f>+ROUND('Izračun udjela za 2024. (kune)'!AC133/'Izračun udjela za 2024. (euri)'!$G$1,2)</f>
        <v>322529.68</v>
      </c>
      <c r="AD133" s="64">
        <f>+ROUND('Izračun udjela za 2024. (kune)'!AD133/'Izračun udjela za 2024. (euri)'!$G$1,2)</f>
        <v>231048.92</v>
      </c>
      <c r="AE133" s="68">
        <f>+ROUND('Izračun udjela za 2024. (kune)'!AE133/'Izračun udjela za 2024. (euri)'!$G$1,2)</f>
        <v>0</v>
      </c>
      <c r="AF133" s="65">
        <f>+ROUND('Izračun udjela za 2024. (kune)'!AF133/'Izračun udjela za 2024. (euri)'!$G$1,2)</f>
        <v>0</v>
      </c>
      <c r="AG133" s="67">
        <f>+ROUND('Izračun udjela za 2024. (kune)'!AG133/'Izračun udjela za 2024. (euri)'!$G$1,2)</f>
        <v>254153.82</v>
      </c>
      <c r="AH133" s="64">
        <f>+ROUND('Izračun udjela za 2024. (kune)'!AH133/'Izračun udjela za 2024. (euri)'!$G$1,2)</f>
        <v>264037.2</v>
      </c>
      <c r="AI133" s="68">
        <f>+ROUND('Izračun udjela za 2024. (kune)'!AI133/'Izračun udjela za 2024. (euri)'!$G$1,2)</f>
        <v>0</v>
      </c>
      <c r="AJ133" s="64">
        <f>+ROUND('Izračun udjela za 2024. (kune)'!AJ133/'Izračun udjela za 2024. (euri)'!$G$1,2)</f>
        <v>0</v>
      </c>
      <c r="AK133" s="67">
        <f>+ROUND('Izračun udjela za 2024. (kune)'!AK133/'Izračun udjela za 2024. (euri)'!$G$1,2)</f>
        <v>290440.92</v>
      </c>
      <c r="AL133" s="64">
        <f>+ROUND('Izračun udjela za 2024. (kune)'!AL133/'Izračun udjela za 2024. (euri)'!$G$1,2)</f>
        <v>362697.06</v>
      </c>
      <c r="AM133" s="68">
        <f>+ROUND('Izračun udjela za 2024. (kune)'!AM133/'Izračun udjela za 2024. (euri)'!$G$1,2)</f>
        <v>0</v>
      </c>
      <c r="AN133" s="64">
        <f>+ROUND('Izračun udjela za 2024. (kune)'!AN133/'Izračun udjela za 2024. (euri)'!$G$1,2)</f>
        <v>0</v>
      </c>
      <c r="AO133" s="67">
        <f>+ROUND('Izračun udjela za 2024. (kune)'!AO133/'Izračun udjela za 2024. (euri)'!$G$1,2)</f>
        <v>398966.76</v>
      </c>
      <c r="AP133" s="69"/>
      <c r="AQ133" s="69"/>
      <c r="AR133" s="69"/>
      <c r="AS133" s="69"/>
      <c r="AT133" s="69"/>
      <c r="AU133" s="71"/>
      <c r="AV133" s="64">
        <v>0</v>
      </c>
      <c r="AW133" s="64">
        <v>0</v>
      </c>
      <c r="AX133" s="64">
        <v>0</v>
      </c>
      <c r="AY133" s="64">
        <v>0</v>
      </c>
      <c r="AZ133" s="64"/>
      <c r="BA133" s="64"/>
      <c r="BB133" s="64"/>
      <c r="BC133" s="64"/>
      <c r="BD133" s="72">
        <f t="shared" si="18"/>
        <v>301960.13</v>
      </c>
      <c r="BE133" s="73">
        <f t="shared" si="16"/>
        <v>105.07</v>
      </c>
      <c r="BF133" s="74">
        <f t="shared" si="29"/>
        <v>447.75</v>
      </c>
      <c r="BG133" s="66">
        <f t="shared" si="17"/>
        <v>984862.32000000007</v>
      </c>
      <c r="BH133" s="75">
        <f t="shared" si="19"/>
        <v>2.7828242314610167E-3</v>
      </c>
      <c r="BI133" s="76">
        <f t="shared" si="20"/>
        <v>2.7828242314610202E-3</v>
      </c>
    </row>
    <row r="134" spans="1:61" ht="15.75" customHeight="1" x14ac:dyDescent="0.25">
      <c r="A134" s="60">
        <v>1</v>
      </c>
      <c r="B134" s="61">
        <v>137</v>
      </c>
      <c r="C134" s="61">
        <v>16</v>
      </c>
      <c r="D134" s="62" t="s">
        <v>87</v>
      </c>
      <c r="E134" s="62" t="s">
        <v>213</v>
      </c>
      <c r="F134" s="63">
        <v>2227</v>
      </c>
      <c r="G134" s="64">
        <v>10</v>
      </c>
      <c r="H134" s="64">
        <f>+ROUND('Izračun udjela za 2024. (kune)'!H134/'Izračun udjela za 2024. (euri)'!$G$1,2)</f>
        <v>324562.19</v>
      </c>
      <c r="I134" s="65">
        <f>+ROUND('Izračun udjela za 2024. (kune)'!I134/'Izračun udjela za 2024. (euri)'!$G$1,2)</f>
        <v>0</v>
      </c>
      <c r="J134" s="66">
        <f>+ROUND('Izračun udjela za 2024. (kune)'!J134/'Izračun udjela za 2024. (euri)'!$G$1,2)</f>
        <v>357018.41</v>
      </c>
      <c r="K134" s="64">
        <f>+ROUND('Izračun udjela za 2024. (kune)'!K134/'Izračun udjela za 2024. (euri)'!$G$1,2)</f>
        <v>245329.37</v>
      </c>
      <c r="L134" s="65">
        <f>+ROUND('Izračun udjela za 2024. (kune)'!L134/'Izračun udjela za 2024. (euri)'!$G$1,2)</f>
        <v>0</v>
      </c>
      <c r="M134" s="66">
        <f>+ROUND('Izračun udjela za 2024. (kune)'!M134/'Izračun udjela za 2024. (euri)'!$G$1,2)</f>
        <v>269862.31</v>
      </c>
      <c r="N134" s="64">
        <f>+ROUND('Izračun udjela za 2024. (kune)'!N134/'Izračun udjela za 2024. (euri)'!$G$1,2)</f>
        <v>170659.32</v>
      </c>
      <c r="O134" s="65">
        <f>+ROUND('Izračun udjela za 2024. (kune)'!O134/'Izračun udjela za 2024. (euri)'!$G$1,2)</f>
        <v>0</v>
      </c>
      <c r="P134" s="66">
        <f>+ROUND('Izračun udjela za 2024. (kune)'!P134/'Izračun udjela za 2024. (euri)'!$G$1,2)</f>
        <v>187725.25</v>
      </c>
      <c r="Q134" s="64">
        <f>+ROUND('Izračun udjela za 2024. (kune)'!Q134/'Izračun udjela za 2024. (euri)'!$G$1,2)</f>
        <v>171837.37</v>
      </c>
      <c r="R134" s="65">
        <f>+ROUND('Izračun udjela za 2024. (kune)'!R134/'Izračun udjela za 2024. (euri)'!$G$1,2)</f>
        <v>0</v>
      </c>
      <c r="S134" s="66">
        <f>+ROUND('Izračun udjela za 2024. (kune)'!S134/'Izračun udjela za 2024. (euri)'!$G$1,2)</f>
        <v>189021.1</v>
      </c>
      <c r="T134" s="64">
        <f>+ROUND('Izračun udjela za 2024. (kune)'!T134/'Izračun udjela za 2024. (euri)'!$G$1,2)</f>
        <v>169527.38</v>
      </c>
      <c r="U134" s="65">
        <f>+ROUND('Izračun udjela za 2024. (kune)'!U134/'Izračun udjela za 2024. (euri)'!$G$1,2)</f>
        <v>0</v>
      </c>
      <c r="V134" s="67">
        <f>+ROUND('Izračun udjela za 2024. (kune)'!V134/'Izračun udjela za 2024. (euri)'!$G$1,2)</f>
        <v>186480.11</v>
      </c>
      <c r="W134" s="64">
        <f>+ROUND('Izračun udjela za 2024. (kune)'!W134/'Izračun udjela za 2024. (euri)'!$G$1,2)</f>
        <v>269424.73</v>
      </c>
      <c r="X134" s="65">
        <f>+ROUND('Izračun udjela za 2024. (kune)'!X134/'Izračun udjela za 2024. (euri)'!$G$1,2)</f>
        <v>0</v>
      </c>
      <c r="Y134" s="67">
        <f>+ROUND('Izračun udjela za 2024. (kune)'!Y134/'Izračun udjela za 2024. (euri)'!$G$1,2)</f>
        <v>296367.2</v>
      </c>
      <c r="Z134" s="64">
        <f>+ROUND('Izračun udjela za 2024. (kune)'!Z134/'Izračun udjela za 2024. (euri)'!$G$1,2)</f>
        <v>322385.44</v>
      </c>
      <c r="AA134" s="68">
        <f>+ROUND('Izračun udjela za 2024. (kune)'!AA134/'Izračun udjela za 2024. (euri)'!$G$1,2)</f>
        <v>453.91</v>
      </c>
      <c r="AB134" s="65">
        <f>+ROUND('Izračun udjela za 2024. (kune)'!AB134/'Izračun udjela za 2024. (euri)'!$G$1,2)</f>
        <v>0</v>
      </c>
      <c r="AC134" s="67">
        <f>+ROUND('Izračun udjela za 2024. (kune)'!AC134/'Izračun udjela za 2024. (euri)'!$G$1,2)</f>
        <v>355000.66</v>
      </c>
      <c r="AD134" s="64">
        <f>+ROUND('Izračun udjela za 2024. (kune)'!AD134/'Izračun udjela za 2024. (euri)'!$G$1,2)</f>
        <v>268326.25</v>
      </c>
      <c r="AE134" s="68">
        <f>+ROUND('Izračun udjela za 2024. (kune)'!AE134/'Izračun udjela za 2024. (euri)'!$G$1,2)</f>
        <v>101.93</v>
      </c>
      <c r="AF134" s="65">
        <f>+ROUND('Izračun udjela za 2024. (kune)'!AF134/'Izračun udjela za 2024. (euri)'!$G$1,2)</f>
        <v>0</v>
      </c>
      <c r="AG134" s="67">
        <f>+ROUND('Izračun udjela za 2024. (kune)'!AG134/'Izračun udjela za 2024. (euri)'!$G$1,2)</f>
        <v>295922.71999999997</v>
      </c>
      <c r="AH134" s="64">
        <f>+ROUND('Izračun udjela za 2024. (kune)'!AH134/'Izračun udjela za 2024. (euri)'!$G$1,2)</f>
        <v>297045.57</v>
      </c>
      <c r="AI134" s="68">
        <f>+ROUND('Izračun udjela za 2024. (kune)'!AI134/'Izračun udjela za 2024. (euri)'!$G$1,2)</f>
        <v>572.91</v>
      </c>
      <c r="AJ134" s="64">
        <f>+ROUND('Izračun udjela za 2024. (kune)'!AJ134/'Izračun udjela za 2024. (euri)'!$G$1,2)</f>
        <v>0</v>
      </c>
      <c r="AK134" s="67">
        <f>+ROUND('Izračun udjela za 2024. (kune)'!AK134/'Izračun udjela za 2024. (euri)'!$G$1,2)</f>
        <v>327871.86</v>
      </c>
      <c r="AL134" s="64">
        <f>+ROUND('Izračun udjela za 2024. (kune)'!AL134/'Izračun udjela za 2024. (euri)'!$G$1,2)</f>
        <v>405768.58</v>
      </c>
      <c r="AM134" s="68">
        <f>+ROUND('Izračun udjela za 2024. (kune)'!AM134/'Izračun udjela za 2024. (euri)'!$G$1,2)</f>
        <v>39.200000000000003</v>
      </c>
      <c r="AN134" s="64">
        <f>+ROUND('Izračun udjela za 2024. (kune)'!AN134/'Izračun udjela za 2024. (euri)'!$G$1,2)</f>
        <v>0</v>
      </c>
      <c r="AO134" s="67">
        <f>+ROUND('Izračun udjela za 2024. (kune)'!AO134/'Izračun udjela za 2024. (euri)'!$G$1,2)</f>
        <v>448492.25</v>
      </c>
      <c r="AP134" s="69"/>
      <c r="AQ134" s="69"/>
      <c r="AR134" s="69"/>
      <c r="AS134" s="69"/>
      <c r="AT134" s="69"/>
      <c r="AU134" s="71"/>
      <c r="AV134" s="64">
        <v>4</v>
      </c>
      <c r="AW134" s="64">
        <v>4</v>
      </c>
      <c r="AX134" s="64">
        <v>8</v>
      </c>
      <c r="AY134" s="64">
        <v>10</v>
      </c>
      <c r="AZ134" s="64"/>
      <c r="BA134" s="64"/>
      <c r="BB134" s="64"/>
      <c r="BC134" s="64"/>
      <c r="BD134" s="72">
        <f t="shared" si="18"/>
        <v>344730.94</v>
      </c>
      <c r="BE134" s="73">
        <f t="shared" si="16"/>
        <v>154.80000000000001</v>
      </c>
      <c r="BF134" s="74">
        <f t="shared" si="29"/>
        <v>447.75</v>
      </c>
      <c r="BG134" s="66">
        <f t="shared" si="17"/>
        <v>652399.65</v>
      </c>
      <c r="BH134" s="75">
        <f t="shared" si="19"/>
        <v>1.8434186360350208E-3</v>
      </c>
      <c r="BI134" s="76">
        <f t="shared" si="20"/>
        <v>1.8434186360350201E-3</v>
      </c>
    </row>
    <row r="135" spans="1:61" ht="15.75" customHeight="1" x14ac:dyDescent="0.25">
      <c r="A135" s="60">
        <v>1</v>
      </c>
      <c r="B135" s="61">
        <v>138</v>
      </c>
      <c r="C135" s="61">
        <v>18</v>
      </c>
      <c r="D135" s="62" t="s">
        <v>87</v>
      </c>
      <c r="E135" s="62" t="s">
        <v>214</v>
      </c>
      <c r="F135" s="63">
        <v>656</v>
      </c>
      <c r="G135" s="64">
        <v>10</v>
      </c>
      <c r="H135" s="64">
        <f>+ROUND('Izračun udjela za 2024. (kune)'!H135/'Izračun udjela za 2024. (euri)'!$G$1,2)</f>
        <v>143369.38</v>
      </c>
      <c r="I135" s="65">
        <f>+ROUND('Izračun udjela za 2024. (kune)'!I135/'Izračun udjela za 2024. (euri)'!$G$1,2)</f>
        <v>0</v>
      </c>
      <c r="J135" s="66">
        <f>+ROUND('Izračun udjela za 2024. (kune)'!J135/'Izračun udjela za 2024. (euri)'!$G$1,2)</f>
        <v>157706.32</v>
      </c>
      <c r="K135" s="64">
        <f>+ROUND('Izračun udjela za 2024. (kune)'!K135/'Izračun udjela za 2024. (euri)'!$G$1,2)</f>
        <v>194284.52</v>
      </c>
      <c r="L135" s="65">
        <f>+ROUND('Izračun udjela za 2024. (kune)'!L135/'Izračun udjela za 2024. (euri)'!$G$1,2)</f>
        <v>0</v>
      </c>
      <c r="M135" s="66">
        <f>+ROUND('Izračun udjela za 2024. (kune)'!M135/'Izračun udjela za 2024. (euri)'!$G$1,2)</f>
        <v>213712.98</v>
      </c>
      <c r="N135" s="64">
        <f>+ROUND('Izračun udjela za 2024. (kune)'!N135/'Izračun udjela za 2024. (euri)'!$G$1,2)</f>
        <v>171635.69</v>
      </c>
      <c r="O135" s="65">
        <f>+ROUND('Izračun udjela za 2024. (kune)'!O135/'Izračun udjela za 2024. (euri)'!$G$1,2)</f>
        <v>0</v>
      </c>
      <c r="P135" s="66">
        <f>+ROUND('Izračun udjela za 2024. (kune)'!P135/'Izračun udjela za 2024. (euri)'!$G$1,2)</f>
        <v>188799.25</v>
      </c>
      <c r="Q135" s="64">
        <f>+ROUND('Izračun udjela za 2024. (kune)'!Q135/'Izračun udjela za 2024. (euri)'!$G$1,2)</f>
        <v>184225.27</v>
      </c>
      <c r="R135" s="65">
        <f>+ROUND('Izračun udjela za 2024. (kune)'!R135/'Izračun udjela za 2024. (euri)'!$G$1,2)</f>
        <v>0</v>
      </c>
      <c r="S135" s="66">
        <f>+ROUND('Izračun udjela za 2024. (kune)'!S135/'Izračun udjela za 2024. (euri)'!$G$1,2)</f>
        <v>202647.79</v>
      </c>
      <c r="T135" s="64">
        <f>+ROUND('Izračun udjela za 2024. (kune)'!T135/'Izračun udjela za 2024. (euri)'!$G$1,2)</f>
        <v>152619.32999999999</v>
      </c>
      <c r="U135" s="65">
        <f>+ROUND('Izračun udjela za 2024. (kune)'!U135/'Izračun udjela za 2024. (euri)'!$G$1,2)</f>
        <v>0</v>
      </c>
      <c r="V135" s="67">
        <f>+ROUND('Izračun udjela za 2024. (kune)'!V135/'Izračun udjela za 2024. (euri)'!$G$1,2)</f>
        <v>167881.27</v>
      </c>
      <c r="W135" s="64">
        <f>+ROUND('Izračun udjela za 2024. (kune)'!W135/'Izračun udjela za 2024. (euri)'!$G$1,2)</f>
        <v>227678.12</v>
      </c>
      <c r="X135" s="65">
        <f>+ROUND('Izračun udjela za 2024. (kune)'!X135/'Izračun udjela za 2024. (euri)'!$G$1,2)</f>
        <v>0</v>
      </c>
      <c r="Y135" s="67">
        <f>+ROUND('Izračun udjela za 2024. (kune)'!Y135/'Izračun udjela za 2024. (euri)'!$G$1,2)</f>
        <v>250445.93</v>
      </c>
      <c r="Z135" s="64">
        <f>+ROUND('Izračun udjela za 2024. (kune)'!Z135/'Izračun udjela za 2024. (euri)'!$G$1,2)</f>
        <v>753426.49</v>
      </c>
      <c r="AA135" s="68">
        <f>+ROUND('Izračun udjela za 2024. (kune)'!AA135/'Izračun udjela za 2024. (euri)'!$G$1,2)</f>
        <v>4300.83</v>
      </c>
      <c r="AB135" s="65">
        <f>+ROUND('Izračun udjela za 2024. (kune)'!AB135/'Izračun udjela za 2024. (euri)'!$G$1,2)</f>
        <v>0</v>
      </c>
      <c r="AC135" s="67">
        <f>+ROUND('Izračun udjela za 2024. (kune)'!AC135/'Izračun udjela za 2024. (euri)'!$G$1,2)</f>
        <v>870683.67</v>
      </c>
      <c r="AD135" s="64">
        <f>+ROUND('Izračun udjela za 2024. (kune)'!AD135/'Izračun udjela za 2024. (euri)'!$G$1,2)</f>
        <v>248202.52</v>
      </c>
      <c r="AE135" s="68">
        <f>+ROUND('Izračun udjela za 2024. (kune)'!AE135/'Izračun udjela za 2024. (euri)'!$G$1,2)</f>
        <v>5862.81</v>
      </c>
      <c r="AF135" s="65">
        <f>+ROUND('Izračun udjela za 2024. (kune)'!AF135/'Izračun udjela za 2024. (euri)'!$G$1,2)</f>
        <v>0</v>
      </c>
      <c r="AG135" s="67">
        <f>+ROUND('Izračun udjela za 2024. (kune)'!AG135/'Izračun udjela za 2024. (euri)'!$G$1,2)</f>
        <v>316285.01</v>
      </c>
      <c r="AH135" s="64">
        <f>+ROUND('Izračun udjela za 2024. (kune)'!AH135/'Izračun udjela za 2024. (euri)'!$G$1,2)</f>
        <v>242014.66</v>
      </c>
      <c r="AI135" s="68">
        <f>+ROUND('Izračun udjela za 2024. (kune)'!AI135/'Izračun udjela za 2024. (euri)'!$G$1,2)</f>
        <v>7199.54</v>
      </c>
      <c r="AJ135" s="64">
        <f>+ROUND('Izračun udjela za 2024. (kune)'!AJ135/'Izračun udjela za 2024. (euri)'!$G$1,2)</f>
        <v>0</v>
      </c>
      <c r="AK135" s="67">
        <f>+ROUND('Izračun udjela za 2024. (kune)'!AK135/'Izračun udjela za 2024. (euri)'!$G$1,2)</f>
        <v>310635.87</v>
      </c>
      <c r="AL135" s="64">
        <f>+ROUND('Izračun udjela za 2024. (kune)'!AL135/'Izračun udjela za 2024. (euri)'!$G$1,2)</f>
        <v>281577.32</v>
      </c>
      <c r="AM135" s="68">
        <f>+ROUND('Izračun udjela za 2024. (kune)'!AM135/'Izračun udjela za 2024. (euri)'!$G$1,2)</f>
        <v>8051.67</v>
      </c>
      <c r="AN135" s="64">
        <f>+ROUND('Izračun udjela za 2024. (kune)'!AN135/'Izračun udjela za 2024. (euri)'!$G$1,2)</f>
        <v>0</v>
      </c>
      <c r="AO135" s="67">
        <f>+ROUND('Izračun udjela za 2024. (kune)'!AO135/'Izračun udjela za 2024. (euri)'!$G$1,2)</f>
        <v>358254.29</v>
      </c>
      <c r="AP135" s="69"/>
      <c r="AQ135" s="69"/>
      <c r="AR135" s="69"/>
      <c r="AS135" s="69"/>
      <c r="AT135" s="69"/>
      <c r="AU135" s="71"/>
      <c r="AV135" s="64">
        <v>213</v>
      </c>
      <c r="AW135" s="64">
        <v>227</v>
      </c>
      <c r="AX135" s="64">
        <v>239</v>
      </c>
      <c r="AY135" s="64">
        <v>262</v>
      </c>
      <c r="AZ135" s="64"/>
      <c r="BA135" s="64"/>
      <c r="BB135" s="64"/>
      <c r="BC135" s="64"/>
      <c r="BD135" s="72">
        <f t="shared" si="18"/>
        <v>421260.95</v>
      </c>
      <c r="BE135" s="73">
        <f t="shared" si="16"/>
        <v>642.16999999999996</v>
      </c>
      <c r="BF135" s="74">
        <f t="shared" si="29"/>
        <v>447.75</v>
      </c>
      <c r="BG135" s="66">
        <f t="shared" si="17"/>
        <v>0</v>
      </c>
      <c r="BH135" s="75">
        <f t="shared" si="19"/>
        <v>0</v>
      </c>
      <c r="BI135" s="76">
        <f t="shared" si="20"/>
        <v>0</v>
      </c>
    </row>
    <row r="136" spans="1:61" ht="15.75" customHeight="1" x14ac:dyDescent="0.25">
      <c r="A136" s="60">
        <v>1</v>
      </c>
      <c r="B136" s="61">
        <v>139</v>
      </c>
      <c r="C136" s="61">
        <v>7</v>
      </c>
      <c r="D136" s="62" t="s">
        <v>91</v>
      </c>
      <c r="E136" s="62" t="s">
        <v>215</v>
      </c>
      <c r="F136" s="63">
        <v>5367</v>
      </c>
      <c r="G136" s="64">
        <v>12</v>
      </c>
      <c r="H136" s="64">
        <f>+ROUND('Izračun udjela za 2024. (kune)'!H136/'Izračun udjela za 2024. (euri)'!$G$1,2)</f>
        <v>503758.39</v>
      </c>
      <c r="I136" s="65">
        <f>+ROUND('Izračun udjela za 2024. (kune)'!I136/'Izračun udjela za 2024. (euri)'!$G$1,2)</f>
        <v>83771.360000000001</v>
      </c>
      <c r="J136" s="66">
        <f>+ROUND('Izračun udjela za 2024. (kune)'!J136/'Izračun udjela za 2024. (euri)'!$G$1,2)</f>
        <v>470385.47</v>
      </c>
      <c r="K136" s="64">
        <f>+ROUND('Izračun udjela za 2024. (kune)'!K136/'Izračun udjela za 2024. (euri)'!$G$1,2)</f>
        <v>585580.26</v>
      </c>
      <c r="L136" s="65">
        <f>+ROUND('Izračun udjela za 2024. (kune)'!L136/'Izračun udjela za 2024. (euri)'!$G$1,2)</f>
        <v>89864.39</v>
      </c>
      <c r="M136" s="66">
        <f>+ROUND('Izračun udjela za 2024. (kune)'!M136/'Izračun udjela za 2024. (euri)'!$G$1,2)</f>
        <v>555201.76</v>
      </c>
      <c r="N136" s="64">
        <f>+ROUND('Izračun udjela za 2024. (kune)'!N136/'Izračun udjela za 2024. (euri)'!$G$1,2)</f>
        <v>530540.86</v>
      </c>
      <c r="O136" s="65">
        <f>+ROUND('Izračun udjela za 2024. (kune)'!O136/'Izračun udjela za 2024. (euri)'!$G$1,2)</f>
        <v>47748.81</v>
      </c>
      <c r="P136" s="66">
        <f>+ROUND('Izračun udjela za 2024. (kune)'!P136/'Izračun udjela za 2024. (euri)'!$G$1,2)</f>
        <v>540727.1</v>
      </c>
      <c r="Q136" s="64">
        <f>+ROUND('Izračun udjela za 2024. (kune)'!Q136/'Izračun udjela za 2024. (euri)'!$G$1,2)</f>
        <v>647651.93999999994</v>
      </c>
      <c r="R136" s="65">
        <f>+ROUND('Izračun udjela za 2024. (kune)'!R136/'Izračun udjela za 2024. (euri)'!$G$1,2)</f>
        <v>59086.57</v>
      </c>
      <c r="S136" s="66">
        <f>+ROUND('Izračun udjela za 2024. (kune)'!S136/'Izračun udjela za 2024. (euri)'!$G$1,2)</f>
        <v>659193.21</v>
      </c>
      <c r="T136" s="64">
        <f>+ROUND('Izračun udjela za 2024. (kune)'!T136/'Izračun udjela za 2024. (euri)'!$G$1,2)</f>
        <v>551884.28</v>
      </c>
      <c r="U136" s="65">
        <f>+ROUND('Izračun udjela za 2024. (kune)'!U136/'Izračun udjela za 2024. (euri)'!$G$1,2)</f>
        <v>50691.99</v>
      </c>
      <c r="V136" s="67">
        <f>+ROUND('Izračun udjela za 2024. (kune)'!V136/'Izračun udjela za 2024. (euri)'!$G$1,2)</f>
        <v>561335.37</v>
      </c>
      <c r="W136" s="64">
        <f>+ROUND('Izračun udjela za 2024. (kune)'!W136/'Izračun udjela za 2024. (euri)'!$G$1,2)</f>
        <v>762112.36</v>
      </c>
      <c r="X136" s="65">
        <f>+ROUND('Izračun udjela za 2024. (kune)'!X136/'Izračun udjela za 2024. (euri)'!$G$1,2)</f>
        <v>69283.02</v>
      </c>
      <c r="Y136" s="67">
        <f>+ROUND('Izračun udjela za 2024. (kune)'!Y136/'Izračun udjela za 2024. (euri)'!$G$1,2)</f>
        <v>775968.86</v>
      </c>
      <c r="Z136" s="64">
        <f>+ROUND('Izračun udjela za 2024. (kune)'!Z136/'Izračun udjela za 2024. (euri)'!$G$1,2)</f>
        <v>980713.5</v>
      </c>
      <c r="AA136" s="68">
        <f>+ROUND('Izračun udjela za 2024. (kune)'!AA136/'Izračun udjela za 2024. (euri)'!$G$1,2)</f>
        <v>2029.58</v>
      </c>
      <c r="AB136" s="65">
        <f>+ROUND('Izračun udjela za 2024. (kune)'!AB136/'Izračun udjela za 2024. (euri)'!$G$1,2)</f>
        <v>89155.86</v>
      </c>
      <c r="AC136" s="67">
        <f>+ROUND('Izračun udjela za 2024. (kune)'!AC136/'Izračun udjela za 2024. (euri)'!$G$1,2)</f>
        <v>998544.56</v>
      </c>
      <c r="AD136" s="64">
        <f>+ROUND('Izračun udjela za 2024. (kune)'!AD136/'Izračun udjela za 2024. (euri)'!$G$1,2)</f>
        <v>826442.54</v>
      </c>
      <c r="AE136" s="68">
        <f>+ROUND('Izračun udjela za 2024. (kune)'!AE136/'Izračun udjela za 2024. (euri)'!$G$1,2)</f>
        <v>459</v>
      </c>
      <c r="AF136" s="65">
        <f>+ROUND('Izračun udjela za 2024. (kune)'!AF136/'Izračun udjela za 2024. (euri)'!$G$1,2)</f>
        <v>39249.279999999999</v>
      </c>
      <c r="AG136" s="67">
        <f>+ROUND('Izračun udjela za 2024. (kune)'!AG136/'Izračun udjela za 2024. (euri)'!$G$1,2)</f>
        <v>881656.45</v>
      </c>
      <c r="AH136" s="64">
        <f>+ROUND('Izračun udjela za 2024. (kune)'!AH136/'Izračun udjela za 2024. (euri)'!$G$1,2)</f>
        <v>949297.84</v>
      </c>
      <c r="AI136" s="68">
        <f>+ROUND('Izračun udjela za 2024. (kune)'!AI136/'Izračun udjela za 2024. (euri)'!$G$1,2)</f>
        <v>52.2</v>
      </c>
      <c r="AJ136" s="64">
        <f>+ROUND('Izračun udjela za 2024. (kune)'!AJ136/'Izračun udjela za 2024. (euri)'!$G$1,2)</f>
        <v>45216.47</v>
      </c>
      <c r="AK136" s="67">
        <f>+ROUND('Izračun udjela za 2024. (kune)'!AK136/'Izračun udjela za 2024. (euri)'!$G$1,2)</f>
        <v>1014519.44</v>
      </c>
      <c r="AL136" s="64">
        <f>+ROUND('Izračun udjela za 2024. (kune)'!AL136/'Izračun udjela za 2024. (euri)'!$G$1,2)</f>
        <v>966704.56</v>
      </c>
      <c r="AM136" s="68">
        <f>+ROUND('Izračun udjela za 2024. (kune)'!AM136/'Izračun udjela za 2024. (euri)'!$G$1,2)</f>
        <v>-70.819999999999993</v>
      </c>
      <c r="AN136" s="64">
        <f>+ROUND('Izračun udjela za 2024. (kune)'!AN136/'Izračun udjela za 2024. (euri)'!$G$1,2)</f>
        <v>46033.57</v>
      </c>
      <c r="AO136" s="67">
        <f>+ROUND('Izračun udjela za 2024. (kune)'!AO136/'Izračun udjela za 2024. (euri)'!$G$1,2)</f>
        <v>1033237.59</v>
      </c>
      <c r="AP136" s="69"/>
      <c r="AQ136" s="69"/>
      <c r="AR136" s="69"/>
      <c r="AS136" s="69"/>
      <c r="AT136" s="69"/>
      <c r="AU136" s="71"/>
      <c r="AV136" s="64">
        <v>0</v>
      </c>
      <c r="AW136" s="64">
        <v>0</v>
      </c>
      <c r="AX136" s="64">
        <v>9</v>
      </c>
      <c r="AY136" s="64">
        <v>9</v>
      </c>
      <c r="AZ136" s="64"/>
      <c r="BA136" s="64"/>
      <c r="BB136" s="64"/>
      <c r="BC136" s="64"/>
      <c r="BD136" s="72">
        <f t="shared" si="18"/>
        <v>940785.38</v>
      </c>
      <c r="BE136" s="73">
        <f t="shared" si="16"/>
        <v>175.29</v>
      </c>
      <c r="BF136" s="74">
        <f>+$BJ$601</f>
        <v>453.27</v>
      </c>
      <c r="BG136" s="66">
        <f t="shared" si="17"/>
        <v>1491918.6600000001</v>
      </c>
      <c r="BH136" s="75">
        <f t="shared" si="19"/>
        <v>4.2155612151116208E-3</v>
      </c>
      <c r="BI136" s="76">
        <f t="shared" si="20"/>
        <v>4.21556121511162E-3</v>
      </c>
    </row>
    <row r="137" spans="1:61" ht="15.75" customHeight="1" x14ac:dyDescent="0.25">
      <c r="A137" s="60">
        <v>1</v>
      </c>
      <c r="B137" s="61">
        <v>140</v>
      </c>
      <c r="C137" s="61">
        <v>12</v>
      </c>
      <c r="D137" s="62" t="s">
        <v>87</v>
      </c>
      <c r="E137" s="62" t="s">
        <v>216</v>
      </c>
      <c r="F137" s="63">
        <v>1610</v>
      </c>
      <c r="G137" s="64">
        <v>10</v>
      </c>
      <c r="H137" s="64">
        <f>+ROUND('Izračun udjela za 2024. (kune)'!H137/'Izračun udjela za 2024. (euri)'!$G$1,2)</f>
        <v>105627.14</v>
      </c>
      <c r="I137" s="65">
        <f>+ROUND('Izračun udjela za 2024. (kune)'!I137/'Izračun udjela za 2024. (euri)'!$G$1,2)</f>
        <v>0</v>
      </c>
      <c r="J137" s="66">
        <f>+ROUND('Izračun udjela za 2024. (kune)'!J137/'Izračun udjela za 2024. (euri)'!$G$1,2)</f>
        <v>116189.85</v>
      </c>
      <c r="K137" s="64">
        <f>+ROUND('Izračun udjela za 2024. (kune)'!K137/'Izračun udjela za 2024. (euri)'!$G$1,2)</f>
        <v>120433.93</v>
      </c>
      <c r="L137" s="65">
        <f>+ROUND('Izračun udjela za 2024. (kune)'!L137/'Izračun udjela za 2024. (euri)'!$G$1,2)</f>
        <v>0</v>
      </c>
      <c r="M137" s="66">
        <f>+ROUND('Izračun udjela za 2024. (kune)'!M137/'Izračun udjela za 2024. (euri)'!$G$1,2)</f>
        <v>132477.32999999999</v>
      </c>
      <c r="N137" s="64">
        <f>+ROUND('Izračun udjela za 2024. (kune)'!N137/'Izračun udjela za 2024. (euri)'!$G$1,2)</f>
        <v>109662.75</v>
      </c>
      <c r="O137" s="65">
        <f>+ROUND('Izračun udjela za 2024. (kune)'!O137/'Izračun udjela za 2024. (euri)'!$G$1,2)</f>
        <v>0</v>
      </c>
      <c r="P137" s="66">
        <f>+ROUND('Izračun udjela za 2024. (kune)'!P137/'Izračun udjela za 2024. (euri)'!$G$1,2)</f>
        <v>120629.02</v>
      </c>
      <c r="Q137" s="64">
        <f>+ROUND('Izračun udjela za 2024. (kune)'!Q137/'Izračun udjela za 2024. (euri)'!$G$1,2)</f>
        <v>95249.09</v>
      </c>
      <c r="R137" s="65">
        <f>+ROUND('Izračun udjela za 2024. (kune)'!R137/'Izračun udjela za 2024. (euri)'!$G$1,2)</f>
        <v>0</v>
      </c>
      <c r="S137" s="66">
        <f>+ROUND('Izračun udjela za 2024. (kune)'!S137/'Izračun udjela za 2024. (euri)'!$G$1,2)</f>
        <v>104774</v>
      </c>
      <c r="T137" s="64">
        <f>+ROUND('Izračun udjela za 2024. (kune)'!T137/'Izračun udjela za 2024. (euri)'!$G$1,2)</f>
        <v>84943.37</v>
      </c>
      <c r="U137" s="65">
        <f>+ROUND('Izračun udjela za 2024. (kune)'!U137/'Izračun udjela za 2024. (euri)'!$G$1,2)</f>
        <v>0</v>
      </c>
      <c r="V137" s="67">
        <f>+ROUND('Izračun udjela za 2024. (kune)'!V137/'Izračun udjela za 2024. (euri)'!$G$1,2)</f>
        <v>93437.7</v>
      </c>
      <c r="W137" s="64">
        <f>+ROUND('Izračun udjela za 2024. (kune)'!W137/'Izračun udjela za 2024. (euri)'!$G$1,2)</f>
        <v>158320.88</v>
      </c>
      <c r="X137" s="65">
        <f>+ROUND('Izračun udjela za 2024. (kune)'!X137/'Izračun udjela za 2024. (euri)'!$G$1,2)</f>
        <v>0</v>
      </c>
      <c r="Y137" s="67">
        <f>+ROUND('Izračun udjela za 2024. (kune)'!Y137/'Izračun udjela za 2024. (euri)'!$G$1,2)</f>
        <v>174152.97</v>
      </c>
      <c r="Z137" s="64">
        <f>+ROUND('Izračun udjela za 2024. (kune)'!Z137/'Izračun udjela za 2024. (euri)'!$G$1,2)</f>
        <v>205718.35</v>
      </c>
      <c r="AA137" s="68">
        <f>+ROUND('Izračun udjela za 2024. (kune)'!AA137/'Izračun udjela za 2024. (euri)'!$G$1,2)</f>
        <v>477.3</v>
      </c>
      <c r="AB137" s="65">
        <f>+ROUND('Izračun udjela za 2024. (kune)'!AB137/'Izračun udjela za 2024. (euri)'!$G$1,2)</f>
        <v>0</v>
      </c>
      <c r="AC137" s="67">
        <f>+ROUND('Izračun udjela za 2024. (kune)'!AC137/'Izračun udjela za 2024. (euri)'!$G$1,2)</f>
        <v>227079.12</v>
      </c>
      <c r="AD137" s="64">
        <f>+ROUND('Izračun udjela za 2024. (kune)'!AD137/'Izračun udjela za 2024. (euri)'!$G$1,2)</f>
        <v>202477.45</v>
      </c>
      <c r="AE137" s="68">
        <f>+ROUND('Izračun udjela za 2024. (kune)'!AE137/'Izračun udjela za 2024. (euri)'!$G$1,2)</f>
        <v>0</v>
      </c>
      <c r="AF137" s="65">
        <f>+ROUND('Izračun udjela za 2024. (kune)'!AF137/'Izračun udjela za 2024. (euri)'!$G$1,2)</f>
        <v>0</v>
      </c>
      <c r="AG137" s="67">
        <f>+ROUND('Izračun udjela za 2024. (kune)'!AG137/'Izračun udjela za 2024. (euri)'!$G$1,2)</f>
        <v>224039.15</v>
      </c>
      <c r="AH137" s="64">
        <f>+ROUND('Izračun udjela za 2024. (kune)'!AH137/'Izračun udjela za 2024. (euri)'!$G$1,2)</f>
        <v>255943.14</v>
      </c>
      <c r="AI137" s="68">
        <f>+ROUND('Izračun udjela za 2024. (kune)'!AI137/'Izračun udjela za 2024. (euri)'!$G$1,2)</f>
        <v>320.37</v>
      </c>
      <c r="AJ137" s="64">
        <f>+ROUND('Izračun udjela za 2024. (kune)'!AJ137/'Izračun udjela za 2024. (euri)'!$G$1,2)</f>
        <v>0</v>
      </c>
      <c r="AK137" s="67">
        <f>+ROUND('Izračun udjela za 2024. (kune)'!AK137/'Izračun udjela za 2024. (euri)'!$G$1,2)</f>
        <v>282499</v>
      </c>
      <c r="AL137" s="64">
        <f>+ROUND('Izračun udjela za 2024. (kune)'!AL137/'Izračun udjela za 2024. (euri)'!$G$1,2)</f>
        <v>213841.6</v>
      </c>
      <c r="AM137" s="68">
        <f>+ROUND('Izračun udjela za 2024. (kune)'!AM137/'Izračun udjela za 2024. (euri)'!$G$1,2)</f>
        <v>368.56</v>
      </c>
      <c r="AN137" s="64">
        <f>+ROUND('Izračun udjela za 2024. (kune)'!AN137/'Izračun udjela za 2024. (euri)'!$G$1,2)</f>
        <v>0</v>
      </c>
      <c r="AO137" s="67">
        <f>+ROUND('Izračun udjela za 2024. (kune)'!AO137/'Izračun udjela za 2024. (euri)'!$G$1,2)</f>
        <v>236134.3</v>
      </c>
      <c r="AP137" s="69"/>
      <c r="AQ137" s="69"/>
      <c r="AR137" s="69"/>
      <c r="AS137" s="69"/>
      <c r="AT137" s="69"/>
      <c r="AU137" s="71"/>
      <c r="AV137" s="64">
        <v>6</v>
      </c>
      <c r="AW137" s="64">
        <v>6</v>
      </c>
      <c r="AX137" s="64">
        <v>6</v>
      </c>
      <c r="AY137" s="64">
        <v>6</v>
      </c>
      <c r="AZ137" s="64"/>
      <c r="BA137" s="64"/>
      <c r="BB137" s="64"/>
      <c r="BC137" s="64"/>
      <c r="BD137" s="72">
        <f t="shared" si="18"/>
        <v>228780.91</v>
      </c>
      <c r="BE137" s="73">
        <f t="shared" si="16"/>
        <v>142.1</v>
      </c>
      <c r="BF137" s="74">
        <f t="shared" ref="BF137:BF143" si="30">+$BJ$600</f>
        <v>447.75</v>
      </c>
      <c r="BG137" s="66">
        <f t="shared" si="17"/>
        <v>492096.49999999994</v>
      </c>
      <c r="BH137" s="75">
        <f t="shared" si="19"/>
        <v>1.3904665013655471E-3</v>
      </c>
      <c r="BI137" s="76">
        <f t="shared" si="20"/>
        <v>1.3904665013655499E-3</v>
      </c>
    </row>
    <row r="138" spans="1:61" ht="15.75" customHeight="1" x14ac:dyDescent="0.25">
      <c r="A138" s="60">
        <v>1</v>
      </c>
      <c r="B138" s="61">
        <v>141</v>
      </c>
      <c r="C138" s="61">
        <v>16</v>
      </c>
      <c r="D138" s="62" t="s">
        <v>87</v>
      </c>
      <c r="E138" s="62" t="s">
        <v>217</v>
      </c>
      <c r="F138" s="63">
        <v>2600</v>
      </c>
      <c r="G138" s="64">
        <v>10</v>
      </c>
      <c r="H138" s="64">
        <f>+ROUND('Izračun udjela za 2024. (kune)'!H138/'Izračun udjela za 2024. (euri)'!$G$1,2)</f>
        <v>202629.43</v>
      </c>
      <c r="I138" s="65">
        <f>+ROUND('Izračun udjela za 2024. (kune)'!I138/'Izračun udjela za 2024. (euri)'!$G$1,2)</f>
        <v>0</v>
      </c>
      <c r="J138" s="66">
        <f>+ROUND('Izračun udjela za 2024. (kune)'!J138/'Izračun udjela za 2024. (euri)'!$G$1,2)</f>
        <v>222892.38</v>
      </c>
      <c r="K138" s="64">
        <f>+ROUND('Izračun udjela za 2024. (kune)'!K138/'Izračun udjela za 2024. (euri)'!$G$1,2)</f>
        <v>170477.29</v>
      </c>
      <c r="L138" s="65">
        <f>+ROUND('Izračun udjela za 2024. (kune)'!L138/'Izračun udjela za 2024. (euri)'!$G$1,2)</f>
        <v>0</v>
      </c>
      <c r="M138" s="66">
        <f>+ROUND('Izračun udjela za 2024. (kune)'!M138/'Izračun udjela za 2024. (euri)'!$G$1,2)</f>
        <v>187525.01</v>
      </c>
      <c r="N138" s="64">
        <f>+ROUND('Izračun udjela za 2024. (kune)'!N138/'Izračun udjela za 2024. (euri)'!$G$1,2)</f>
        <v>250165.18</v>
      </c>
      <c r="O138" s="65">
        <f>+ROUND('Izračun udjela za 2024. (kune)'!O138/'Izračun udjela za 2024. (euri)'!$G$1,2)</f>
        <v>0</v>
      </c>
      <c r="P138" s="66">
        <f>+ROUND('Izračun udjela za 2024. (kune)'!P138/'Izračun udjela za 2024. (euri)'!$G$1,2)</f>
        <v>275181.7</v>
      </c>
      <c r="Q138" s="64">
        <f>+ROUND('Izračun udjela za 2024. (kune)'!Q138/'Izračun udjela za 2024. (euri)'!$G$1,2)</f>
        <v>195023.24</v>
      </c>
      <c r="R138" s="65">
        <f>+ROUND('Izračun udjela za 2024. (kune)'!R138/'Izračun udjela za 2024. (euri)'!$G$1,2)</f>
        <v>0</v>
      </c>
      <c r="S138" s="66">
        <f>+ROUND('Izračun udjela za 2024. (kune)'!S138/'Izračun udjela za 2024. (euri)'!$G$1,2)</f>
        <v>214525.57</v>
      </c>
      <c r="T138" s="64">
        <f>+ROUND('Izračun udjela za 2024. (kune)'!T138/'Izračun udjela za 2024. (euri)'!$G$1,2)</f>
        <v>158550.98000000001</v>
      </c>
      <c r="U138" s="65">
        <f>+ROUND('Izračun udjela za 2024. (kune)'!U138/'Izračun udjela za 2024. (euri)'!$G$1,2)</f>
        <v>1865.4</v>
      </c>
      <c r="V138" s="67">
        <f>+ROUND('Izračun udjela za 2024. (kune)'!V138/'Izračun udjela za 2024. (euri)'!$G$1,2)</f>
        <v>172354.14</v>
      </c>
      <c r="W138" s="64">
        <f>+ROUND('Izračun udjela za 2024. (kune)'!W138/'Izračun udjela za 2024. (euri)'!$G$1,2)</f>
        <v>167218.79999999999</v>
      </c>
      <c r="X138" s="65">
        <f>+ROUND('Izračun udjela za 2024. (kune)'!X138/'Izračun udjela za 2024. (euri)'!$G$1,2)</f>
        <v>7535</v>
      </c>
      <c r="Y138" s="67">
        <f>+ROUND('Izračun udjela za 2024. (kune)'!Y138/'Izračun udjela za 2024. (euri)'!$G$1,2)</f>
        <v>175652.18</v>
      </c>
      <c r="Z138" s="64">
        <f>+ROUND('Izračun udjela za 2024. (kune)'!Z138/'Izračun udjela za 2024. (euri)'!$G$1,2)</f>
        <v>207079.4</v>
      </c>
      <c r="AA138" s="68">
        <f>+ROUND('Izračun udjela za 2024. (kune)'!AA138/'Izračun udjela za 2024. (euri)'!$G$1,2)</f>
        <v>83.62</v>
      </c>
      <c r="AB138" s="65">
        <f>+ROUND('Izračun udjela za 2024. (kune)'!AB138/'Izračun udjela za 2024. (euri)'!$G$1,2)</f>
        <v>9860.94</v>
      </c>
      <c r="AC138" s="67">
        <f>+ROUND('Izračun udjela za 2024. (kune)'!AC138/'Izračun udjela za 2024. (euri)'!$G$1,2)</f>
        <v>216940.31</v>
      </c>
      <c r="AD138" s="64">
        <f>+ROUND('Izračun udjela za 2024. (kune)'!AD138/'Izračun udjela za 2024. (euri)'!$G$1,2)</f>
        <v>205999.48</v>
      </c>
      <c r="AE138" s="68">
        <f>+ROUND('Izračun udjela za 2024. (kune)'!AE138/'Izračun udjela za 2024. (euri)'!$G$1,2)</f>
        <v>0</v>
      </c>
      <c r="AF138" s="65">
        <f>+ROUND('Izračun udjela za 2024. (kune)'!AF138/'Izračun udjela za 2024. (euri)'!$G$1,2)</f>
        <v>9809.51</v>
      </c>
      <c r="AG138" s="67">
        <f>+ROUND('Izračun udjela za 2024. (kune)'!AG138/'Izračun udjela za 2024. (euri)'!$G$1,2)</f>
        <v>215808.96</v>
      </c>
      <c r="AH138" s="64">
        <f>+ROUND('Izračun udjela za 2024. (kune)'!AH138/'Izračun udjela za 2024. (euri)'!$G$1,2)</f>
        <v>266195.90999999997</v>
      </c>
      <c r="AI138" s="68">
        <f>+ROUND('Izračun udjela za 2024. (kune)'!AI138/'Izračun udjela za 2024. (euri)'!$G$1,2)</f>
        <v>0</v>
      </c>
      <c r="AJ138" s="64">
        <f>+ROUND('Izračun udjela za 2024. (kune)'!AJ138/'Izračun udjela za 2024. (euri)'!$G$1,2)</f>
        <v>12675.98</v>
      </c>
      <c r="AK138" s="67">
        <f>+ROUND('Izračun udjela za 2024. (kune)'!AK138/'Izračun udjela za 2024. (euri)'!$G$1,2)</f>
        <v>278871.92</v>
      </c>
      <c r="AL138" s="64">
        <f>+ROUND('Izračun udjela za 2024. (kune)'!AL138/'Izračun udjela za 2024. (euri)'!$G$1,2)</f>
        <v>221805.55</v>
      </c>
      <c r="AM138" s="68">
        <f>+ROUND('Izračun udjela za 2024. (kune)'!AM138/'Izračun udjela za 2024. (euri)'!$G$1,2)</f>
        <v>0</v>
      </c>
      <c r="AN138" s="64">
        <f>+ROUND('Izračun udjela za 2024. (kune)'!AN138/'Izračun udjela za 2024. (euri)'!$G$1,2)</f>
        <v>10860.58</v>
      </c>
      <c r="AO138" s="67">
        <f>+ROUND('Izračun udjela za 2024. (kune)'!AO138/'Izračun udjela za 2024. (euri)'!$G$1,2)</f>
        <v>232039.46</v>
      </c>
      <c r="AP138" s="69"/>
      <c r="AQ138" s="69"/>
      <c r="AR138" s="69"/>
      <c r="AS138" s="69"/>
      <c r="AT138" s="69"/>
      <c r="AU138" s="71"/>
      <c r="AV138" s="64">
        <v>0</v>
      </c>
      <c r="AW138" s="64">
        <v>0</v>
      </c>
      <c r="AX138" s="64">
        <v>0</v>
      </c>
      <c r="AY138" s="64">
        <v>0</v>
      </c>
      <c r="AZ138" s="64"/>
      <c r="BA138" s="64"/>
      <c r="BB138" s="64"/>
      <c r="BC138" s="64"/>
      <c r="BD138" s="72">
        <f t="shared" si="18"/>
        <v>223862.57</v>
      </c>
      <c r="BE138" s="73">
        <f t="shared" si="16"/>
        <v>86.1</v>
      </c>
      <c r="BF138" s="74">
        <f t="shared" si="30"/>
        <v>447.75</v>
      </c>
      <c r="BG138" s="66">
        <f t="shared" si="17"/>
        <v>940289.99999999988</v>
      </c>
      <c r="BH138" s="75">
        <f t="shared" si="19"/>
        <v>2.6568808080712023E-3</v>
      </c>
      <c r="BI138" s="76">
        <f t="shared" si="20"/>
        <v>2.6568808080712002E-3</v>
      </c>
    </row>
    <row r="139" spans="1:61" ht="15.75" customHeight="1" x14ac:dyDescent="0.25">
      <c r="A139" s="60">
        <v>1</v>
      </c>
      <c r="B139" s="61">
        <v>144</v>
      </c>
      <c r="C139" s="61">
        <v>7</v>
      </c>
      <c r="D139" s="62" t="s">
        <v>87</v>
      </c>
      <c r="E139" s="62" t="s">
        <v>218</v>
      </c>
      <c r="F139" s="63">
        <v>1910</v>
      </c>
      <c r="G139" s="64">
        <v>10</v>
      </c>
      <c r="H139" s="64">
        <f>+ROUND('Izračun udjela za 2024. (kune)'!H139/'Izračun udjela za 2024. (euri)'!$G$1,2)</f>
        <v>296165.99</v>
      </c>
      <c r="I139" s="65">
        <f>+ROUND('Izračun udjela za 2024. (kune)'!I139/'Izračun udjela za 2024. (euri)'!$G$1,2)</f>
        <v>0</v>
      </c>
      <c r="J139" s="66">
        <f>+ROUND('Izračun udjela za 2024. (kune)'!J139/'Izračun udjela za 2024. (euri)'!$G$1,2)</f>
        <v>325782.59000000003</v>
      </c>
      <c r="K139" s="64">
        <f>+ROUND('Izračun udjela za 2024. (kune)'!K139/'Izračun udjela za 2024. (euri)'!$G$1,2)</f>
        <v>297872.26</v>
      </c>
      <c r="L139" s="65">
        <f>+ROUND('Izračun udjela za 2024. (kune)'!L139/'Izračun udjela za 2024. (euri)'!$G$1,2)</f>
        <v>0</v>
      </c>
      <c r="M139" s="66">
        <f>+ROUND('Izračun udjela za 2024. (kune)'!M139/'Izračun udjela za 2024. (euri)'!$G$1,2)</f>
        <v>327659.49</v>
      </c>
      <c r="N139" s="64">
        <f>+ROUND('Izračun udjela za 2024. (kune)'!N139/'Izračun udjela za 2024. (euri)'!$G$1,2)</f>
        <v>237563.3</v>
      </c>
      <c r="O139" s="65">
        <f>+ROUND('Izračun udjela za 2024. (kune)'!O139/'Izračun udjela za 2024. (euri)'!$G$1,2)</f>
        <v>0</v>
      </c>
      <c r="P139" s="66">
        <f>+ROUND('Izračun udjela za 2024. (kune)'!P139/'Izračun udjela za 2024. (euri)'!$G$1,2)</f>
        <v>261319.64</v>
      </c>
      <c r="Q139" s="64">
        <f>+ROUND('Izračun udjela za 2024. (kune)'!Q139/'Izračun udjela za 2024. (euri)'!$G$1,2)</f>
        <v>314765.8</v>
      </c>
      <c r="R139" s="65">
        <f>+ROUND('Izračun udjela za 2024. (kune)'!R139/'Izračun udjela za 2024. (euri)'!$G$1,2)</f>
        <v>0</v>
      </c>
      <c r="S139" s="66">
        <f>+ROUND('Izračun udjela za 2024. (kune)'!S139/'Izračun udjela za 2024. (euri)'!$G$1,2)</f>
        <v>346242.38</v>
      </c>
      <c r="T139" s="64">
        <f>+ROUND('Izračun udjela za 2024. (kune)'!T139/'Izračun udjela za 2024. (euri)'!$G$1,2)</f>
        <v>233685.74</v>
      </c>
      <c r="U139" s="65">
        <f>+ROUND('Izračun udjela za 2024. (kune)'!U139/'Izračun udjela za 2024. (euri)'!$G$1,2)</f>
        <v>0</v>
      </c>
      <c r="V139" s="67">
        <f>+ROUND('Izračun udjela za 2024. (kune)'!V139/'Izračun udjela za 2024. (euri)'!$G$1,2)</f>
        <v>257054.31</v>
      </c>
      <c r="W139" s="64">
        <f>+ROUND('Izračun udjela za 2024. (kune)'!W139/'Izračun udjela za 2024. (euri)'!$G$1,2)</f>
        <v>283654.03999999998</v>
      </c>
      <c r="X139" s="65">
        <f>+ROUND('Izračun udjela za 2024. (kune)'!X139/'Izračun udjela za 2024. (euri)'!$G$1,2)</f>
        <v>0</v>
      </c>
      <c r="Y139" s="67">
        <f>+ROUND('Izračun udjela za 2024. (kune)'!Y139/'Izračun udjela za 2024. (euri)'!$G$1,2)</f>
        <v>312019.44</v>
      </c>
      <c r="Z139" s="64">
        <f>+ROUND('Izračun udjela za 2024. (kune)'!Z139/'Izračun udjela za 2024. (euri)'!$G$1,2)</f>
        <v>340439.76</v>
      </c>
      <c r="AA139" s="68">
        <f>+ROUND('Izračun udjela za 2024. (kune)'!AA139/'Izračun udjela za 2024. (euri)'!$G$1,2)</f>
        <v>570.09</v>
      </c>
      <c r="AB139" s="65">
        <f>+ROUND('Izračun udjela za 2024. (kune)'!AB139/'Izračun udjela za 2024. (euri)'!$G$1,2)</f>
        <v>0</v>
      </c>
      <c r="AC139" s="67">
        <f>+ROUND('Izračun udjela za 2024. (kune)'!AC139/'Izračun udjela za 2024. (euri)'!$G$1,2)</f>
        <v>374483.74</v>
      </c>
      <c r="AD139" s="64">
        <f>+ROUND('Izračun udjela za 2024. (kune)'!AD139/'Izračun udjela za 2024. (euri)'!$G$1,2)</f>
        <v>316801.28000000003</v>
      </c>
      <c r="AE139" s="68">
        <f>+ROUND('Izračun udjela za 2024. (kune)'!AE139/'Izračun udjela za 2024. (euri)'!$G$1,2)</f>
        <v>0</v>
      </c>
      <c r="AF139" s="65">
        <f>+ROUND('Izračun udjela za 2024. (kune)'!AF139/'Izračun udjela za 2024. (euri)'!$G$1,2)</f>
        <v>0</v>
      </c>
      <c r="AG139" s="67">
        <f>+ROUND('Izračun udjela za 2024. (kune)'!AG139/'Izračun udjela za 2024. (euri)'!$G$1,2)</f>
        <v>348481.4</v>
      </c>
      <c r="AH139" s="64">
        <f>+ROUND('Izračun udjela za 2024. (kune)'!AH139/'Izračun udjela za 2024. (euri)'!$G$1,2)</f>
        <v>344732.59</v>
      </c>
      <c r="AI139" s="68">
        <f>+ROUND('Izračun udjela za 2024. (kune)'!AI139/'Izračun udjela za 2024. (euri)'!$G$1,2)</f>
        <v>0</v>
      </c>
      <c r="AJ139" s="64">
        <f>+ROUND('Izračun udjela za 2024. (kune)'!AJ139/'Izračun udjela za 2024. (euri)'!$G$1,2)</f>
        <v>0</v>
      </c>
      <c r="AK139" s="67">
        <f>+ROUND('Izračun udjela za 2024. (kune)'!AK139/'Izračun udjela za 2024. (euri)'!$G$1,2)</f>
        <v>379205.85</v>
      </c>
      <c r="AL139" s="64">
        <f>+ROUND('Izračun udjela za 2024. (kune)'!AL139/'Izračun udjela za 2024. (euri)'!$G$1,2)</f>
        <v>342281.23</v>
      </c>
      <c r="AM139" s="68">
        <f>+ROUND('Izračun udjela za 2024. (kune)'!AM139/'Izračun udjela za 2024. (euri)'!$G$1,2)</f>
        <v>0</v>
      </c>
      <c r="AN139" s="64">
        <f>+ROUND('Izračun udjela za 2024. (kune)'!AN139/'Izračun udjela za 2024. (euri)'!$G$1,2)</f>
        <v>0</v>
      </c>
      <c r="AO139" s="67">
        <f>+ROUND('Izračun udjela za 2024. (kune)'!AO139/'Izračun udjela za 2024. (euri)'!$G$1,2)</f>
        <v>376509.35</v>
      </c>
      <c r="AP139" s="69"/>
      <c r="AQ139" s="69"/>
      <c r="AR139" s="69"/>
      <c r="AS139" s="69"/>
      <c r="AT139" s="69"/>
      <c r="AU139" s="71"/>
      <c r="AV139" s="64">
        <v>0</v>
      </c>
      <c r="AW139" s="64">
        <v>0</v>
      </c>
      <c r="AX139" s="64">
        <v>0</v>
      </c>
      <c r="AY139" s="64">
        <v>0</v>
      </c>
      <c r="AZ139" s="64"/>
      <c r="BA139" s="64"/>
      <c r="BB139" s="64"/>
      <c r="BC139" s="64"/>
      <c r="BD139" s="72">
        <f t="shared" si="18"/>
        <v>358139.96</v>
      </c>
      <c r="BE139" s="73">
        <f t="shared" ref="BE139:BE202" si="31">ROUND(BD139/F139,2)</f>
        <v>187.51</v>
      </c>
      <c r="BF139" s="74">
        <f t="shared" si="30"/>
        <v>447.75</v>
      </c>
      <c r="BG139" s="66">
        <f t="shared" ref="BG139:BG202" si="32">IF((BF139-BE139)&lt;0,0,(BF139-BE139)*F139)</f>
        <v>497058.4</v>
      </c>
      <c r="BH139" s="75">
        <f t="shared" si="19"/>
        <v>1.4044868322013199E-3</v>
      </c>
      <c r="BI139" s="76">
        <f t="shared" si="20"/>
        <v>1.4044868322013199E-3</v>
      </c>
    </row>
    <row r="140" spans="1:61" ht="15.75" customHeight="1" x14ac:dyDescent="0.25">
      <c r="A140" s="60">
        <v>1</v>
      </c>
      <c r="B140" s="61">
        <v>145</v>
      </c>
      <c r="C140" s="61">
        <v>6</v>
      </c>
      <c r="D140" s="62" t="s">
        <v>87</v>
      </c>
      <c r="E140" s="62" t="s">
        <v>219</v>
      </c>
      <c r="F140" s="63">
        <v>1180</v>
      </c>
      <c r="G140" s="64">
        <v>10</v>
      </c>
      <c r="H140" s="64">
        <f>+ROUND('Izračun udjela za 2024. (kune)'!H140/'Izračun udjela za 2024. (euri)'!$G$1,2)</f>
        <v>128268.98</v>
      </c>
      <c r="I140" s="65">
        <f>+ROUND('Izračun udjela za 2024. (kune)'!I140/'Izračun udjela za 2024. (euri)'!$G$1,2)</f>
        <v>0</v>
      </c>
      <c r="J140" s="66">
        <f>+ROUND('Izračun udjela za 2024. (kune)'!J140/'Izračun udjela za 2024. (euri)'!$G$1,2)</f>
        <v>141095.88</v>
      </c>
      <c r="K140" s="64">
        <f>+ROUND('Izračun udjela za 2024. (kune)'!K140/'Izračun udjela za 2024. (euri)'!$G$1,2)</f>
        <v>117249.31</v>
      </c>
      <c r="L140" s="65">
        <f>+ROUND('Izračun udjela za 2024. (kune)'!L140/'Izračun udjela za 2024. (euri)'!$G$1,2)</f>
        <v>0</v>
      </c>
      <c r="M140" s="66">
        <f>+ROUND('Izračun udjela za 2024. (kune)'!M140/'Izračun udjela za 2024. (euri)'!$G$1,2)</f>
        <v>128974.24</v>
      </c>
      <c r="N140" s="64">
        <f>+ROUND('Izračun udjela za 2024. (kune)'!N140/'Izračun udjela za 2024. (euri)'!$G$1,2)</f>
        <v>82383.899999999994</v>
      </c>
      <c r="O140" s="65">
        <f>+ROUND('Izračun udjela za 2024. (kune)'!O140/'Izračun udjela za 2024. (euri)'!$G$1,2)</f>
        <v>0</v>
      </c>
      <c r="P140" s="66">
        <f>+ROUND('Izračun udjela za 2024. (kune)'!P140/'Izračun udjela za 2024. (euri)'!$G$1,2)</f>
        <v>90622.3</v>
      </c>
      <c r="Q140" s="64">
        <f>+ROUND('Izračun udjela za 2024. (kune)'!Q140/'Izračun udjela za 2024. (euri)'!$G$1,2)</f>
        <v>95505.63</v>
      </c>
      <c r="R140" s="65">
        <f>+ROUND('Izračun udjela za 2024. (kune)'!R140/'Izračun udjela za 2024. (euri)'!$G$1,2)</f>
        <v>0</v>
      </c>
      <c r="S140" s="66">
        <f>+ROUND('Izračun udjela za 2024. (kune)'!S140/'Izračun udjela za 2024. (euri)'!$G$1,2)</f>
        <v>105056.19</v>
      </c>
      <c r="T140" s="64">
        <f>+ROUND('Izračun udjela za 2024. (kune)'!T140/'Izračun udjela za 2024. (euri)'!$G$1,2)</f>
        <v>97209.83</v>
      </c>
      <c r="U140" s="65">
        <f>+ROUND('Izračun udjela za 2024. (kune)'!U140/'Izračun udjela za 2024. (euri)'!$G$1,2)</f>
        <v>0</v>
      </c>
      <c r="V140" s="67">
        <f>+ROUND('Izračun udjela za 2024. (kune)'!V140/'Izračun udjela za 2024. (euri)'!$G$1,2)</f>
        <v>106930.81</v>
      </c>
      <c r="W140" s="64">
        <f>+ROUND('Izračun udjela za 2024. (kune)'!W140/'Izračun udjela za 2024. (euri)'!$G$1,2)</f>
        <v>133263.32999999999</v>
      </c>
      <c r="X140" s="65">
        <f>+ROUND('Izračun udjela za 2024. (kune)'!X140/'Izračun udjela za 2024. (euri)'!$G$1,2)</f>
        <v>0</v>
      </c>
      <c r="Y140" s="67">
        <f>+ROUND('Izračun udjela za 2024. (kune)'!Y140/'Izračun udjela za 2024. (euri)'!$G$1,2)</f>
        <v>146589.67000000001</v>
      </c>
      <c r="Z140" s="64">
        <f>+ROUND('Izračun udjela za 2024. (kune)'!Z140/'Izračun udjela za 2024. (euri)'!$G$1,2)</f>
        <v>167535.67999999999</v>
      </c>
      <c r="AA140" s="68">
        <f>+ROUND('Izračun udjela za 2024. (kune)'!AA140/'Izračun udjela za 2024. (euri)'!$G$1,2)</f>
        <v>0</v>
      </c>
      <c r="AB140" s="65">
        <f>+ROUND('Izračun udjela za 2024. (kune)'!AB140/'Izračun udjela za 2024. (euri)'!$G$1,2)</f>
        <v>0</v>
      </c>
      <c r="AC140" s="67">
        <f>+ROUND('Izračun udjela za 2024. (kune)'!AC140/'Izračun udjela za 2024. (euri)'!$G$1,2)</f>
        <v>184289.25</v>
      </c>
      <c r="AD140" s="64">
        <f>+ROUND('Izračun udjela za 2024. (kune)'!AD140/'Izračun udjela za 2024. (euri)'!$G$1,2)</f>
        <v>162301.51999999999</v>
      </c>
      <c r="AE140" s="68">
        <f>+ROUND('Izračun udjela za 2024. (kune)'!AE140/'Izračun udjela za 2024. (euri)'!$G$1,2)</f>
        <v>0</v>
      </c>
      <c r="AF140" s="65">
        <f>+ROUND('Izračun udjela za 2024. (kune)'!AF140/'Izračun udjela za 2024. (euri)'!$G$1,2)</f>
        <v>0</v>
      </c>
      <c r="AG140" s="67">
        <f>+ROUND('Izračun udjela za 2024. (kune)'!AG140/'Izračun udjela za 2024. (euri)'!$G$1,2)</f>
        <v>178531.67</v>
      </c>
      <c r="AH140" s="64">
        <f>+ROUND('Izračun udjela za 2024. (kune)'!AH140/'Izračun udjela za 2024. (euri)'!$G$1,2)</f>
        <v>188263.13</v>
      </c>
      <c r="AI140" s="68">
        <f>+ROUND('Izračun udjela za 2024. (kune)'!AI140/'Izračun udjela za 2024. (euri)'!$G$1,2)</f>
        <v>0</v>
      </c>
      <c r="AJ140" s="64">
        <f>+ROUND('Izračun udjela za 2024. (kune)'!AJ140/'Izračun udjela za 2024. (euri)'!$G$1,2)</f>
        <v>0</v>
      </c>
      <c r="AK140" s="67">
        <f>+ROUND('Izračun udjela za 2024. (kune)'!AK140/'Izračun udjela za 2024. (euri)'!$G$1,2)</f>
        <v>207089.44</v>
      </c>
      <c r="AL140" s="64">
        <f>+ROUND('Izračun udjela za 2024. (kune)'!AL140/'Izračun udjela za 2024. (euri)'!$G$1,2)</f>
        <v>201532.24</v>
      </c>
      <c r="AM140" s="68">
        <f>+ROUND('Izračun udjela za 2024. (kune)'!AM140/'Izračun udjela za 2024. (euri)'!$G$1,2)</f>
        <v>0</v>
      </c>
      <c r="AN140" s="64">
        <f>+ROUND('Izračun udjela za 2024. (kune)'!AN140/'Izračun udjela za 2024. (euri)'!$G$1,2)</f>
        <v>0</v>
      </c>
      <c r="AO140" s="67">
        <f>+ROUND('Izračun udjela za 2024. (kune)'!AO140/'Izračun udjela za 2024. (euri)'!$G$1,2)</f>
        <v>221685.46</v>
      </c>
      <c r="AP140" s="69"/>
      <c r="AQ140" s="69"/>
      <c r="AR140" s="69"/>
      <c r="AS140" s="69"/>
      <c r="AT140" s="69"/>
      <c r="AU140" s="71"/>
      <c r="AV140" s="64">
        <v>0</v>
      </c>
      <c r="AW140" s="64">
        <v>0</v>
      </c>
      <c r="AX140" s="64">
        <v>0</v>
      </c>
      <c r="AY140" s="64">
        <v>0</v>
      </c>
      <c r="AZ140" s="64"/>
      <c r="BA140" s="64"/>
      <c r="BB140" s="64"/>
      <c r="BC140" s="64"/>
      <c r="BD140" s="72">
        <f t="shared" ref="BD140:BD203" si="33">+ROUND((Y140+AC140+AG140+AK140+AO140)/5,2)</f>
        <v>187637.1</v>
      </c>
      <c r="BE140" s="73">
        <f t="shared" si="31"/>
        <v>159.01</v>
      </c>
      <c r="BF140" s="74">
        <f t="shared" si="30"/>
        <v>447.75</v>
      </c>
      <c r="BG140" s="66">
        <f t="shared" si="32"/>
        <v>340713.2</v>
      </c>
      <c r="BH140" s="75">
        <f t="shared" ref="BH140:BH203" si="34">+BG140/$BG$7</f>
        <v>9.6271827004065259E-4</v>
      </c>
      <c r="BI140" s="76">
        <f t="shared" ref="BI140:BI203" si="35">+ROUND(BH140,18)</f>
        <v>9.6271827004065303E-4</v>
      </c>
    </row>
    <row r="141" spans="1:61" ht="15.75" customHeight="1" x14ac:dyDescent="0.25">
      <c r="A141" s="60">
        <v>1</v>
      </c>
      <c r="B141" s="61">
        <v>146</v>
      </c>
      <c r="C141" s="61">
        <v>2</v>
      </c>
      <c r="D141" s="62" t="s">
        <v>87</v>
      </c>
      <c r="E141" s="62" t="s">
        <v>220</v>
      </c>
      <c r="F141" s="63">
        <v>1388</v>
      </c>
      <c r="G141" s="64">
        <v>10</v>
      </c>
      <c r="H141" s="64">
        <f>+ROUND('Izračun udjela za 2024. (kune)'!H141/'Izračun udjela za 2024. (euri)'!$G$1,2)</f>
        <v>237772.79999999999</v>
      </c>
      <c r="I141" s="65">
        <f>+ROUND('Izračun udjela za 2024. (kune)'!I141/'Izračun udjela za 2024. (euri)'!$G$1,2)</f>
        <v>11209.33</v>
      </c>
      <c r="J141" s="66">
        <f>+ROUND('Izračun udjela za 2024. (kune)'!J141/'Izračun udjela za 2024. (euri)'!$G$1,2)</f>
        <v>249219.82</v>
      </c>
      <c r="K141" s="64">
        <f>+ROUND('Izračun udjela za 2024. (kune)'!K141/'Izračun udjela za 2024. (euri)'!$G$1,2)</f>
        <v>258494.74</v>
      </c>
      <c r="L141" s="65">
        <f>+ROUND('Izračun udjela za 2024. (kune)'!L141/'Izračun udjela za 2024. (euri)'!$G$1,2)</f>
        <v>12186.22</v>
      </c>
      <c r="M141" s="66">
        <f>+ROUND('Izračun udjela za 2024. (kune)'!M141/'Izračun udjela za 2024. (euri)'!$G$1,2)</f>
        <v>270939.37</v>
      </c>
      <c r="N141" s="64">
        <f>+ROUND('Izračun udjela za 2024. (kune)'!N141/'Izračun udjela za 2024. (euri)'!$G$1,2)</f>
        <v>406582.64</v>
      </c>
      <c r="O141" s="65">
        <f>+ROUND('Izračun udjela za 2024. (kune)'!O141/'Izračun udjela za 2024. (euri)'!$G$1,2)</f>
        <v>19167.52</v>
      </c>
      <c r="P141" s="66">
        <f>+ROUND('Izračun udjela za 2024. (kune)'!P141/'Izračun udjela za 2024. (euri)'!$G$1,2)</f>
        <v>426156.63</v>
      </c>
      <c r="Q141" s="64">
        <f>+ROUND('Izračun udjela za 2024. (kune)'!Q141/'Izračun udjela za 2024. (euri)'!$G$1,2)</f>
        <v>347985.34</v>
      </c>
      <c r="R141" s="65">
        <f>+ROUND('Izračun udjela za 2024. (kune)'!R141/'Izračun udjela za 2024. (euri)'!$G$1,2)</f>
        <v>18396.689999999999</v>
      </c>
      <c r="S141" s="66">
        <f>+ROUND('Izračun udjela za 2024. (kune)'!S141/'Izračun udjela za 2024. (euri)'!$G$1,2)</f>
        <v>362547.51</v>
      </c>
      <c r="T141" s="64">
        <f>+ROUND('Izračun udjela za 2024. (kune)'!T141/'Izračun udjela za 2024. (euri)'!$G$1,2)</f>
        <v>338830.1</v>
      </c>
      <c r="U141" s="65">
        <f>+ROUND('Izračun udjela za 2024. (kune)'!U141/'Izračun udjela za 2024. (euri)'!$G$1,2)</f>
        <v>20466.189999999999</v>
      </c>
      <c r="V141" s="67">
        <f>+ROUND('Izračun udjela za 2024. (kune)'!V141/'Izračun udjela za 2024. (euri)'!$G$1,2)</f>
        <v>350200.3</v>
      </c>
      <c r="W141" s="64">
        <f>+ROUND('Izračun udjela za 2024. (kune)'!W141/'Izračun udjela za 2024. (euri)'!$G$1,2)</f>
        <v>269444.7</v>
      </c>
      <c r="X141" s="65">
        <f>+ROUND('Izračun udjela za 2024. (kune)'!X141/'Izračun udjela za 2024. (euri)'!$G$1,2)</f>
        <v>14468.27</v>
      </c>
      <c r="Y141" s="67">
        <f>+ROUND('Izračun udjela za 2024. (kune)'!Y141/'Izračun udjela za 2024. (euri)'!$G$1,2)</f>
        <v>280474.08</v>
      </c>
      <c r="Z141" s="64">
        <f>+ROUND('Izračun udjela za 2024. (kune)'!Z141/'Izračun udjela za 2024. (euri)'!$G$1,2)</f>
        <v>204278.59</v>
      </c>
      <c r="AA141" s="68">
        <f>+ROUND('Izračun udjela za 2024. (kune)'!AA141/'Izračun udjela za 2024. (euri)'!$G$1,2)</f>
        <v>240.57</v>
      </c>
      <c r="AB141" s="65">
        <f>+ROUND('Izračun udjela za 2024. (kune)'!AB141/'Izračun udjela za 2024. (euri)'!$G$1,2)</f>
        <v>11243.84</v>
      </c>
      <c r="AC141" s="67">
        <f>+ROUND('Izračun udjela za 2024. (kune)'!AC141/'Izračun udjela za 2024. (euri)'!$G$1,2)</f>
        <v>212511.58</v>
      </c>
      <c r="AD141" s="64">
        <f>+ROUND('Izračun udjela za 2024. (kune)'!AD141/'Izračun udjela za 2024. (euri)'!$G$1,2)</f>
        <v>269265.64</v>
      </c>
      <c r="AE141" s="68">
        <f>+ROUND('Izračun udjela za 2024. (kune)'!AE141/'Izračun udjela za 2024. (euri)'!$G$1,2)</f>
        <v>83.62</v>
      </c>
      <c r="AF141" s="65">
        <f>+ROUND('Izračun udjela za 2024. (kune)'!AF141/'Izračun udjela za 2024. (euri)'!$G$1,2)</f>
        <v>12156.46</v>
      </c>
      <c r="AG141" s="67">
        <f>+ROUND('Izračun udjela za 2024. (kune)'!AG141/'Izračun udjela za 2024. (euri)'!$G$1,2)</f>
        <v>283166.11</v>
      </c>
      <c r="AH141" s="64">
        <f>+ROUND('Izračun udjela za 2024. (kune)'!AH141/'Izračun udjela za 2024. (euri)'!$G$1,2)</f>
        <v>292032.15999999997</v>
      </c>
      <c r="AI141" s="68">
        <f>+ROUND('Izračun udjela za 2024. (kune)'!AI141/'Izračun udjela za 2024. (euri)'!$G$1,2)</f>
        <v>172.46</v>
      </c>
      <c r="AJ141" s="64">
        <f>+ROUND('Izračun udjela za 2024. (kune)'!AJ141/'Izračun udjela za 2024. (euri)'!$G$1,2)</f>
        <v>13908.64</v>
      </c>
      <c r="AK141" s="67">
        <f>+ROUND('Izračun udjela za 2024. (kune)'!AK141/'Izračun udjela za 2024. (euri)'!$G$1,2)</f>
        <v>308374.09000000003</v>
      </c>
      <c r="AL141" s="64">
        <f>+ROUND('Izračun udjela za 2024. (kune)'!AL141/'Izračun udjela za 2024. (euri)'!$G$1,2)</f>
        <v>292810.09999999998</v>
      </c>
      <c r="AM141" s="68">
        <f>+ROUND('Izračun udjela za 2024. (kune)'!AM141/'Izračun udjela za 2024. (euri)'!$G$1,2)</f>
        <v>427.26</v>
      </c>
      <c r="AN141" s="64">
        <f>+ROUND('Izračun udjela za 2024. (kune)'!AN141/'Izračun udjela za 2024. (euri)'!$G$1,2)</f>
        <v>13778.47</v>
      </c>
      <c r="AO141" s="67">
        <f>+ROUND('Izračun udjela za 2024. (kune)'!AO141/'Izračun udjela za 2024. (euri)'!$G$1,2)</f>
        <v>310625.67</v>
      </c>
      <c r="AP141" s="69"/>
      <c r="AQ141" s="69"/>
      <c r="AR141" s="69"/>
      <c r="AS141" s="69"/>
      <c r="AT141" s="69"/>
      <c r="AU141" s="71"/>
      <c r="AV141" s="64">
        <v>2</v>
      </c>
      <c r="AW141" s="64">
        <v>2</v>
      </c>
      <c r="AX141" s="64">
        <v>12</v>
      </c>
      <c r="AY141" s="64">
        <v>19</v>
      </c>
      <c r="AZ141" s="64"/>
      <c r="BA141" s="64"/>
      <c r="BB141" s="64"/>
      <c r="BC141" s="64"/>
      <c r="BD141" s="72">
        <f t="shared" si="33"/>
        <v>279030.31</v>
      </c>
      <c r="BE141" s="73">
        <f t="shared" si="31"/>
        <v>201.03</v>
      </c>
      <c r="BF141" s="74">
        <f t="shared" si="30"/>
        <v>447.75</v>
      </c>
      <c r="BG141" s="66">
        <f t="shared" si="32"/>
        <v>342447.35999999999</v>
      </c>
      <c r="BH141" s="75">
        <f t="shared" si="34"/>
        <v>9.6761830771214196E-4</v>
      </c>
      <c r="BI141" s="76">
        <f t="shared" si="35"/>
        <v>9.6761830771214196E-4</v>
      </c>
    </row>
    <row r="142" spans="1:61" ht="15.75" customHeight="1" x14ac:dyDescent="0.25">
      <c r="A142" s="60">
        <v>1</v>
      </c>
      <c r="B142" s="61">
        <v>148</v>
      </c>
      <c r="C142" s="61">
        <v>17</v>
      </c>
      <c r="D142" s="62" t="s">
        <v>87</v>
      </c>
      <c r="E142" s="62" t="s">
        <v>221</v>
      </c>
      <c r="F142" s="63">
        <v>3144</v>
      </c>
      <c r="G142" s="64">
        <v>10</v>
      </c>
      <c r="H142" s="64">
        <f>+ROUND('Izračun udjela za 2024. (kune)'!H142/'Izračun udjela za 2024. (euri)'!$G$1,2)</f>
        <v>391360.22</v>
      </c>
      <c r="I142" s="65">
        <f>+ROUND('Izračun udjela za 2024. (kune)'!I142/'Izračun udjela za 2024. (euri)'!$G$1,2)</f>
        <v>60017.72</v>
      </c>
      <c r="J142" s="66">
        <f>+ROUND('Izračun udjela za 2024. (kune)'!J142/'Izračun udjela za 2024. (euri)'!$G$1,2)</f>
        <v>364476.75</v>
      </c>
      <c r="K142" s="64">
        <f>+ROUND('Izračun udjela za 2024. (kune)'!K142/'Izračun udjela za 2024. (euri)'!$G$1,2)</f>
        <v>358903.76</v>
      </c>
      <c r="L142" s="65">
        <f>+ROUND('Izračun udjela za 2024. (kune)'!L142/'Izračun udjela za 2024. (euri)'!$G$1,2)</f>
        <v>57870.26</v>
      </c>
      <c r="M142" s="66">
        <f>+ROUND('Izračun udjela za 2024. (kune)'!M142/'Izračun udjela za 2024. (euri)'!$G$1,2)</f>
        <v>331136.84000000003</v>
      </c>
      <c r="N142" s="64">
        <f>+ROUND('Izračun udjela za 2024. (kune)'!N142/'Izračun udjela za 2024. (euri)'!$G$1,2)</f>
        <v>340445</v>
      </c>
      <c r="O142" s="65">
        <f>+ROUND('Izračun udjela za 2024. (kune)'!O142/'Izračun udjela za 2024. (euri)'!$G$1,2)</f>
        <v>30640.14</v>
      </c>
      <c r="P142" s="66">
        <f>+ROUND('Izračun udjela za 2024. (kune)'!P142/'Izračun udjela za 2024. (euri)'!$G$1,2)</f>
        <v>340785.34</v>
      </c>
      <c r="Q142" s="64">
        <f>+ROUND('Izračun udjela za 2024. (kune)'!Q142/'Izračun udjela za 2024. (euri)'!$G$1,2)</f>
        <v>406287.16</v>
      </c>
      <c r="R142" s="65">
        <f>+ROUND('Izračun udjela za 2024. (kune)'!R142/'Izračun udjela za 2024. (euri)'!$G$1,2)</f>
        <v>37148.839999999997</v>
      </c>
      <c r="S142" s="66">
        <f>+ROUND('Izračun udjela za 2024. (kune)'!S142/'Izračun udjela za 2024. (euri)'!$G$1,2)</f>
        <v>406052.15</v>
      </c>
      <c r="T142" s="64">
        <f>+ROUND('Izračun udjela za 2024. (kune)'!T142/'Izračun udjela za 2024. (euri)'!$G$1,2)</f>
        <v>404225.42</v>
      </c>
      <c r="U142" s="65">
        <f>+ROUND('Izračun udjela za 2024. (kune)'!U142/'Izračun udjela za 2024. (euri)'!$G$1,2)</f>
        <v>37399.120000000003</v>
      </c>
      <c r="V142" s="67">
        <f>+ROUND('Izračun udjela za 2024. (kune)'!V142/'Izračun udjela za 2024. (euri)'!$G$1,2)</f>
        <v>403508.93</v>
      </c>
      <c r="W142" s="64">
        <f>+ROUND('Izračun udjela za 2024. (kune)'!W142/'Izračun udjela za 2024. (euri)'!$G$1,2)</f>
        <v>555163.88</v>
      </c>
      <c r="X142" s="65">
        <f>+ROUND('Izračun udjela za 2024. (kune)'!X142/'Izračun udjela za 2024. (euri)'!$G$1,2)</f>
        <v>50469.5</v>
      </c>
      <c r="Y142" s="67">
        <f>+ROUND('Izračun udjela za 2024. (kune)'!Y142/'Izračun udjela za 2024. (euri)'!$G$1,2)</f>
        <v>555163.81999999995</v>
      </c>
      <c r="Z142" s="64">
        <f>+ROUND('Izračun udjela za 2024. (kune)'!Z142/'Izračun udjela za 2024. (euri)'!$G$1,2)</f>
        <v>687356.2</v>
      </c>
      <c r="AA142" s="68">
        <f>+ROUND('Izračun udjela za 2024. (kune)'!AA142/'Izračun udjela za 2024. (euri)'!$G$1,2)</f>
        <v>6351.32</v>
      </c>
      <c r="AB142" s="65">
        <f>+ROUND('Izračun udjela za 2024. (kune)'!AB142/'Izračun udjela za 2024. (euri)'!$G$1,2)</f>
        <v>62486.98</v>
      </c>
      <c r="AC142" s="67">
        <f>+ROUND('Izračun udjela za 2024. (kune)'!AC142/'Izračun udjela za 2024. (euri)'!$G$1,2)</f>
        <v>704677.87</v>
      </c>
      <c r="AD142" s="64">
        <f>+ROUND('Izračun udjela za 2024. (kune)'!AD142/'Izračun udjela za 2024. (euri)'!$G$1,2)</f>
        <v>667716.06000000006</v>
      </c>
      <c r="AE142" s="68">
        <f>+ROUND('Izračun udjela za 2024. (kune)'!AE142/'Izračun udjela za 2024. (euri)'!$G$1,2)</f>
        <v>6967.48</v>
      </c>
      <c r="AF142" s="65">
        <f>+ROUND('Izračun udjela za 2024. (kune)'!AF142/'Izračun udjela za 2024. (euri)'!$G$1,2)</f>
        <v>62165.36</v>
      </c>
      <c r="AG142" s="67">
        <f>+ROUND('Izračun udjela za 2024. (kune)'!AG142/'Izračun udjela za 2024. (euri)'!$G$1,2)</f>
        <v>683844.69</v>
      </c>
      <c r="AH142" s="64">
        <f>+ROUND('Izračun udjela za 2024. (kune)'!AH142/'Izračun udjela za 2024. (euri)'!$G$1,2)</f>
        <v>576000.1</v>
      </c>
      <c r="AI142" s="68">
        <f>+ROUND('Izračun udjela za 2024. (kune)'!AI142/'Izračun udjela za 2024. (euri)'!$G$1,2)</f>
        <v>3126.27</v>
      </c>
      <c r="AJ142" s="64">
        <f>+ROUND('Izračun udjela za 2024. (kune)'!AJ142/'Izračun udjela za 2024. (euri)'!$G$1,2)</f>
        <v>54828.66</v>
      </c>
      <c r="AK142" s="67">
        <f>+ROUND('Izračun udjela za 2024. (kune)'!AK142/'Izračun udjela za 2024. (euri)'!$G$1,2)</f>
        <v>597442.75</v>
      </c>
      <c r="AL142" s="64">
        <f>+ROUND('Izračun udjela za 2024. (kune)'!AL142/'Izračun udjela za 2024. (euri)'!$G$1,2)</f>
        <v>616089.01</v>
      </c>
      <c r="AM142" s="68">
        <f>+ROUND('Izračun udjela za 2024. (kune)'!AM142/'Izračun udjela za 2024. (euri)'!$G$1,2)</f>
        <v>2966.48</v>
      </c>
      <c r="AN142" s="64">
        <f>+ROUND('Izračun udjela za 2024. (kune)'!AN142/'Izračun udjela za 2024. (euri)'!$G$1,2)</f>
        <v>55505.91</v>
      </c>
      <c r="AO142" s="67">
        <f>+ROUND('Izračun udjela za 2024. (kune)'!AO142/'Izračun udjela za 2024. (euri)'!$G$1,2)</f>
        <v>639219.41</v>
      </c>
      <c r="AP142" s="69"/>
      <c r="AQ142" s="69"/>
      <c r="AR142" s="69"/>
      <c r="AS142" s="69"/>
      <c r="AT142" s="69"/>
      <c r="AU142" s="71"/>
      <c r="AV142" s="64">
        <v>111</v>
      </c>
      <c r="AW142" s="64">
        <v>116</v>
      </c>
      <c r="AX142" s="64">
        <v>126</v>
      </c>
      <c r="AY142" s="64">
        <v>118</v>
      </c>
      <c r="AZ142" s="64"/>
      <c r="BA142" s="64"/>
      <c r="BB142" s="64"/>
      <c r="BC142" s="64"/>
      <c r="BD142" s="72">
        <f t="shared" si="33"/>
        <v>636069.71</v>
      </c>
      <c r="BE142" s="73">
        <f t="shared" si="31"/>
        <v>202.31</v>
      </c>
      <c r="BF142" s="74">
        <f t="shared" si="30"/>
        <v>447.75</v>
      </c>
      <c r="BG142" s="66">
        <f t="shared" si="32"/>
        <v>771663.35999999999</v>
      </c>
      <c r="BH142" s="75">
        <f t="shared" si="34"/>
        <v>2.1804098432140501E-3</v>
      </c>
      <c r="BI142" s="76">
        <f t="shared" si="35"/>
        <v>2.1804098432140501E-3</v>
      </c>
    </row>
    <row r="143" spans="1:61" ht="15.75" customHeight="1" x14ac:dyDescent="0.25">
      <c r="A143" s="60">
        <v>1</v>
      </c>
      <c r="B143" s="61">
        <v>149</v>
      </c>
      <c r="C143" s="61">
        <v>3</v>
      </c>
      <c r="D143" s="62" t="s">
        <v>87</v>
      </c>
      <c r="E143" s="62" t="s">
        <v>222</v>
      </c>
      <c r="F143" s="63">
        <v>1462</v>
      </c>
      <c r="G143" s="64">
        <v>10</v>
      </c>
      <c r="H143" s="64">
        <f>+ROUND('Izračun udjela za 2024. (kune)'!H143/'Izračun udjela za 2024. (euri)'!$G$1,2)</f>
        <v>120196.97</v>
      </c>
      <c r="I143" s="65">
        <f>+ROUND('Izračun udjela za 2024. (kune)'!I143/'Izračun udjela za 2024. (euri)'!$G$1,2)</f>
        <v>0</v>
      </c>
      <c r="J143" s="66">
        <f>+ROUND('Izračun udjela za 2024. (kune)'!J143/'Izračun udjela za 2024. (euri)'!$G$1,2)</f>
        <v>132216.66</v>
      </c>
      <c r="K143" s="64">
        <f>+ROUND('Izračun udjela za 2024. (kune)'!K143/'Izračun udjela za 2024. (euri)'!$G$1,2)</f>
        <v>109574.42</v>
      </c>
      <c r="L143" s="65">
        <f>+ROUND('Izračun udjela za 2024. (kune)'!L143/'Izračun udjela za 2024. (euri)'!$G$1,2)</f>
        <v>0</v>
      </c>
      <c r="M143" s="66">
        <f>+ROUND('Izračun udjela za 2024. (kune)'!M143/'Izračun udjela za 2024. (euri)'!$G$1,2)</f>
        <v>120531.86</v>
      </c>
      <c r="N143" s="64">
        <f>+ROUND('Izračun udjela za 2024. (kune)'!N143/'Izračun udjela za 2024. (euri)'!$G$1,2)</f>
        <v>112643.34</v>
      </c>
      <c r="O143" s="65">
        <f>+ROUND('Izračun udjela za 2024. (kune)'!O143/'Izračun udjela za 2024. (euri)'!$G$1,2)</f>
        <v>2366.91</v>
      </c>
      <c r="P143" s="66">
        <f>+ROUND('Izračun udjela za 2024. (kune)'!P143/'Izračun udjela za 2024. (euri)'!$G$1,2)</f>
        <v>121304.07</v>
      </c>
      <c r="Q143" s="64">
        <f>+ROUND('Izračun udjela za 2024. (kune)'!Q143/'Izračun udjela za 2024. (euri)'!$G$1,2)</f>
        <v>104385.15</v>
      </c>
      <c r="R143" s="65">
        <f>+ROUND('Izračun udjela za 2024. (kune)'!R143/'Izračun udjela za 2024. (euri)'!$G$1,2)</f>
        <v>3068.03</v>
      </c>
      <c r="S143" s="66">
        <f>+ROUND('Izračun udjela za 2024. (kune)'!S143/'Izračun udjela za 2024. (euri)'!$G$1,2)</f>
        <v>111448.83</v>
      </c>
      <c r="T143" s="64">
        <f>+ROUND('Izračun udjela za 2024. (kune)'!T143/'Izračun udjela za 2024. (euri)'!$G$1,2)</f>
        <v>38796.050000000003</v>
      </c>
      <c r="U143" s="65">
        <f>+ROUND('Izračun udjela za 2024. (kune)'!U143/'Izračun udjela za 2024. (euri)'!$G$1,2)</f>
        <v>1180</v>
      </c>
      <c r="V143" s="67">
        <f>+ROUND('Izračun udjela za 2024. (kune)'!V143/'Izračun udjela za 2024. (euri)'!$G$1,2)</f>
        <v>41377.660000000003</v>
      </c>
      <c r="W143" s="64">
        <f>+ROUND('Izračun udjela za 2024. (kune)'!W143/'Izračun udjela za 2024. (euri)'!$G$1,2)</f>
        <v>134740.70000000001</v>
      </c>
      <c r="X143" s="65">
        <f>+ROUND('Izračun udjela za 2024. (kune)'!X143/'Izračun udjela za 2024. (euri)'!$G$1,2)</f>
        <v>3924.5</v>
      </c>
      <c r="Y143" s="67">
        <f>+ROUND('Izračun udjela za 2024. (kune)'!Y143/'Izračun udjela za 2024. (euri)'!$G$1,2)</f>
        <v>143897.82</v>
      </c>
      <c r="Z143" s="64">
        <f>+ROUND('Izračun udjela za 2024. (kune)'!Z143/'Izračun udjela za 2024. (euri)'!$G$1,2)</f>
        <v>132118.18</v>
      </c>
      <c r="AA143" s="68">
        <f>+ROUND('Izračun udjela za 2024. (kune)'!AA143/'Izračun udjela za 2024. (euri)'!$G$1,2)</f>
        <v>229.74</v>
      </c>
      <c r="AB143" s="65">
        <f>+ROUND('Izračun udjela za 2024. (kune)'!AB143/'Izračun udjela za 2024. (euri)'!$G$1,2)</f>
        <v>3848.12</v>
      </c>
      <c r="AC143" s="67">
        <f>+ROUND('Izračun udjela za 2024. (kune)'!AC143/'Izračun udjela za 2024. (euri)'!$G$1,2)</f>
        <v>141097.07</v>
      </c>
      <c r="AD143" s="64">
        <f>+ROUND('Izračun udjela za 2024. (kune)'!AD143/'Izračun udjela za 2024. (euri)'!$G$1,2)</f>
        <v>104537.55</v>
      </c>
      <c r="AE143" s="68">
        <f>+ROUND('Izračun udjela za 2024. (kune)'!AE143/'Izračun udjela za 2024. (euri)'!$G$1,2)</f>
        <v>44.73</v>
      </c>
      <c r="AF143" s="65">
        <f>+ROUND('Izračun udjela za 2024. (kune)'!AF143/'Izračun udjela za 2024. (euri)'!$G$1,2)</f>
        <v>2850.41</v>
      </c>
      <c r="AG143" s="67">
        <f>+ROUND('Izračun udjela za 2024. (kune)'!AG143/'Izračun udjela za 2024. (euri)'!$G$1,2)</f>
        <v>111855.85</v>
      </c>
      <c r="AH143" s="64">
        <f>+ROUND('Izračun udjela za 2024. (kune)'!AH143/'Izračun udjela za 2024. (euri)'!$G$1,2)</f>
        <v>128150.39999999999</v>
      </c>
      <c r="AI143" s="68">
        <f>+ROUND('Izračun udjela za 2024. (kune)'!AI143/'Izračun udjela za 2024. (euri)'!$G$1,2)</f>
        <v>0</v>
      </c>
      <c r="AJ143" s="64">
        <f>+ROUND('Izračun udjela za 2024. (kune)'!AJ143/'Izračun udjela za 2024. (euri)'!$G$1,2)</f>
        <v>3732.61</v>
      </c>
      <c r="AK143" s="67">
        <f>+ROUND('Izračun udjela za 2024. (kune)'!AK143/'Izračun udjela za 2024. (euri)'!$G$1,2)</f>
        <v>136859.57</v>
      </c>
      <c r="AL143" s="64">
        <f>+ROUND('Izračun udjela za 2024. (kune)'!AL143/'Izračun udjela za 2024. (euri)'!$G$1,2)</f>
        <v>157643.65</v>
      </c>
      <c r="AM143" s="68">
        <f>+ROUND('Izračun udjela za 2024. (kune)'!AM143/'Izračun udjela za 2024. (euri)'!$G$1,2)</f>
        <v>0</v>
      </c>
      <c r="AN143" s="64">
        <f>+ROUND('Izračun udjela za 2024. (kune)'!AN143/'Izračun udjela za 2024. (euri)'!$G$1,2)</f>
        <v>4591.5600000000004</v>
      </c>
      <c r="AO143" s="67">
        <f>+ROUND('Izračun udjela za 2024. (kune)'!AO143/'Izračun udjela za 2024. (euri)'!$G$1,2)</f>
        <v>168357.29</v>
      </c>
      <c r="AP143" s="69"/>
      <c r="AQ143" s="69"/>
      <c r="AR143" s="69"/>
      <c r="AS143" s="69"/>
      <c r="AT143" s="69"/>
      <c r="AU143" s="71"/>
      <c r="AV143" s="64">
        <v>0</v>
      </c>
      <c r="AW143" s="64">
        <v>0</v>
      </c>
      <c r="AX143" s="64">
        <v>0</v>
      </c>
      <c r="AY143" s="64">
        <v>0</v>
      </c>
      <c r="AZ143" s="64"/>
      <c r="BA143" s="64"/>
      <c r="BB143" s="64"/>
      <c r="BC143" s="64"/>
      <c r="BD143" s="72">
        <f t="shared" si="33"/>
        <v>140413.51999999999</v>
      </c>
      <c r="BE143" s="73">
        <f t="shared" si="31"/>
        <v>96.04</v>
      </c>
      <c r="BF143" s="74">
        <f t="shared" si="30"/>
        <v>447.75</v>
      </c>
      <c r="BG143" s="66">
        <f t="shared" si="32"/>
        <v>514200.01999999996</v>
      </c>
      <c r="BH143" s="75">
        <f t="shared" si="34"/>
        <v>1.4529221459845668E-3</v>
      </c>
      <c r="BI143" s="76">
        <f t="shared" si="35"/>
        <v>1.4529221459845701E-3</v>
      </c>
    </row>
    <row r="144" spans="1:61" ht="15.75" customHeight="1" x14ac:dyDescent="0.25">
      <c r="A144" s="60">
        <v>1</v>
      </c>
      <c r="B144" s="61">
        <v>150</v>
      </c>
      <c r="C144" s="61">
        <v>3</v>
      </c>
      <c r="D144" s="62" t="s">
        <v>91</v>
      </c>
      <c r="E144" s="62" t="s">
        <v>223</v>
      </c>
      <c r="F144" s="63">
        <v>1879</v>
      </c>
      <c r="G144" s="64">
        <v>12</v>
      </c>
      <c r="H144" s="64">
        <f>+ROUND('Izračun udjela za 2024. (kune)'!H144/'Izračun udjela za 2024. (euri)'!$G$1,2)</f>
        <v>217090.49</v>
      </c>
      <c r="I144" s="65">
        <f>+ROUND('Izračun udjela za 2024. (kune)'!I144/'Izračun udjela za 2024. (euri)'!$G$1,2)</f>
        <v>16876.310000000001</v>
      </c>
      <c r="J144" s="66">
        <f>+ROUND('Izračun udjela za 2024. (kune)'!J144/'Izračun udjela za 2024. (euri)'!$G$1,2)</f>
        <v>224239.88</v>
      </c>
      <c r="K144" s="64">
        <f>+ROUND('Izračun udjela za 2024. (kune)'!K144/'Izračun udjela za 2024. (euri)'!$G$1,2)</f>
        <v>200902.5</v>
      </c>
      <c r="L144" s="65">
        <f>+ROUND('Izračun udjela za 2024. (kune)'!L144/'Izračun udjela za 2024. (euri)'!$G$1,2)</f>
        <v>23864.82</v>
      </c>
      <c r="M144" s="66">
        <f>+ROUND('Izračun udjela za 2024. (kune)'!M144/'Izračun udjela za 2024. (euri)'!$G$1,2)</f>
        <v>198282.21</v>
      </c>
      <c r="N144" s="64">
        <f>+ROUND('Izračun udjela za 2024. (kune)'!N144/'Izračun udjela za 2024. (euri)'!$G$1,2)</f>
        <v>230289.06</v>
      </c>
      <c r="O144" s="65">
        <f>+ROUND('Izračun udjela za 2024. (kune)'!O144/'Izračun udjela za 2024. (euri)'!$G$1,2)</f>
        <v>12904.95</v>
      </c>
      <c r="P144" s="66">
        <f>+ROUND('Izračun udjela za 2024. (kune)'!P144/'Izračun udjela za 2024. (euri)'!$G$1,2)</f>
        <v>243470.2</v>
      </c>
      <c r="Q144" s="64">
        <f>+ROUND('Izračun udjela za 2024. (kune)'!Q144/'Izračun udjela za 2024. (euri)'!$G$1,2)</f>
        <v>272850.06</v>
      </c>
      <c r="R144" s="65">
        <f>+ROUND('Izračun udjela za 2024. (kune)'!R144/'Izračun udjela za 2024. (euri)'!$G$1,2)</f>
        <v>15600.4</v>
      </c>
      <c r="S144" s="66">
        <f>+ROUND('Izračun udjela za 2024. (kune)'!S144/'Izračun udjela za 2024. (euri)'!$G$1,2)</f>
        <v>288119.61</v>
      </c>
      <c r="T144" s="64">
        <f>+ROUND('Izračun udjela za 2024. (kune)'!T144/'Izračun udjela za 2024. (euri)'!$G$1,2)</f>
        <v>207222.69</v>
      </c>
      <c r="U144" s="65">
        <f>+ROUND('Izračun udjela za 2024. (kune)'!U144/'Izračun udjela za 2024. (euri)'!$G$1,2)</f>
        <v>12019.04</v>
      </c>
      <c r="V144" s="67">
        <f>+ROUND('Izračun udjela za 2024. (kune)'!V144/'Izračun udjela za 2024. (euri)'!$G$1,2)</f>
        <v>218628.1</v>
      </c>
      <c r="W144" s="64">
        <f>+ROUND('Izračun udjela za 2024. (kune)'!W144/'Izračun udjela za 2024. (euri)'!$G$1,2)</f>
        <v>249091.96</v>
      </c>
      <c r="X144" s="65">
        <f>+ROUND('Izračun udjela za 2024. (kune)'!X144/'Izračun udjela za 2024. (euri)'!$G$1,2)</f>
        <v>13416.63</v>
      </c>
      <c r="Y144" s="67">
        <f>+ROUND('Izračun udjela za 2024. (kune)'!Y144/'Izračun udjela za 2024. (euri)'!$G$1,2)</f>
        <v>263956.37</v>
      </c>
      <c r="Z144" s="64">
        <f>+ROUND('Izračun udjela za 2024. (kune)'!Z144/'Izračun udjela za 2024. (euri)'!$G$1,2)</f>
        <v>317863.67</v>
      </c>
      <c r="AA144" s="68">
        <f>+ROUND('Izračun udjela za 2024. (kune)'!AA144/'Izračun udjela za 2024. (euri)'!$G$1,2)</f>
        <v>564.97</v>
      </c>
      <c r="AB144" s="65">
        <f>+ROUND('Izračun udjela za 2024. (kune)'!AB144/'Izračun udjela za 2024. (euri)'!$G$1,2)</f>
        <v>17992.330000000002</v>
      </c>
      <c r="AC144" s="67">
        <f>+ROUND('Izračun udjela za 2024. (kune)'!AC144/'Izračun udjela za 2024. (euri)'!$G$1,2)</f>
        <v>336115.03</v>
      </c>
      <c r="AD144" s="64">
        <f>+ROUND('Izračun udjela za 2024. (kune)'!AD144/'Izračun udjela za 2024. (euri)'!$G$1,2)</f>
        <v>306324.46999999997</v>
      </c>
      <c r="AE144" s="68">
        <f>+ROUND('Izračun udjela za 2024. (kune)'!AE144/'Izračun udjela za 2024. (euri)'!$G$1,2)</f>
        <v>490.08</v>
      </c>
      <c r="AF144" s="65">
        <f>+ROUND('Izračun udjela za 2024. (kune)'!AF144/'Izračun udjela za 2024. (euri)'!$G$1,2)</f>
        <v>16848.91</v>
      </c>
      <c r="AG144" s="67">
        <f>+ROUND('Izračun udjela za 2024. (kune)'!AG144/'Izračun udjela za 2024. (euri)'!$G$1,2)</f>
        <v>324555.64</v>
      </c>
      <c r="AH144" s="64">
        <f>+ROUND('Izračun udjela za 2024. (kune)'!AH144/'Izračun udjela za 2024. (euri)'!$G$1,2)</f>
        <v>315247.42</v>
      </c>
      <c r="AI144" s="68">
        <f>+ROUND('Izračun udjela za 2024. (kune)'!AI144/'Izračun udjela za 2024. (euri)'!$G$1,2)</f>
        <v>726.92</v>
      </c>
      <c r="AJ144" s="64">
        <f>+ROUND('Izračun udjela za 2024. (kune)'!AJ144/'Izračun udjela za 2024. (euri)'!$G$1,2)</f>
        <v>17692.32</v>
      </c>
      <c r="AK144" s="67">
        <f>+ROUND('Izračun udjela za 2024. (kune)'!AK144/'Izračun udjela za 2024. (euri)'!$G$1,2)</f>
        <v>333785.40999999997</v>
      </c>
      <c r="AL144" s="64">
        <f>+ROUND('Izračun udjela za 2024. (kune)'!AL144/'Izračun udjela za 2024. (euri)'!$G$1,2)</f>
        <v>331673.56</v>
      </c>
      <c r="AM144" s="68">
        <f>+ROUND('Izračun udjela za 2024. (kune)'!AM144/'Izračun udjela za 2024. (euri)'!$G$1,2)</f>
        <v>572.74</v>
      </c>
      <c r="AN144" s="64">
        <f>+ROUND('Izračun udjela za 2024. (kune)'!AN144/'Izračun udjela za 2024. (euri)'!$G$1,2)</f>
        <v>18773.990000000002</v>
      </c>
      <c r="AO144" s="67">
        <f>+ROUND('Izračun udjela za 2024. (kune)'!AO144/'Izračun udjela za 2024. (euri)'!$G$1,2)</f>
        <v>351812.82</v>
      </c>
      <c r="AP144" s="69"/>
      <c r="AQ144" s="69"/>
      <c r="AR144" s="69"/>
      <c r="AS144" s="69"/>
      <c r="AT144" s="69"/>
      <c r="AU144" s="71"/>
      <c r="AV144" s="64">
        <v>4</v>
      </c>
      <c r="AW144" s="64">
        <v>4</v>
      </c>
      <c r="AX144" s="64">
        <v>6</v>
      </c>
      <c r="AY144" s="64">
        <v>9</v>
      </c>
      <c r="AZ144" s="64"/>
      <c r="BA144" s="64"/>
      <c r="BB144" s="64"/>
      <c r="BC144" s="64"/>
      <c r="BD144" s="72">
        <f t="shared" si="33"/>
        <v>322045.05</v>
      </c>
      <c r="BE144" s="73">
        <f t="shared" si="31"/>
        <v>171.39</v>
      </c>
      <c r="BF144" s="74">
        <f>+$BJ$601</f>
        <v>453.27</v>
      </c>
      <c r="BG144" s="66">
        <f t="shared" si="32"/>
        <v>529652.52</v>
      </c>
      <c r="BH144" s="75">
        <f t="shared" si="34"/>
        <v>1.4965846869950214E-3</v>
      </c>
      <c r="BI144" s="76">
        <f t="shared" si="35"/>
        <v>1.4965846869950199E-3</v>
      </c>
    </row>
    <row r="145" spans="1:61" ht="15.75" customHeight="1" x14ac:dyDescent="0.25">
      <c r="A145" s="60">
        <v>1</v>
      </c>
      <c r="B145" s="61">
        <v>151</v>
      </c>
      <c r="C145" s="61">
        <v>5</v>
      </c>
      <c r="D145" s="62" t="s">
        <v>87</v>
      </c>
      <c r="E145" s="62" t="s">
        <v>224</v>
      </c>
      <c r="F145" s="63">
        <v>1132</v>
      </c>
      <c r="G145" s="64">
        <v>10</v>
      </c>
      <c r="H145" s="64">
        <f>+ROUND('Izračun udjela za 2024. (kune)'!H145/'Izračun udjela za 2024. (euri)'!$G$1,2)</f>
        <v>258973.71</v>
      </c>
      <c r="I145" s="65">
        <f>+ROUND('Izračun udjela za 2024. (kune)'!I145/'Izračun udjela za 2024. (euri)'!$G$1,2)</f>
        <v>7467.49</v>
      </c>
      <c r="J145" s="66">
        <f>+ROUND('Izračun udjela za 2024. (kune)'!J145/'Izračun udjela za 2024. (euri)'!$G$1,2)</f>
        <v>276656.83</v>
      </c>
      <c r="K145" s="64">
        <f>+ROUND('Izračun udjela za 2024. (kune)'!K145/'Izračun udjela za 2024. (euri)'!$G$1,2)</f>
        <v>282044</v>
      </c>
      <c r="L145" s="65">
        <f>+ROUND('Izračun udjela za 2024. (kune)'!L145/'Izračun udjela za 2024. (euri)'!$G$1,2)</f>
        <v>8132.72</v>
      </c>
      <c r="M145" s="66">
        <f>+ROUND('Izračun udjela za 2024. (kune)'!M145/'Izračun udjela za 2024. (euri)'!$G$1,2)</f>
        <v>301302.40999999997</v>
      </c>
      <c r="N145" s="64">
        <f>+ROUND('Izračun udjela za 2024. (kune)'!N145/'Izračun udjela za 2024. (euri)'!$G$1,2)</f>
        <v>251402.11</v>
      </c>
      <c r="O145" s="65">
        <f>+ROUND('Izračun udjela za 2024. (kune)'!O145/'Izračun udjela za 2024. (euri)'!$G$1,2)</f>
        <v>7249.18</v>
      </c>
      <c r="P145" s="66">
        <f>+ROUND('Izračun udjela za 2024. (kune)'!P145/'Izračun udjela za 2024. (euri)'!$G$1,2)</f>
        <v>268568.21999999997</v>
      </c>
      <c r="Q145" s="64">
        <f>+ROUND('Izračun udjela za 2024. (kune)'!Q145/'Izračun udjela za 2024. (euri)'!$G$1,2)</f>
        <v>208225.98</v>
      </c>
      <c r="R145" s="65">
        <f>+ROUND('Izračun udjela za 2024. (kune)'!R145/'Izračun udjela za 2024. (euri)'!$G$1,2)</f>
        <v>6043.58</v>
      </c>
      <c r="S145" s="66">
        <f>+ROUND('Izračun udjela za 2024. (kune)'!S145/'Izračun udjela za 2024. (euri)'!$G$1,2)</f>
        <v>222400.64000000001</v>
      </c>
      <c r="T145" s="64">
        <f>+ROUND('Izračun udjela za 2024. (kune)'!T145/'Izračun udjela za 2024. (euri)'!$G$1,2)</f>
        <v>201071.94</v>
      </c>
      <c r="U145" s="65">
        <f>+ROUND('Izračun udjela za 2024. (kune)'!U145/'Izračun udjela za 2024. (euri)'!$G$1,2)</f>
        <v>5845.07</v>
      </c>
      <c r="V145" s="67">
        <f>+ROUND('Izračun udjela za 2024. (kune)'!V145/'Izračun udjela za 2024. (euri)'!$G$1,2)</f>
        <v>214749.56</v>
      </c>
      <c r="W145" s="64">
        <f>+ROUND('Izračun udjela za 2024. (kune)'!W145/'Izračun udjela za 2024. (euri)'!$G$1,2)</f>
        <v>227942.02</v>
      </c>
      <c r="X145" s="65">
        <f>+ROUND('Izračun udjela za 2024. (kune)'!X145/'Izračun udjela za 2024. (euri)'!$G$1,2)</f>
        <v>6639.1</v>
      </c>
      <c r="Y145" s="67">
        <f>+ROUND('Izračun udjela za 2024. (kune)'!Y145/'Izračun udjela za 2024. (euri)'!$G$1,2)</f>
        <v>243433.22</v>
      </c>
      <c r="Z145" s="64">
        <f>+ROUND('Izračun udjela za 2024. (kune)'!Z145/'Izračun udjela za 2024. (euri)'!$G$1,2)</f>
        <v>291707.71999999997</v>
      </c>
      <c r="AA145" s="68">
        <f>+ROUND('Izračun udjela za 2024. (kune)'!AA145/'Izračun udjela za 2024. (euri)'!$G$1,2)</f>
        <v>291.99</v>
      </c>
      <c r="AB145" s="65">
        <f>+ROUND('Izračun udjela za 2024. (kune)'!AB145/'Izračun udjela za 2024. (euri)'!$G$1,2)</f>
        <v>8496.35</v>
      </c>
      <c r="AC145" s="67">
        <f>+ROUND('Izračun udjela za 2024. (kune)'!AC145/'Izračun udjela za 2024. (euri)'!$G$1,2)</f>
        <v>311532.5</v>
      </c>
      <c r="AD145" s="64">
        <f>+ROUND('Izračun udjela za 2024. (kune)'!AD145/'Izračun udjela za 2024. (euri)'!$G$1,2)</f>
        <v>262958.61</v>
      </c>
      <c r="AE145" s="68">
        <f>+ROUND('Izračun udjela za 2024. (kune)'!AE145/'Izračun udjela za 2024. (euri)'!$G$1,2)</f>
        <v>0</v>
      </c>
      <c r="AF145" s="65">
        <f>+ROUND('Izračun udjela za 2024. (kune)'!AF145/'Izračun udjela za 2024. (euri)'!$G$1,2)</f>
        <v>7529.3</v>
      </c>
      <c r="AG145" s="67">
        <f>+ROUND('Izračun udjela za 2024. (kune)'!AG145/'Izračun udjela za 2024. (euri)'!$G$1,2)</f>
        <v>280972.24</v>
      </c>
      <c r="AH145" s="64">
        <f>+ROUND('Izračun udjela za 2024. (kune)'!AH145/'Izračun udjela za 2024. (euri)'!$G$1,2)</f>
        <v>241060.62</v>
      </c>
      <c r="AI145" s="68">
        <f>+ROUND('Izračun udjela za 2024. (kune)'!AI145/'Izračun udjela za 2024. (euri)'!$G$1,2)</f>
        <v>61.51</v>
      </c>
      <c r="AJ145" s="64">
        <f>+ROUND('Izračun udjela za 2024. (kune)'!AJ145/'Izračun udjela za 2024. (euri)'!$G$1,2)</f>
        <v>7182.69</v>
      </c>
      <c r="AK145" s="67">
        <f>+ROUND('Izračun udjela za 2024. (kune)'!AK145/'Izračun udjela za 2024. (euri)'!$G$1,2)</f>
        <v>260044.95</v>
      </c>
      <c r="AL145" s="64">
        <f>+ROUND('Izračun udjela za 2024. (kune)'!AL145/'Izračun udjela za 2024. (euri)'!$G$1,2)</f>
        <v>341478.94</v>
      </c>
      <c r="AM145" s="68">
        <f>+ROUND('Izračun udjela za 2024. (kune)'!AM145/'Izračun udjela za 2024. (euri)'!$G$1,2)</f>
        <v>370.55</v>
      </c>
      <c r="AN145" s="64">
        <f>+ROUND('Izračun udjela za 2024. (kune)'!AN145/'Izračun udjela za 2024. (euri)'!$G$1,2)</f>
        <v>9849.0300000000007</v>
      </c>
      <c r="AO145" s="67">
        <f>+ROUND('Izračun udjela za 2024. (kune)'!AO145/'Izračun udjela za 2024. (euri)'!$G$1,2)</f>
        <v>368546.16</v>
      </c>
      <c r="AP145" s="69"/>
      <c r="AQ145" s="69"/>
      <c r="AR145" s="69"/>
      <c r="AS145" s="69"/>
      <c r="AT145" s="69"/>
      <c r="AU145" s="71"/>
      <c r="AV145" s="64">
        <v>0</v>
      </c>
      <c r="AW145" s="64">
        <v>0</v>
      </c>
      <c r="AX145" s="64">
        <v>13</v>
      </c>
      <c r="AY145" s="64">
        <v>19</v>
      </c>
      <c r="AZ145" s="64"/>
      <c r="BA145" s="64"/>
      <c r="BB145" s="64"/>
      <c r="BC145" s="64"/>
      <c r="BD145" s="72">
        <f t="shared" si="33"/>
        <v>292905.81</v>
      </c>
      <c r="BE145" s="73">
        <f t="shared" si="31"/>
        <v>258.75</v>
      </c>
      <c r="BF145" s="74">
        <f t="shared" ref="BF145:BF146" si="36">+$BJ$600</f>
        <v>447.75</v>
      </c>
      <c r="BG145" s="66">
        <f t="shared" si="32"/>
        <v>213948</v>
      </c>
      <c r="BH145" s="75">
        <f t="shared" si="34"/>
        <v>6.0453087358710363E-4</v>
      </c>
      <c r="BI145" s="76">
        <f t="shared" si="35"/>
        <v>6.0453087358710396E-4</v>
      </c>
    </row>
    <row r="146" spans="1:61" ht="15.75" customHeight="1" x14ac:dyDescent="0.25">
      <c r="A146" s="60">
        <v>1</v>
      </c>
      <c r="B146" s="61">
        <v>152</v>
      </c>
      <c r="C146" s="61">
        <v>2</v>
      </c>
      <c r="D146" s="62" t="s">
        <v>87</v>
      </c>
      <c r="E146" s="62" t="s">
        <v>225</v>
      </c>
      <c r="F146" s="63">
        <v>4592</v>
      </c>
      <c r="G146" s="64">
        <v>10</v>
      </c>
      <c r="H146" s="64">
        <f>+ROUND('Izračun udjela za 2024. (kune)'!H146/'Izračun udjela za 2024. (euri)'!$G$1,2)</f>
        <v>2085857.08</v>
      </c>
      <c r="I146" s="65">
        <f>+ROUND('Izračun udjela za 2024. (kune)'!I146/'Izračun udjela za 2024. (euri)'!$G$1,2)</f>
        <v>98333.69</v>
      </c>
      <c r="J146" s="66">
        <f>+ROUND('Izračun udjela za 2024. (kune)'!J146/'Izračun udjela za 2024. (euri)'!$G$1,2)</f>
        <v>2186275.73</v>
      </c>
      <c r="K146" s="64">
        <f>+ROUND('Izračun udjela za 2024. (kune)'!K146/'Izračun udjela za 2024. (euri)'!$G$1,2)</f>
        <v>2102012.52</v>
      </c>
      <c r="L146" s="65">
        <f>+ROUND('Izračun udjela za 2024. (kune)'!L146/'Izračun udjela za 2024. (euri)'!$G$1,2)</f>
        <v>99095.3</v>
      </c>
      <c r="M146" s="66">
        <f>+ROUND('Izračun udjela za 2024. (kune)'!M146/'Izračun udjela za 2024. (euri)'!$G$1,2)</f>
        <v>2203208.94</v>
      </c>
      <c r="N146" s="64">
        <f>+ROUND('Izračun udjela za 2024. (kune)'!N146/'Izračun udjela za 2024. (euri)'!$G$1,2)</f>
        <v>1927918.49</v>
      </c>
      <c r="O146" s="65">
        <f>+ROUND('Izračun udjela za 2024. (kune)'!O146/'Izračun udjela za 2024. (euri)'!$G$1,2)</f>
        <v>0</v>
      </c>
      <c r="P146" s="66">
        <f>+ROUND('Izračun udjela za 2024. (kune)'!P146/'Izračun udjela za 2024. (euri)'!$G$1,2)</f>
        <v>2120710.34</v>
      </c>
      <c r="Q146" s="64">
        <f>+ROUND('Izračun udjela za 2024. (kune)'!Q146/'Izračun udjela za 2024. (euri)'!$G$1,2)</f>
        <v>2109176.2799999998</v>
      </c>
      <c r="R146" s="65">
        <f>+ROUND('Izračun udjela za 2024. (kune)'!R146/'Izračun udjela za 2024. (euri)'!$G$1,2)</f>
        <v>0</v>
      </c>
      <c r="S146" s="66">
        <f>+ROUND('Izračun udjela za 2024. (kune)'!S146/'Izračun udjela za 2024. (euri)'!$G$1,2)</f>
        <v>2320093.91</v>
      </c>
      <c r="T146" s="64">
        <f>+ROUND('Izračun udjela za 2024. (kune)'!T146/'Izračun udjela za 2024. (euri)'!$G$1,2)</f>
        <v>1858795.2</v>
      </c>
      <c r="U146" s="65">
        <f>+ROUND('Izračun udjela za 2024. (kune)'!U146/'Izračun udjela za 2024. (euri)'!$G$1,2)</f>
        <v>0</v>
      </c>
      <c r="V146" s="67">
        <f>+ROUND('Izračun udjela za 2024. (kune)'!V146/'Izračun udjela za 2024. (euri)'!$G$1,2)</f>
        <v>2044674.72</v>
      </c>
      <c r="W146" s="64">
        <f>+ROUND('Izračun udjela za 2024. (kune)'!W146/'Izračun udjela za 2024. (euri)'!$G$1,2)</f>
        <v>1935217.07</v>
      </c>
      <c r="X146" s="65">
        <f>+ROUND('Izračun udjela za 2024. (kune)'!X146/'Izračun udjela za 2024. (euri)'!$G$1,2)</f>
        <v>0</v>
      </c>
      <c r="Y146" s="67">
        <f>+ROUND('Izračun udjela za 2024. (kune)'!Y146/'Izračun udjela za 2024. (euri)'!$G$1,2)</f>
        <v>2128738.7799999998</v>
      </c>
      <c r="Z146" s="64">
        <f>+ROUND('Izračun udjela za 2024. (kune)'!Z146/'Izračun udjela za 2024. (euri)'!$G$1,2)</f>
        <v>2137481.7799999998</v>
      </c>
      <c r="AA146" s="68">
        <f>+ROUND('Izračun udjela za 2024. (kune)'!AA146/'Izračun udjela za 2024. (euri)'!$G$1,2)</f>
        <v>1933.77</v>
      </c>
      <c r="AB146" s="65">
        <f>+ROUND('Izračun udjela za 2024. (kune)'!AB146/'Izračun udjela za 2024. (euri)'!$G$1,2)</f>
        <v>0</v>
      </c>
      <c r="AC146" s="67">
        <f>+ROUND('Izračun udjela za 2024. (kune)'!AC146/'Izračun udjela za 2024. (euri)'!$G$1,2)</f>
        <v>2351229.96</v>
      </c>
      <c r="AD146" s="64">
        <f>+ROUND('Izračun udjela za 2024. (kune)'!AD146/'Izračun udjela za 2024. (euri)'!$G$1,2)</f>
        <v>2182173.0699999998</v>
      </c>
      <c r="AE146" s="68">
        <f>+ROUND('Izračun udjela za 2024. (kune)'!AE146/'Izračun udjela za 2024. (euri)'!$G$1,2)</f>
        <v>573.78</v>
      </c>
      <c r="AF146" s="65">
        <f>+ROUND('Izračun udjela za 2024. (kune)'!AF146/'Izračun udjela za 2024. (euri)'!$G$1,2)</f>
        <v>0</v>
      </c>
      <c r="AG146" s="67">
        <f>+ROUND('Izračun udjela za 2024. (kune)'!AG146/'Izračun udjela za 2024. (euri)'!$G$1,2)</f>
        <v>2400390.37</v>
      </c>
      <c r="AH146" s="64">
        <f>+ROUND('Izračun udjela za 2024. (kune)'!AH146/'Izračun udjela za 2024. (euri)'!$G$1,2)</f>
        <v>1760227.93</v>
      </c>
      <c r="AI146" s="68">
        <f>+ROUND('Izračun udjela za 2024. (kune)'!AI146/'Izračun udjela za 2024. (euri)'!$G$1,2)</f>
        <v>81.319999999999993</v>
      </c>
      <c r="AJ146" s="64">
        <f>+ROUND('Izračun udjela za 2024. (kune)'!AJ146/'Izračun udjela za 2024. (euri)'!$G$1,2)</f>
        <v>0</v>
      </c>
      <c r="AK146" s="67">
        <f>+ROUND('Izračun udjela za 2024. (kune)'!AK146/'Izračun udjela za 2024. (euri)'!$G$1,2)</f>
        <v>1936250.72</v>
      </c>
      <c r="AL146" s="64">
        <f>+ROUND('Izračun udjela za 2024. (kune)'!AL146/'Izračun udjela za 2024. (euri)'!$G$1,2)</f>
        <v>2203687.81</v>
      </c>
      <c r="AM146" s="68">
        <f>+ROUND('Izračun udjela za 2024. (kune)'!AM146/'Izračun udjela za 2024. (euri)'!$G$1,2)</f>
        <v>159.66</v>
      </c>
      <c r="AN146" s="64">
        <f>+ROUND('Izračun udjela za 2024. (kune)'!AN146/'Izračun udjela za 2024. (euri)'!$G$1,2)</f>
        <v>0</v>
      </c>
      <c r="AO146" s="67">
        <f>+ROUND('Izračun udjela za 2024. (kune)'!AO146/'Izračun udjela za 2024. (euri)'!$G$1,2)</f>
        <v>2424318.9500000002</v>
      </c>
      <c r="AP146" s="69"/>
      <c r="AQ146" s="69"/>
      <c r="AR146" s="69"/>
      <c r="AS146" s="69"/>
      <c r="AT146" s="69"/>
      <c r="AU146" s="71"/>
      <c r="AV146" s="64">
        <v>0</v>
      </c>
      <c r="AW146" s="64">
        <v>0</v>
      </c>
      <c r="AX146" s="64">
        <v>0</v>
      </c>
      <c r="AY146" s="64">
        <v>2</v>
      </c>
      <c r="AZ146" s="64"/>
      <c r="BA146" s="64"/>
      <c r="BB146" s="64"/>
      <c r="BC146" s="64"/>
      <c r="BD146" s="72">
        <f t="shared" si="33"/>
        <v>2248185.7599999998</v>
      </c>
      <c r="BE146" s="73">
        <f t="shared" si="31"/>
        <v>489.59</v>
      </c>
      <c r="BF146" s="74">
        <f t="shared" si="36"/>
        <v>447.75</v>
      </c>
      <c r="BG146" s="66">
        <f t="shared" si="32"/>
        <v>0</v>
      </c>
      <c r="BH146" s="75">
        <f t="shared" si="34"/>
        <v>0</v>
      </c>
      <c r="BI146" s="76">
        <f t="shared" si="35"/>
        <v>0</v>
      </c>
    </row>
    <row r="147" spans="1:61" ht="15.75" customHeight="1" x14ac:dyDescent="0.25">
      <c r="A147" s="60">
        <v>1</v>
      </c>
      <c r="B147" s="61">
        <v>153</v>
      </c>
      <c r="C147" s="61">
        <v>17</v>
      </c>
      <c r="D147" s="62" t="s">
        <v>91</v>
      </c>
      <c r="E147" s="62" t="s">
        <v>226</v>
      </c>
      <c r="F147" s="63">
        <v>3979</v>
      </c>
      <c r="G147" s="64">
        <v>12</v>
      </c>
      <c r="H147" s="64">
        <f>+ROUND('Izračun udjela za 2024. (kune)'!H147/'Izračun udjela za 2024. (euri)'!$G$1,2)</f>
        <v>1581795.15</v>
      </c>
      <c r="I147" s="65">
        <f>+ROUND('Izračun udjela za 2024. (kune)'!I147/'Izračun udjela za 2024. (euri)'!$G$1,2)</f>
        <v>0</v>
      </c>
      <c r="J147" s="66">
        <f>+ROUND('Izračun udjela za 2024. (kune)'!J147/'Izračun udjela za 2024. (euri)'!$G$1,2)</f>
        <v>1771610.57</v>
      </c>
      <c r="K147" s="64">
        <f>+ROUND('Izračun udjela za 2024. (kune)'!K147/'Izračun udjela za 2024. (euri)'!$G$1,2)</f>
        <v>1865196.58</v>
      </c>
      <c r="L147" s="65">
        <f>+ROUND('Izračun udjela za 2024. (kune)'!L147/'Izračun udjela za 2024. (euri)'!$G$1,2)</f>
        <v>0</v>
      </c>
      <c r="M147" s="66">
        <f>+ROUND('Izračun udjela za 2024. (kune)'!M147/'Izračun udjela za 2024. (euri)'!$G$1,2)</f>
        <v>2089020.16</v>
      </c>
      <c r="N147" s="64">
        <f>+ROUND('Izračun udjela za 2024. (kune)'!N147/'Izračun udjela za 2024. (euri)'!$G$1,2)</f>
        <v>1702748.67</v>
      </c>
      <c r="O147" s="65">
        <f>+ROUND('Izračun udjela za 2024. (kune)'!O147/'Izračun udjela za 2024. (euri)'!$G$1,2)</f>
        <v>0</v>
      </c>
      <c r="P147" s="66">
        <f>+ROUND('Izračun udjela za 2024. (kune)'!P147/'Izračun udjela za 2024. (euri)'!$G$1,2)</f>
        <v>1907078.51</v>
      </c>
      <c r="Q147" s="64">
        <f>+ROUND('Izračun udjela za 2024. (kune)'!Q147/'Izračun udjela za 2024. (euri)'!$G$1,2)</f>
        <v>1719119.74</v>
      </c>
      <c r="R147" s="65">
        <f>+ROUND('Izračun udjela za 2024. (kune)'!R147/'Izračun udjela za 2024. (euri)'!$G$1,2)</f>
        <v>0</v>
      </c>
      <c r="S147" s="66">
        <f>+ROUND('Izračun udjela za 2024. (kune)'!S147/'Izračun udjela za 2024. (euri)'!$G$1,2)</f>
        <v>1925414.1</v>
      </c>
      <c r="T147" s="64">
        <f>+ROUND('Izračun udjela za 2024. (kune)'!T147/'Izračun udjela za 2024. (euri)'!$G$1,2)</f>
        <v>1862639.81</v>
      </c>
      <c r="U147" s="65">
        <f>+ROUND('Izračun udjela za 2024. (kune)'!U147/'Izračun udjela za 2024. (euri)'!$G$1,2)</f>
        <v>0</v>
      </c>
      <c r="V147" s="67">
        <f>+ROUND('Izračun udjela za 2024. (kune)'!V147/'Izračun udjela za 2024. (euri)'!$G$1,2)</f>
        <v>2086156.58</v>
      </c>
      <c r="W147" s="64">
        <f>+ROUND('Izračun udjela za 2024. (kune)'!W147/'Izračun udjela za 2024. (euri)'!$G$1,2)</f>
        <v>2067290.62</v>
      </c>
      <c r="X147" s="65">
        <f>+ROUND('Izračun udjela za 2024. (kune)'!X147/'Izračun udjela za 2024. (euri)'!$G$1,2)</f>
        <v>0</v>
      </c>
      <c r="Y147" s="67">
        <f>+ROUND('Izračun udjela za 2024. (kune)'!Y147/'Izračun udjela za 2024. (euri)'!$G$1,2)</f>
        <v>2315365.4900000002</v>
      </c>
      <c r="Z147" s="64">
        <f>+ROUND('Izračun udjela za 2024. (kune)'!Z147/'Izračun udjela za 2024. (euri)'!$G$1,2)</f>
        <v>2132523.46</v>
      </c>
      <c r="AA147" s="68">
        <f>+ROUND('Izračun udjela za 2024. (kune)'!AA147/'Izračun udjela za 2024. (euri)'!$G$1,2)</f>
        <v>238562.87</v>
      </c>
      <c r="AB147" s="65">
        <f>+ROUND('Izračun udjela za 2024. (kune)'!AB147/'Izračun udjela za 2024. (euri)'!$G$1,2)</f>
        <v>0</v>
      </c>
      <c r="AC147" s="67">
        <f>+ROUND('Izračun udjela za 2024. (kune)'!AC147/'Izračun udjela za 2024. (euri)'!$G$1,2)</f>
        <v>3459304.74</v>
      </c>
      <c r="AD147" s="64">
        <f>+ROUND('Izračun udjela za 2024. (kune)'!AD147/'Izračun udjela za 2024. (euri)'!$G$1,2)</f>
        <v>1402320.23</v>
      </c>
      <c r="AE147" s="68">
        <f>+ROUND('Izračun udjela za 2024. (kune)'!AE147/'Izračun udjela za 2024. (euri)'!$G$1,2)</f>
        <v>174207.03</v>
      </c>
      <c r="AF147" s="65">
        <f>+ROUND('Izračun udjela za 2024. (kune)'!AF147/'Izračun udjela za 2024. (euri)'!$G$1,2)</f>
        <v>0</v>
      </c>
      <c r="AG147" s="67">
        <f>+ROUND('Izračun udjela za 2024. (kune)'!AG147/'Izračun udjela za 2024. (euri)'!$G$1,2)</f>
        <v>2625926.7599999998</v>
      </c>
      <c r="AH147" s="64">
        <f>+ROUND('Izračun udjela za 2024. (kune)'!AH147/'Izračun udjela za 2024. (euri)'!$G$1,2)</f>
        <v>1463421.02</v>
      </c>
      <c r="AI147" s="68">
        <f>+ROUND('Izračun udjela za 2024. (kune)'!AI147/'Izračun udjela za 2024. (euri)'!$G$1,2)</f>
        <v>307134.96999999997</v>
      </c>
      <c r="AJ147" s="64">
        <f>+ROUND('Izračun udjela za 2024. (kune)'!AJ147/'Izračun udjela za 2024. (euri)'!$G$1,2)</f>
        <v>0</v>
      </c>
      <c r="AK147" s="67">
        <f>+ROUND('Izračun udjela za 2024. (kune)'!AK147/'Izračun udjela za 2024. (euri)'!$G$1,2)</f>
        <v>2733447.7</v>
      </c>
      <c r="AL147" s="64">
        <f>+ROUND('Izračun udjela za 2024. (kune)'!AL147/'Izračun udjela za 2024. (euri)'!$G$1,2)</f>
        <v>2336084.91</v>
      </c>
      <c r="AM147" s="68">
        <f>+ROUND('Izračun udjela za 2024. (kune)'!AM147/'Izračun udjela za 2024. (euri)'!$G$1,2)</f>
        <v>309382.76</v>
      </c>
      <c r="AN147" s="64">
        <f>+ROUND('Izračun udjela za 2024. (kune)'!AN147/'Izračun udjela za 2024. (euri)'!$G$1,2)</f>
        <v>0</v>
      </c>
      <c r="AO147" s="67">
        <f>+ROUND('Izračun udjela za 2024. (kune)'!AO147/'Izračun udjela za 2024. (euri)'!$G$1,2)</f>
        <v>3698056.91</v>
      </c>
      <c r="AP147" s="69"/>
      <c r="AQ147" s="69"/>
      <c r="AR147" s="69"/>
      <c r="AS147" s="69"/>
      <c r="AT147" s="69"/>
      <c r="AU147" s="71"/>
      <c r="AV147" s="64">
        <v>6001</v>
      </c>
      <c r="AW147" s="64">
        <v>5608</v>
      </c>
      <c r="AX147" s="64">
        <v>6451</v>
      </c>
      <c r="AY147" s="64">
        <v>6405</v>
      </c>
      <c r="AZ147" s="64"/>
      <c r="BA147" s="64"/>
      <c r="BB147" s="64"/>
      <c r="BC147" s="64"/>
      <c r="BD147" s="72">
        <f t="shared" si="33"/>
        <v>2966420.32</v>
      </c>
      <c r="BE147" s="73">
        <f t="shared" si="31"/>
        <v>745.52</v>
      </c>
      <c r="BF147" s="74">
        <f t="shared" ref="BF147:BF151" si="37">+$BJ$601</f>
        <v>453.27</v>
      </c>
      <c r="BG147" s="66">
        <f t="shared" si="32"/>
        <v>0</v>
      </c>
      <c r="BH147" s="75">
        <f t="shared" si="34"/>
        <v>0</v>
      </c>
      <c r="BI147" s="76">
        <f t="shared" si="35"/>
        <v>0</v>
      </c>
    </row>
    <row r="148" spans="1:61" ht="15.75" customHeight="1" x14ac:dyDescent="0.25">
      <c r="A148" s="60">
        <v>1</v>
      </c>
      <c r="B148" s="61">
        <v>154</v>
      </c>
      <c r="C148" s="61">
        <v>16</v>
      </c>
      <c r="D148" s="62" t="s">
        <v>91</v>
      </c>
      <c r="E148" s="62" t="s">
        <v>227</v>
      </c>
      <c r="F148" s="63">
        <v>5045</v>
      </c>
      <c r="G148" s="64">
        <v>12</v>
      </c>
      <c r="H148" s="64">
        <f>+ROUND('Izračun udjela za 2024. (kune)'!H148/'Izračun udjela za 2024. (euri)'!$G$1,2)</f>
        <v>335278.42</v>
      </c>
      <c r="I148" s="65">
        <f>+ROUND('Izračun udjela za 2024. (kune)'!I148/'Izračun udjela za 2024. (euri)'!$G$1,2)</f>
        <v>39335.54</v>
      </c>
      <c r="J148" s="66">
        <f>+ROUND('Izračun udjela za 2024. (kune)'!J148/'Izračun udjela za 2024. (euri)'!$G$1,2)</f>
        <v>331456.02</v>
      </c>
      <c r="K148" s="64">
        <f>+ROUND('Izračun udjela za 2024. (kune)'!K148/'Izračun udjela za 2024. (euri)'!$G$1,2)</f>
        <v>352076.01</v>
      </c>
      <c r="L148" s="65">
        <f>+ROUND('Izračun udjela za 2024. (kune)'!L148/'Izračun udjela za 2024. (euri)'!$G$1,2)</f>
        <v>71456.39</v>
      </c>
      <c r="M148" s="66">
        <f>+ROUND('Izračun udjela za 2024. (kune)'!M148/'Izračun udjela za 2024. (euri)'!$G$1,2)</f>
        <v>314293.96999999997</v>
      </c>
      <c r="N148" s="64">
        <f>+ROUND('Izračun udjela za 2024. (kune)'!N148/'Izračun udjela za 2024. (euri)'!$G$1,2)</f>
        <v>383565.61</v>
      </c>
      <c r="O148" s="65">
        <f>+ROUND('Izračun udjela za 2024. (kune)'!O148/'Izračun udjela za 2024. (euri)'!$G$1,2)</f>
        <v>30235.46</v>
      </c>
      <c r="P148" s="66">
        <f>+ROUND('Izračun udjela za 2024. (kune)'!P148/'Izračun udjela za 2024. (euri)'!$G$1,2)</f>
        <v>395729.77</v>
      </c>
      <c r="Q148" s="64">
        <f>+ROUND('Izračun udjela za 2024. (kune)'!Q148/'Izračun udjela za 2024. (euri)'!$G$1,2)</f>
        <v>567323.54</v>
      </c>
      <c r="R148" s="65">
        <f>+ROUND('Izračun udjela za 2024. (kune)'!R148/'Izračun udjela za 2024. (euri)'!$G$1,2)</f>
        <v>27028.34</v>
      </c>
      <c r="S148" s="66">
        <f>+ROUND('Izračun udjela za 2024. (kune)'!S148/'Izračun udjela za 2024. (euri)'!$G$1,2)</f>
        <v>605130.62</v>
      </c>
      <c r="T148" s="64">
        <f>+ROUND('Izračun udjela za 2024. (kune)'!T148/'Izračun udjela za 2024. (euri)'!$G$1,2)</f>
        <v>492065.18</v>
      </c>
      <c r="U148" s="65">
        <f>+ROUND('Izračun udjela za 2024. (kune)'!U148/'Izračun udjela za 2024. (euri)'!$G$1,2)</f>
        <v>23495.88</v>
      </c>
      <c r="V148" s="67">
        <f>+ROUND('Izračun udjela za 2024. (kune)'!V148/'Izračun udjela za 2024. (euri)'!$G$1,2)</f>
        <v>524797.62</v>
      </c>
      <c r="W148" s="64">
        <f>+ROUND('Izračun udjela za 2024. (kune)'!W148/'Izračun udjela za 2024. (euri)'!$G$1,2)</f>
        <v>772544.5</v>
      </c>
      <c r="X148" s="65">
        <f>+ROUND('Izračun udjela za 2024. (kune)'!X148/'Izračun udjela za 2024. (euri)'!$G$1,2)</f>
        <v>36788.06</v>
      </c>
      <c r="Y148" s="67">
        <f>+ROUND('Izračun udjela za 2024. (kune)'!Y148/'Izračun udjela za 2024. (euri)'!$G$1,2)</f>
        <v>824047.22</v>
      </c>
      <c r="Z148" s="64">
        <f>+ROUND('Izračun udjela za 2024. (kune)'!Z148/'Izračun udjela za 2024. (euri)'!$G$1,2)</f>
        <v>914055.44</v>
      </c>
      <c r="AA148" s="68">
        <f>+ROUND('Izračun udjela za 2024. (kune)'!AA148/'Izračun udjela za 2024. (euri)'!$G$1,2)</f>
        <v>2679.75</v>
      </c>
      <c r="AB148" s="65">
        <f>+ROUND('Izračun udjela za 2024. (kune)'!AB148/'Izračun udjela za 2024. (euri)'!$G$1,2)</f>
        <v>24982.66</v>
      </c>
      <c r="AC148" s="67">
        <f>+ROUND('Izračun udjela za 2024. (kune)'!AC148/'Izračun udjela za 2024. (euri)'!$G$1,2)</f>
        <v>995881.84</v>
      </c>
      <c r="AD148" s="64">
        <f>+ROUND('Izračun udjela za 2024. (kune)'!AD148/'Izračun udjela za 2024. (euri)'!$G$1,2)</f>
        <v>922709.52</v>
      </c>
      <c r="AE148" s="68">
        <f>+ROUND('Izračun udjela za 2024. (kune)'!AE148/'Izračun udjela za 2024. (euri)'!$G$1,2)</f>
        <v>1182.83</v>
      </c>
      <c r="AF148" s="65">
        <f>+ROUND('Izračun udjela za 2024. (kune)'!AF148/'Izračun udjela za 2024. (euri)'!$G$1,2)</f>
        <v>0</v>
      </c>
      <c r="AG148" s="67">
        <f>+ROUND('Izračun udjela za 2024. (kune)'!AG148/'Izračun udjela za 2024. (euri)'!$G$1,2)</f>
        <v>1035454.5</v>
      </c>
      <c r="AH148" s="64">
        <f>+ROUND('Izračun udjela za 2024. (kune)'!AH148/'Izračun udjela za 2024. (euri)'!$G$1,2)</f>
        <v>1016862.01</v>
      </c>
      <c r="AI148" s="68">
        <f>+ROUND('Izračun udjela za 2024. (kune)'!AI148/'Izračun udjela za 2024. (euri)'!$G$1,2)</f>
        <v>712.84</v>
      </c>
      <c r="AJ148" s="64">
        <f>+ROUND('Izračun udjela za 2024. (kune)'!AJ148/'Izračun udjela za 2024. (euri)'!$G$1,2)</f>
        <v>0</v>
      </c>
      <c r="AK148" s="67">
        <f>+ROUND('Izračun udjela za 2024. (kune)'!AK148/'Izračun udjela za 2024. (euri)'!$G$1,2)</f>
        <v>1145891.18</v>
      </c>
      <c r="AL148" s="64">
        <f>+ROUND('Izračun udjela za 2024. (kune)'!AL148/'Izračun udjela za 2024. (euri)'!$G$1,2)</f>
        <v>1113547.7</v>
      </c>
      <c r="AM148" s="68">
        <f>+ROUND('Izračun udjela za 2024. (kune)'!AM148/'Izračun udjela za 2024. (euri)'!$G$1,2)</f>
        <v>1412.84</v>
      </c>
      <c r="AN148" s="64">
        <f>+ROUND('Izračun udjela za 2024. (kune)'!AN148/'Izračun udjela za 2024. (euri)'!$G$1,2)</f>
        <v>0</v>
      </c>
      <c r="AO148" s="67">
        <f>+ROUND('Izračun udjela za 2024. (kune)'!AO148/'Izračun udjela za 2024. (euri)'!$G$1,2)</f>
        <v>1257185.7</v>
      </c>
      <c r="AP148" s="69"/>
      <c r="AQ148" s="69"/>
      <c r="AR148" s="69"/>
      <c r="AS148" s="69"/>
      <c r="AT148" s="69"/>
      <c r="AU148" s="71"/>
      <c r="AV148" s="64">
        <v>14</v>
      </c>
      <c r="AW148" s="64">
        <v>15</v>
      </c>
      <c r="AX148" s="64">
        <v>35</v>
      </c>
      <c r="AY148" s="64">
        <v>52</v>
      </c>
      <c r="AZ148" s="64"/>
      <c r="BA148" s="64"/>
      <c r="BB148" s="64"/>
      <c r="BC148" s="64"/>
      <c r="BD148" s="72">
        <f t="shared" si="33"/>
        <v>1051692.0900000001</v>
      </c>
      <c r="BE148" s="73">
        <f t="shared" si="31"/>
        <v>208.46</v>
      </c>
      <c r="BF148" s="74">
        <f t="shared" si="37"/>
        <v>453.27</v>
      </c>
      <c r="BG148" s="66">
        <f t="shared" si="32"/>
        <v>1235066.45</v>
      </c>
      <c r="BH148" s="75">
        <f t="shared" si="34"/>
        <v>3.4898003251099463E-3</v>
      </c>
      <c r="BI148" s="76">
        <f t="shared" si="35"/>
        <v>3.4898003251099502E-3</v>
      </c>
    </row>
    <row r="149" spans="1:61" ht="15.75" customHeight="1" x14ac:dyDescent="0.25">
      <c r="A149" s="60">
        <v>1</v>
      </c>
      <c r="B149" s="61">
        <v>155</v>
      </c>
      <c r="C149" s="61">
        <v>17</v>
      </c>
      <c r="D149" s="62" t="s">
        <v>91</v>
      </c>
      <c r="E149" s="62" t="s">
        <v>228</v>
      </c>
      <c r="F149" s="63">
        <v>9153</v>
      </c>
      <c r="G149" s="64">
        <v>12</v>
      </c>
      <c r="H149" s="64">
        <f>+ROUND('Izračun udjela za 2024. (kune)'!H149/'Izračun udjela za 2024. (euri)'!$G$1,2)</f>
        <v>1537931.17</v>
      </c>
      <c r="I149" s="65">
        <f>+ROUND('Izračun udjela za 2024. (kune)'!I149/'Izračun udjela za 2024. (euri)'!$G$1,2)</f>
        <v>221400.66</v>
      </c>
      <c r="J149" s="66">
        <f>+ROUND('Izračun udjela za 2024. (kune)'!J149/'Izračun udjela za 2024. (euri)'!$G$1,2)</f>
        <v>1474514.18</v>
      </c>
      <c r="K149" s="64">
        <f>+ROUND('Izračun udjela za 2024. (kune)'!K149/'Izračun udjela za 2024. (euri)'!$G$1,2)</f>
        <v>1413492.26</v>
      </c>
      <c r="L149" s="65">
        <f>+ROUND('Izračun udjela za 2024. (kune)'!L149/'Izračun udjela za 2024. (euri)'!$G$1,2)</f>
        <v>205154.52</v>
      </c>
      <c r="M149" s="66">
        <f>+ROUND('Izračun udjela za 2024. (kune)'!M149/'Izračun udjela za 2024. (euri)'!$G$1,2)</f>
        <v>1353338.27</v>
      </c>
      <c r="N149" s="64">
        <f>+ROUND('Izračun udjela za 2024. (kune)'!N149/'Izračun udjela za 2024. (euri)'!$G$1,2)</f>
        <v>1054036.8600000001</v>
      </c>
      <c r="O149" s="65">
        <f>+ROUND('Izračun udjela za 2024. (kune)'!O149/'Izračun udjela za 2024. (euri)'!$G$1,2)</f>
        <v>111803.3</v>
      </c>
      <c r="P149" s="66">
        <f>+ROUND('Izračun udjela za 2024. (kune)'!P149/'Izračun udjela za 2024. (euri)'!$G$1,2)</f>
        <v>1055301.5900000001</v>
      </c>
      <c r="Q149" s="64">
        <f>+ROUND('Izračun udjela za 2024. (kune)'!Q149/'Izračun udjela za 2024. (euri)'!$G$1,2)</f>
        <v>1332410.3</v>
      </c>
      <c r="R149" s="65">
        <f>+ROUND('Izračun udjela za 2024. (kune)'!R149/'Izračun udjela za 2024. (euri)'!$G$1,2)</f>
        <v>143751.85</v>
      </c>
      <c r="S149" s="66">
        <f>+ROUND('Izračun udjela za 2024. (kune)'!S149/'Izračun udjela za 2024. (euri)'!$G$1,2)</f>
        <v>1331297.47</v>
      </c>
      <c r="T149" s="64">
        <f>+ROUND('Izračun udjela za 2024. (kune)'!T149/'Izračun udjela za 2024. (euri)'!$G$1,2)</f>
        <v>1184603.8400000001</v>
      </c>
      <c r="U149" s="65">
        <f>+ROUND('Izračun udjela za 2024. (kune)'!U149/'Izračun udjela za 2024. (euri)'!$G$1,2)</f>
        <v>128594.59</v>
      </c>
      <c r="V149" s="67">
        <f>+ROUND('Izračun udjela za 2024. (kune)'!V149/'Izračun udjela za 2024. (euri)'!$G$1,2)</f>
        <v>1182730.3500000001</v>
      </c>
      <c r="W149" s="64">
        <f>+ROUND('Izračun udjela za 2024. (kune)'!W149/'Izračun udjela za 2024. (euri)'!$G$1,2)</f>
        <v>1683792.21</v>
      </c>
      <c r="X149" s="65">
        <f>+ROUND('Izračun udjela za 2024. (kune)'!X149/'Izračun udjela za 2024. (euri)'!$G$1,2)</f>
        <v>180406.68</v>
      </c>
      <c r="Y149" s="67">
        <f>+ROUND('Izračun udjela za 2024. (kune)'!Y149/'Izračun udjela za 2024. (euri)'!$G$1,2)</f>
        <v>1683791.79</v>
      </c>
      <c r="Z149" s="64">
        <f>+ROUND('Izračun udjela za 2024. (kune)'!Z149/'Izračun udjela za 2024. (euri)'!$G$1,2)</f>
        <v>1814965.75</v>
      </c>
      <c r="AA149" s="68">
        <f>+ROUND('Izračun udjela za 2024. (kune)'!AA149/'Izračun udjela za 2024. (euri)'!$G$1,2)</f>
        <v>20956.86</v>
      </c>
      <c r="AB149" s="65">
        <f>+ROUND('Izračun udjela za 2024. (kune)'!AB149/'Izračun udjela za 2024. (euri)'!$G$1,2)</f>
        <v>194461.01</v>
      </c>
      <c r="AC149" s="67">
        <f>+ROUND('Izračun udjela za 2024. (kune)'!AC149/'Izračun udjela za 2024. (euri)'!$G$1,2)</f>
        <v>1888041.51</v>
      </c>
      <c r="AD149" s="64">
        <f>+ROUND('Izračun udjela za 2024. (kune)'!AD149/'Izračun udjela za 2024. (euri)'!$G$1,2)</f>
        <v>1836755.89</v>
      </c>
      <c r="AE149" s="68">
        <f>+ROUND('Izračun udjela za 2024. (kune)'!AE149/'Izračun udjela za 2024. (euri)'!$G$1,2)</f>
        <v>12742.08</v>
      </c>
      <c r="AF149" s="65">
        <f>+ROUND('Izračun udjela za 2024. (kune)'!AF149/'Izračun udjela za 2024. (euri)'!$G$1,2)</f>
        <v>180383.49</v>
      </c>
      <c r="AG149" s="67">
        <f>+ROUND('Izračun udjela za 2024. (kune)'!AG149/'Izračun udjela za 2024. (euri)'!$G$1,2)</f>
        <v>1926711.08</v>
      </c>
      <c r="AH149" s="64">
        <f>+ROUND('Izračun udjela za 2024. (kune)'!AH149/'Izračun udjela za 2024. (euri)'!$G$1,2)</f>
        <v>1760443</v>
      </c>
      <c r="AI149" s="68">
        <f>+ROUND('Izračun udjela za 2024. (kune)'!AI149/'Izračun udjela za 2024. (euri)'!$G$1,2)</f>
        <v>14233.87</v>
      </c>
      <c r="AJ149" s="64">
        <f>+ROUND('Izračun udjela za 2024. (kune)'!AJ149/'Izračun udjela za 2024. (euri)'!$G$1,2)</f>
        <v>103233.54</v>
      </c>
      <c r="AK149" s="67">
        <f>+ROUND('Izračun udjela za 2024. (kune)'!AK149/'Izračun udjela za 2024. (euri)'!$G$1,2)</f>
        <v>1978822.68</v>
      </c>
      <c r="AL149" s="64">
        <f>+ROUND('Izračun udjela za 2024. (kune)'!AL149/'Izračun udjela za 2024. (euri)'!$G$1,2)</f>
        <v>1834526.59</v>
      </c>
      <c r="AM149" s="68">
        <f>+ROUND('Izračun udjela za 2024. (kune)'!AM149/'Izračun udjela za 2024. (euri)'!$G$1,2)</f>
        <v>14698.98</v>
      </c>
      <c r="AN149" s="64">
        <f>+ROUND('Izračun udjela za 2024. (kune)'!AN149/'Izračun udjela za 2024. (euri)'!$G$1,2)</f>
        <v>102808</v>
      </c>
      <c r="AO149" s="67">
        <f>+ROUND('Izračun udjela za 2024. (kune)'!AO149/'Izračun udjela za 2024. (euri)'!$G$1,2)</f>
        <v>2074684.5</v>
      </c>
      <c r="AP149" s="69"/>
      <c r="AQ149" s="69"/>
      <c r="AR149" s="69"/>
      <c r="AS149" s="69"/>
      <c r="AT149" s="69"/>
      <c r="AU149" s="71"/>
      <c r="AV149" s="64">
        <v>433</v>
      </c>
      <c r="AW149" s="64">
        <v>385</v>
      </c>
      <c r="AX149" s="64">
        <v>622</v>
      </c>
      <c r="AY149" s="64">
        <v>680</v>
      </c>
      <c r="AZ149" s="64"/>
      <c r="BA149" s="64"/>
      <c r="BB149" s="64"/>
      <c r="BC149" s="64"/>
      <c r="BD149" s="72">
        <f t="shared" si="33"/>
        <v>1910410.31</v>
      </c>
      <c r="BE149" s="73">
        <f t="shared" si="31"/>
        <v>208.72</v>
      </c>
      <c r="BF149" s="74">
        <f t="shared" si="37"/>
        <v>453.27</v>
      </c>
      <c r="BG149" s="66">
        <f t="shared" si="32"/>
        <v>2238366.15</v>
      </c>
      <c r="BH149" s="75">
        <f t="shared" si="34"/>
        <v>6.3247211662053474E-3</v>
      </c>
      <c r="BI149" s="76">
        <f t="shared" si="35"/>
        <v>6.32472116620535E-3</v>
      </c>
    </row>
    <row r="150" spans="1:61" ht="15.75" customHeight="1" x14ac:dyDescent="0.25">
      <c r="A150" s="60">
        <v>1</v>
      </c>
      <c r="B150" s="61">
        <v>156</v>
      </c>
      <c r="C150" s="61">
        <v>5</v>
      </c>
      <c r="D150" s="62" t="s">
        <v>91</v>
      </c>
      <c r="E150" s="62" t="s">
        <v>229</v>
      </c>
      <c r="F150" s="63">
        <v>12723</v>
      </c>
      <c r="G150" s="64">
        <v>12</v>
      </c>
      <c r="H150" s="64">
        <f>+ROUND('Izračun udjela za 2024. (kune)'!H150/'Izračun udjela za 2024. (euri)'!$G$1,2)</f>
        <v>3254722.12</v>
      </c>
      <c r="I150" s="65">
        <f>+ROUND('Izračun udjela za 2024. (kune)'!I150/'Izračun udjela za 2024. (euri)'!$G$1,2)</f>
        <v>292925.2</v>
      </c>
      <c r="J150" s="66">
        <f>+ROUND('Izračun udjela za 2024. (kune)'!J150/'Izračun udjela za 2024. (euri)'!$G$1,2)</f>
        <v>3317212.55</v>
      </c>
      <c r="K150" s="64">
        <f>+ROUND('Izračun udjela za 2024. (kune)'!K150/'Izračun udjela za 2024. (euri)'!$G$1,2)</f>
        <v>3349632.77</v>
      </c>
      <c r="L150" s="65">
        <f>+ROUND('Izračun udjela za 2024. (kune)'!L150/'Izračun udjela za 2024. (euri)'!$G$1,2)</f>
        <v>301467.15999999997</v>
      </c>
      <c r="M150" s="66">
        <f>+ROUND('Izračun udjela za 2024. (kune)'!M150/'Izračun udjela za 2024. (euri)'!$G$1,2)</f>
        <v>3413945.49</v>
      </c>
      <c r="N150" s="64">
        <f>+ROUND('Izračun udjela za 2024. (kune)'!N150/'Izračun udjela za 2024. (euri)'!$G$1,2)</f>
        <v>2853851.71</v>
      </c>
      <c r="O150" s="65">
        <f>+ROUND('Izračun udjela za 2024. (kune)'!O150/'Izračun udjela za 2024. (euri)'!$G$1,2)</f>
        <v>256846.48</v>
      </c>
      <c r="P150" s="66">
        <f>+ROUND('Izračun udjela za 2024. (kune)'!P150/'Izračun udjela za 2024. (euri)'!$G$1,2)</f>
        <v>2908645.86</v>
      </c>
      <c r="Q150" s="64">
        <f>+ROUND('Izračun udjela za 2024. (kune)'!Q150/'Izračun udjela za 2024. (euri)'!$G$1,2)</f>
        <v>3149170.76</v>
      </c>
      <c r="R150" s="65">
        <f>+ROUND('Izračun udjela za 2024. (kune)'!R150/'Izračun udjela za 2024. (euri)'!$G$1,2)</f>
        <v>284566.7</v>
      </c>
      <c r="S150" s="66">
        <f>+ROUND('Izračun udjela za 2024. (kune)'!S150/'Izračun udjela za 2024. (euri)'!$G$1,2)</f>
        <v>3208356.54</v>
      </c>
      <c r="T150" s="64">
        <f>+ROUND('Izračun udjela za 2024. (kune)'!T150/'Izračun udjela za 2024. (euri)'!$G$1,2)</f>
        <v>2781509.35</v>
      </c>
      <c r="U150" s="65">
        <f>+ROUND('Izračun udjela za 2024. (kune)'!U150/'Izračun udjela za 2024. (euri)'!$G$1,2)</f>
        <v>251795.19</v>
      </c>
      <c r="V150" s="67">
        <f>+ROUND('Izračun udjela za 2024. (kune)'!V150/'Izračun udjela za 2024. (euri)'!$G$1,2)</f>
        <v>2833279.85</v>
      </c>
      <c r="W150" s="64">
        <f>+ROUND('Izračun udjela za 2024. (kune)'!W150/'Izračun udjela za 2024. (euri)'!$G$1,2)</f>
        <v>3541033.77</v>
      </c>
      <c r="X150" s="65">
        <f>+ROUND('Izračun udjela za 2024. (kune)'!X150/'Izračun udjela za 2024. (euri)'!$G$1,2)</f>
        <v>321912.11</v>
      </c>
      <c r="Y150" s="67">
        <f>+ROUND('Izračun udjela za 2024. (kune)'!Y150/'Izračun udjela za 2024. (euri)'!$G$1,2)</f>
        <v>3605416.26</v>
      </c>
      <c r="Z150" s="64">
        <f>+ROUND('Izračun udjela za 2024. (kune)'!Z150/'Izračun udjela za 2024. (euri)'!$G$1,2)</f>
        <v>4202023.5999999996</v>
      </c>
      <c r="AA150" s="68">
        <f>+ROUND('Izračun udjela za 2024. (kune)'!AA150/'Izračun udjela za 2024. (euri)'!$G$1,2)</f>
        <v>2110.2399999999998</v>
      </c>
      <c r="AB150" s="65">
        <f>+ROUND('Izračun udjela za 2024. (kune)'!AB150/'Izračun udjela za 2024. (euri)'!$G$1,2)</f>
        <v>382002.07</v>
      </c>
      <c r="AC150" s="67">
        <f>+ROUND('Izračun udjela za 2024. (kune)'!AC150/'Izračun udjela za 2024. (euri)'!$G$1,2)</f>
        <v>4278424.1100000003</v>
      </c>
      <c r="AD150" s="64">
        <f>+ROUND('Izračun udjela za 2024. (kune)'!AD150/'Izračun udjela za 2024. (euri)'!$G$1,2)</f>
        <v>3949814.02</v>
      </c>
      <c r="AE150" s="68">
        <f>+ROUND('Izračun udjela za 2024. (kune)'!AE150/'Izračun udjela za 2024. (euri)'!$G$1,2)</f>
        <v>1135.7</v>
      </c>
      <c r="AF150" s="65">
        <f>+ROUND('Izračun udjela za 2024. (kune)'!AF150/'Izračun udjela za 2024. (euri)'!$G$1,2)</f>
        <v>353655.65</v>
      </c>
      <c r="AG150" s="67">
        <f>+ROUND('Izračun udjela za 2024. (kune)'!AG150/'Izračun udjela za 2024. (euri)'!$G$1,2)</f>
        <v>4027317.29</v>
      </c>
      <c r="AH150" s="64">
        <f>+ROUND('Izračun udjela za 2024. (kune)'!AH150/'Izračun udjela za 2024. (euri)'!$G$1,2)</f>
        <v>3670759.29</v>
      </c>
      <c r="AI150" s="68">
        <f>+ROUND('Izračun udjela za 2024. (kune)'!AI150/'Izračun udjela za 2024. (euri)'!$G$1,2)</f>
        <v>392.98</v>
      </c>
      <c r="AJ150" s="64">
        <f>+ROUND('Izračun udjela za 2024. (kune)'!AJ150/'Izračun udjela za 2024. (euri)'!$G$1,2)</f>
        <v>333706.32</v>
      </c>
      <c r="AK150" s="67">
        <f>+ROUND('Izračun udjela za 2024. (kune)'!AK150/'Izračun udjela za 2024. (euri)'!$G$1,2)</f>
        <v>3741964.62</v>
      </c>
      <c r="AL150" s="64">
        <f>+ROUND('Izračun udjela za 2024. (kune)'!AL150/'Izračun udjela za 2024. (euri)'!$G$1,2)</f>
        <v>4904676.1399999997</v>
      </c>
      <c r="AM150" s="68">
        <f>+ROUND('Izračun udjela za 2024. (kune)'!AM150/'Izračun udjela za 2024. (euri)'!$G$1,2)</f>
        <v>1198.01</v>
      </c>
      <c r="AN150" s="64">
        <f>+ROUND('Izračun udjela za 2024. (kune)'!AN150/'Izračun udjela za 2024. (euri)'!$G$1,2)</f>
        <v>445880.88</v>
      </c>
      <c r="AO150" s="67">
        <f>+ROUND('Izračun udjela za 2024. (kune)'!AO150/'Izračun udjela za 2024. (euri)'!$G$1,2)</f>
        <v>4999198.1500000004</v>
      </c>
      <c r="AP150" s="69"/>
      <c r="AQ150" s="69"/>
      <c r="AR150" s="69"/>
      <c r="AS150" s="69"/>
      <c r="AT150" s="69"/>
      <c r="AU150" s="71"/>
      <c r="AV150" s="64">
        <v>0</v>
      </c>
      <c r="AW150" s="64">
        <v>4</v>
      </c>
      <c r="AX150" s="64">
        <v>22</v>
      </c>
      <c r="AY150" s="64">
        <v>30</v>
      </c>
      <c r="AZ150" s="64"/>
      <c r="BA150" s="64"/>
      <c r="BB150" s="64"/>
      <c r="BC150" s="64"/>
      <c r="BD150" s="72">
        <f t="shared" si="33"/>
        <v>4130464.09</v>
      </c>
      <c r="BE150" s="73">
        <f t="shared" si="31"/>
        <v>324.64999999999998</v>
      </c>
      <c r="BF150" s="74">
        <f t="shared" si="37"/>
        <v>453.27</v>
      </c>
      <c r="BG150" s="66">
        <f t="shared" si="32"/>
        <v>1636432.26</v>
      </c>
      <c r="BH150" s="75">
        <f t="shared" si="34"/>
        <v>4.6238984412283277E-3</v>
      </c>
      <c r="BI150" s="76">
        <f t="shared" si="35"/>
        <v>4.6238984412283303E-3</v>
      </c>
    </row>
    <row r="151" spans="1:61" ht="15.75" customHeight="1" x14ac:dyDescent="0.25">
      <c r="A151" s="60">
        <v>1</v>
      </c>
      <c r="B151" s="61">
        <v>158</v>
      </c>
      <c r="C151" s="61">
        <v>1</v>
      </c>
      <c r="D151" s="62" t="s">
        <v>91</v>
      </c>
      <c r="E151" s="62" t="s">
        <v>230</v>
      </c>
      <c r="F151" s="63">
        <v>12982</v>
      </c>
      <c r="G151" s="64">
        <v>12</v>
      </c>
      <c r="H151" s="64">
        <f>+ROUND('Izračun udjela za 2024. (kune)'!H151/'Izračun udjela za 2024. (euri)'!$G$1,2)</f>
        <v>4827192.58</v>
      </c>
      <c r="I151" s="65">
        <f>+ROUND('Izračun udjela za 2024. (kune)'!I151/'Izračun udjela za 2024. (euri)'!$G$1,2)</f>
        <v>270506.53999999998</v>
      </c>
      <c r="J151" s="66">
        <f>+ROUND('Izračun udjela za 2024. (kune)'!J151/'Izračun udjela za 2024. (euri)'!$G$1,2)</f>
        <v>5103488.3600000003</v>
      </c>
      <c r="K151" s="64">
        <f>+ROUND('Izračun udjela za 2024. (kune)'!K151/'Izračun udjela za 2024. (euri)'!$G$1,2)</f>
        <v>4905926</v>
      </c>
      <c r="L151" s="65">
        <f>+ROUND('Izračun udjela za 2024. (kune)'!L151/'Izračun udjela za 2024. (euri)'!$G$1,2)</f>
        <v>274918.59999999998</v>
      </c>
      <c r="M151" s="66">
        <f>+ROUND('Izračun udjela za 2024. (kune)'!M151/'Izračun udjela za 2024. (euri)'!$G$1,2)</f>
        <v>5186728.29</v>
      </c>
      <c r="N151" s="64">
        <f>+ROUND('Izračun udjela za 2024. (kune)'!N151/'Izračun udjela za 2024. (euri)'!$G$1,2)</f>
        <v>4339326.32</v>
      </c>
      <c r="O151" s="65">
        <f>+ROUND('Izračun udjela za 2024. (kune)'!O151/'Izračun udjela za 2024. (euri)'!$G$1,2)</f>
        <v>243166.76</v>
      </c>
      <c r="P151" s="66">
        <f>+ROUND('Izračun udjela za 2024. (kune)'!P151/'Izračun udjela za 2024. (euri)'!$G$1,2)</f>
        <v>4587698.71</v>
      </c>
      <c r="Q151" s="64">
        <f>+ROUND('Izračun udjela za 2024. (kune)'!Q151/'Izračun udjela za 2024. (euri)'!$G$1,2)</f>
        <v>4453854.25</v>
      </c>
      <c r="R151" s="65">
        <f>+ROUND('Izračun udjela za 2024. (kune)'!R151/'Izračun udjela za 2024. (euri)'!$G$1,2)</f>
        <v>250349.85</v>
      </c>
      <c r="S151" s="66">
        <f>+ROUND('Izračun udjela za 2024. (kune)'!S151/'Izračun udjela za 2024. (euri)'!$G$1,2)</f>
        <v>4707924.93</v>
      </c>
      <c r="T151" s="64">
        <f>+ROUND('Izračun udjela za 2024. (kune)'!T151/'Izračun udjela za 2024. (euri)'!$G$1,2)</f>
        <v>3855467.14</v>
      </c>
      <c r="U151" s="65">
        <f>+ROUND('Izračun udjela za 2024. (kune)'!U151/'Izračun udjela za 2024. (euri)'!$G$1,2)</f>
        <v>217020.52</v>
      </c>
      <c r="V151" s="67">
        <f>+ROUND('Izračun udjela za 2024. (kune)'!V151/'Izračun udjela za 2024. (euri)'!$G$1,2)</f>
        <v>4075060.21</v>
      </c>
      <c r="W151" s="64">
        <f>+ROUND('Izračun udjela za 2024. (kune)'!W151/'Izračun udjela za 2024. (euri)'!$G$1,2)</f>
        <v>4842521.4400000004</v>
      </c>
      <c r="X151" s="65">
        <f>+ROUND('Izračun udjela za 2024. (kune)'!X151/'Izračun udjela za 2024. (euri)'!$G$1,2)</f>
        <v>274104.82</v>
      </c>
      <c r="Y151" s="67">
        <f>+ROUND('Izračun udjela za 2024. (kune)'!Y151/'Izračun udjela za 2024. (euri)'!$G$1,2)</f>
        <v>5116626.6100000003</v>
      </c>
      <c r="Z151" s="64">
        <f>+ROUND('Izračun udjela za 2024. (kune)'!Z151/'Izračun udjela za 2024. (euri)'!$G$1,2)</f>
        <v>5492184.29</v>
      </c>
      <c r="AA151" s="68">
        <f>+ROUND('Izračun udjela za 2024. (kune)'!AA151/'Izračun udjela za 2024. (euri)'!$G$1,2)</f>
        <v>10658.64</v>
      </c>
      <c r="AB151" s="65">
        <f>+ROUND('Izračun udjela za 2024. (kune)'!AB151/'Izračun udjela za 2024. (euri)'!$G$1,2)</f>
        <v>310878.17</v>
      </c>
      <c r="AC151" s="67">
        <f>+ROUND('Izračun udjela za 2024. (kune)'!AC151/'Izračun udjela za 2024. (euri)'!$G$1,2)</f>
        <v>5792908.9699999997</v>
      </c>
      <c r="AD151" s="64">
        <f>+ROUND('Izračun udjela za 2024. (kune)'!AD151/'Izračun udjela za 2024. (euri)'!$G$1,2)</f>
        <v>5079611.3099999996</v>
      </c>
      <c r="AE151" s="68">
        <f>+ROUND('Izračun udjela za 2024. (kune)'!AE151/'Izračun udjela za 2024. (euri)'!$G$1,2)</f>
        <v>982.17</v>
      </c>
      <c r="AF151" s="65">
        <f>+ROUND('Izračun udjela za 2024. (kune)'!AF151/'Izračun udjela za 2024. (euri)'!$G$1,2)</f>
        <v>288497.55</v>
      </c>
      <c r="AG151" s="67">
        <f>+ROUND('Izračun udjela za 2024. (kune)'!AG151/'Izračun udjela za 2024. (euri)'!$G$1,2)</f>
        <v>5366731.17</v>
      </c>
      <c r="AH151" s="64">
        <f>+ROUND('Izračun udjela za 2024. (kune)'!AH151/'Izračun udjela za 2024. (euri)'!$G$1,2)</f>
        <v>4426396.83</v>
      </c>
      <c r="AI151" s="68">
        <f>+ROUND('Izračun udjela za 2024. (kune)'!AI151/'Izračun udjela za 2024. (euri)'!$G$1,2)</f>
        <v>455.67</v>
      </c>
      <c r="AJ151" s="64">
        <f>+ROUND('Izračun udjela za 2024. (kune)'!AJ151/'Izračun udjela za 2024. (euri)'!$G$1,2)</f>
        <v>252986.7</v>
      </c>
      <c r="AK151" s="67">
        <f>+ROUND('Izračun udjela za 2024. (kune)'!AK151/'Izračun udjela za 2024. (euri)'!$G$1,2)</f>
        <v>4679506.32</v>
      </c>
      <c r="AL151" s="64">
        <f>+ROUND('Izračun udjela za 2024. (kune)'!AL151/'Izračun udjela za 2024. (euri)'!$G$1,2)</f>
        <v>5494389.79</v>
      </c>
      <c r="AM151" s="68">
        <f>+ROUND('Izračun udjela za 2024. (kune)'!AM151/'Izračun udjela za 2024. (euri)'!$G$1,2)</f>
        <v>920.21</v>
      </c>
      <c r="AN151" s="64">
        <f>+ROUND('Izračun udjela za 2024. (kune)'!AN151/'Izračun udjela za 2024. (euri)'!$G$1,2)</f>
        <v>308640.77</v>
      </c>
      <c r="AO151" s="67">
        <f>+ROUND('Izračun udjela za 2024. (kune)'!AO151/'Izračun udjela za 2024. (euri)'!$G$1,2)</f>
        <v>5813697.4900000002</v>
      </c>
      <c r="AP151" s="69"/>
      <c r="AQ151" s="69"/>
      <c r="AR151" s="69"/>
      <c r="AS151" s="69"/>
      <c r="AT151" s="69"/>
      <c r="AU151" s="71"/>
      <c r="AV151" s="64">
        <v>8</v>
      </c>
      <c r="AW151" s="64">
        <v>8</v>
      </c>
      <c r="AX151" s="64">
        <v>26</v>
      </c>
      <c r="AY151" s="64">
        <v>30</v>
      </c>
      <c r="AZ151" s="64"/>
      <c r="BA151" s="64"/>
      <c r="BB151" s="64"/>
      <c r="BC151" s="64"/>
      <c r="BD151" s="72">
        <f t="shared" si="33"/>
        <v>5353894.1100000003</v>
      </c>
      <c r="BE151" s="73">
        <f t="shared" si="31"/>
        <v>412.41</v>
      </c>
      <c r="BF151" s="74">
        <f t="shared" si="37"/>
        <v>453.27</v>
      </c>
      <c r="BG151" s="66">
        <f t="shared" si="32"/>
        <v>530444.51999999944</v>
      </c>
      <c r="BH151" s="75">
        <f t="shared" si="34"/>
        <v>1.4988225599916404E-3</v>
      </c>
      <c r="BI151" s="76">
        <f t="shared" si="35"/>
        <v>1.49882255999164E-3</v>
      </c>
    </row>
    <row r="152" spans="1:61" ht="15.75" customHeight="1" x14ac:dyDescent="0.25">
      <c r="A152" s="60">
        <v>1</v>
      </c>
      <c r="B152" s="61">
        <v>159</v>
      </c>
      <c r="C152" s="61">
        <v>16</v>
      </c>
      <c r="D152" s="62" t="s">
        <v>87</v>
      </c>
      <c r="E152" s="62" t="s">
        <v>231</v>
      </c>
      <c r="F152" s="63">
        <v>6543</v>
      </c>
      <c r="G152" s="64">
        <v>10</v>
      </c>
      <c r="H152" s="64">
        <f>+ROUND('Izračun udjela za 2024. (kune)'!H152/'Izračun udjela za 2024. (euri)'!$G$1,2)</f>
        <v>877053.74</v>
      </c>
      <c r="I152" s="65">
        <f>+ROUND('Izračun udjela za 2024. (kune)'!I152/'Izračun udjela za 2024. (euri)'!$G$1,2)</f>
        <v>78934.95</v>
      </c>
      <c r="J152" s="66">
        <f>+ROUND('Izračun udjela za 2024. (kune)'!J152/'Izračun udjela za 2024. (euri)'!$G$1,2)</f>
        <v>877930.66</v>
      </c>
      <c r="K152" s="64">
        <f>+ROUND('Izračun udjela za 2024. (kune)'!K152/'Izračun udjela za 2024. (euri)'!$G$1,2)</f>
        <v>783174.77</v>
      </c>
      <c r="L152" s="65">
        <f>+ROUND('Izračun udjela za 2024. (kune)'!L152/'Izračun udjela za 2024. (euri)'!$G$1,2)</f>
        <v>70485.84</v>
      </c>
      <c r="M152" s="66">
        <f>+ROUND('Izračun udjela za 2024. (kune)'!M152/'Izračun udjela za 2024. (euri)'!$G$1,2)</f>
        <v>783957.83</v>
      </c>
      <c r="N152" s="64">
        <f>+ROUND('Izračun udjela za 2024. (kune)'!N152/'Izračun udjela za 2024. (euri)'!$G$1,2)</f>
        <v>533319.23</v>
      </c>
      <c r="O152" s="65">
        <f>+ROUND('Izračun udjela za 2024. (kune)'!O152/'Izračun udjela za 2024. (euri)'!$G$1,2)</f>
        <v>47998.86</v>
      </c>
      <c r="P152" s="66">
        <f>+ROUND('Izračun udjela za 2024. (kune)'!P152/'Izračun udjela za 2024. (euri)'!$G$1,2)</f>
        <v>533852.41</v>
      </c>
      <c r="Q152" s="64">
        <f>+ROUND('Izračun udjela za 2024. (kune)'!Q152/'Izračun udjela za 2024. (euri)'!$G$1,2)</f>
        <v>695266.61</v>
      </c>
      <c r="R152" s="65">
        <f>+ROUND('Izračun udjela za 2024. (kune)'!R152/'Izračun udjela za 2024. (euri)'!$G$1,2)</f>
        <v>63222.18</v>
      </c>
      <c r="S152" s="66">
        <f>+ROUND('Izračun udjela za 2024. (kune)'!S152/'Izračun udjela za 2024. (euri)'!$G$1,2)</f>
        <v>695248.87</v>
      </c>
      <c r="T152" s="64">
        <f>+ROUND('Izračun udjela za 2024. (kune)'!T152/'Izračun udjela za 2024. (euri)'!$G$1,2)</f>
        <v>530177.74</v>
      </c>
      <c r="U152" s="65">
        <f>+ROUND('Izračun udjela za 2024. (kune)'!U152/'Izračun udjela za 2024. (euri)'!$G$1,2)</f>
        <v>48425.04</v>
      </c>
      <c r="V152" s="67">
        <f>+ROUND('Izračun udjela za 2024. (kune)'!V152/'Izračun udjela za 2024. (euri)'!$G$1,2)</f>
        <v>529927.96</v>
      </c>
      <c r="W152" s="64">
        <f>+ROUND('Izračun udjela za 2024. (kune)'!W152/'Izračun udjela za 2024. (euri)'!$G$1,2)</f>
        <v>821211.1</v>
      </c>
      <c r="X152" s="65">
        <f>+ROUND('Izračun udjela za 2024. (kune)'!X152/'Izračun udjela za 2024. (euri)'!$G$1,2)</f>
        <v>74655.59</v>
      </c>
      <c r="Y152" s="67">
        <f>+ROUND('Izračun udjela za 2024. (kune)'!Y152/'Izračun udjela za 2024. (euri)'!$G$1,2)</f>
        <v>821211.05</v>
      </c>
      <c r="Z152" s="64">
        <f>+ROUND('Izračun udjela za 2024. (kune)'!Z152/'Izračun udjela za 2024. (euri)'!$G$1,2)</f>
        <v>1045664.37</v>
      </c>
      <c r="AA152" s="68">
        <f>+ROUND('Izračun udjela za 2024. (kune)'!AA152/'Izračun udjela za 2024. (euri)'!$G$1,2)</f>
        <v>2763.97</v>
      </c>
      <c r="AB152" s="65">
        <f>+ROUND('Izračun udjela za 2024. (kune)'!AB152/'Izračun udjela za 2024. (euri)'!$G$1,2)</f>
        <v>95060.43</v>
      </c>
      <c r="AC152" s="67">
        <f>+ROUND('Izračun udjela za 2024. (kune)'!AC152/'Izračun udjela za 2024. (euri)'!$G$1,2)</f>
        <v>1044813.89</v>
      </c>
      <c r="AD152" s="64">
        <f>+ROUND('Izračun udjela za 2024. (kune)'!AD152/'Izračun udjela za 2024. (euri)'!$G$1,2)</f>
        <v>1120931.6299999999</v>
      </c>
      <c r="AE152" s="68">
        <f>+ROUND('Izračun udjela za 2024. (kune)'!AE152/'Izračun udjela za 2024. (euri)'!$G$1,2)</f>
        <v>1376.2</v>
      </c>
      <c r="AF152" s="65">
        <f>+ROUND('Izračun udjela za 2024. (kune)'!AF152/'Izračun udjela za 2024. (euri)'!$G$1,2)</f>
        <v>106300.15</v>
      </c>
      <c r="AG152" s="67">
        <f>+ROUND('Izračun udjela za 2024. (kune)'!AG152/'Izračun udjela za 2024. (euri)'!$G$1,2)</f>
        <v>1116770.74</v>
      </c>
      <c r="AH152" s="64">
        <f>+ROUND('Izračun udjela za 2024. (kune)'!AH152/'Izračun udjela za 2024. (euri)'!$G$1,2)</f>
        <v>1069318.6499999999</v>
      </c>
      <c r="AI152" s="68">
        <f>+ROUND('Izračun udjela za 2024. (kune)'!AI152/'Izračun udjela za 2024. (euri)'!$G$1,2)</f>
        <v>1136.82</v>
      </c>
      <c r="AJ152" s="64">
        <f>+ROUND('Izračun udjela za 2024. (kune)'!AJ152/'Izračun udjela za 2024. (euri)'!$G$1,2)</f>
        <v>97206.86</v>
      </c>
      <c r="AK152" s="67">
        <f>+ROUND('Izračun udjela za 2024. (kune)'!AK152/'Izračun udjela za 2024. (euri)'!$G$1,2)</f>
        <v>1070262.3799999999</v>
      </c>
      <c r="AL152" s="64">
        <f>+ROUND('Izračun udjela za 2024. (kune)'!AL152/'Izračun udjela za 2024. (euri)'!$G$1,2)</f>
        <v>1175758.1100000001</v>
      </c>
      <c r="AM152" s="68">
        <f>+ROUND('Izračun udjela za 2024. (kune)'!AM152/'Izračun udjela za 2024. (euri)'!$G$1,2)</f>
        <v>-452.32</v>
      </c>
      <c r="AN152" s="64">
        <f>+ROUND('Izračun udjela za 2024. (kune)'!AN152/'Izračun udjela za 2024. (euri)'!$G$1,2)</f>
        <v>109118.08</v>
      </c>
      <c r="AO152" s="67">
        <f>+ROUND('Izračun udjela za 2024. (kune)'!AO152/'Izračun udjela za 2024. (euri)'!$G$1,2)</f>
        <v>1175991.52</v>
      </c>
      <c r="AP152" s="69"/>
      <c r="AQ152" s="69"/>
      <c r="AR152" s="69"/>
      <c r="AS152" s="69"/>
      <c r="AT152" s="69"/>
      <c r="AU152" s="71"/>
      <c r="AV152" s="64">
        <v>10</v>
      </c>
      <c r="AW152" s="64">
        <v>10</v>
      </c>
      <c r="AX152" s="64">
        <v>10</v>
      </c>
      <c r="AY152" s="64">
        <v>10</v>
      </c>
      <c r="AZ152" s="64"/>
      <c r="BA152" s="64"/>
      <c r="BB152" s="64"/>
      <c r="BC152" s="64"/>
      <c r="BD152" s="72">
        <f t="shared" si="33"/>
        <v>1045809.92</v>
      </c>
      <c r="BE152" s="73">
        <f t="shared" si="31"/>
        <v>159.84</v>
      </c>
      <c r="BF152" s="74">
        <f t="shared" ref="BF152:BF159" si="38">+$BJ$600</f>
        <v>447.75</v>
      </c>
      <c r="BG152" s="66">
        <f t="shared" si="32"/>
        <v>1883795.13</v>
      </c>
      <c r="BH152" s="75">
        <f t="shared" si="34"/>
        <v>5.3228462785257693E-3</v>
      </c>
      <c r="BI152" s="76">
        <f t="shared" si="35"/>
        <v>5.3228462785257702E-3</v>
      </c>
    </row>
    <row r="153" spans="1:61" ht="15.75" customHeight="1" x14ac:dyDescent="0.25">
      <c r="A153" s="60">
        <v>1</v>
      </c>
      <c r="B153" s="61">
        <v>161</v>
      </c>
      <c r="C153" s="61">
        <v>7</v>
      </c>
      <c r="D153" s="62" t="s">
        <v>87</v>
      </c>
      <c r="E153" s="62" t="s">
        <v>232</v>
      </c>
      <c r="F153" s="63">
        <v>2256</v>
      </c>
      <c r="G153" s="64">
        <v>10</v>
      </c>
      <c r="H153" s="64">
        <f>+ROUND('Izračun udjela za 2024. (kune)'!H153/'Izračun udjela za 2024. (euri)'!$G$1,2)</f>
        <v>255069.69</v>
      </c>
      <c r="I153" s="65">
        <f>+ROUND('Izračun udjela za 2024. (kune)'!I153/'Izračun udjela za 2024. (euri)'!$G$1,2)</f>
        <v>0</v>
      </c>
      <c r="J153" s="66">
        <f>+ROUND('Izračun udjela za 2024. (kune)'!J153/'Izračun udjela za 2024. (euri)'!$G$1,2)</f>
        <v>280576.65999999997</v>
      </c>
      <c r="K153" s="64">
        <f>+ROUND('Izračun udjela za 2024. (kune)'!K153/'Izračun udjela za 2024. (euri)'!$G$1,2)</f>
        <v>263268.15000000002</v>
      </c>
      <c r="L153" s="65">
        <f>+ROUND('Izračun udjela za 2024. (kune)'!L153/'Izračun udjela za 2024. (euri)'!$G$1,2)</f>
        <v>0</v>
      </c>
      <c r="M153" s="66">
        <f>+ROUND('Izračun udjela za 2024. (kune)'!M153/'Izračun udjela za 2024. (euri)'!$G$1,2)</f>
        <v>289594.96999999997</v>
      </c>
      <c r="N153" s="64">
        <f>+ROUND('Izračun udjela za 2024. (kune)'!N153/'Izračun udjela za 2024. (euri)'!$G$1,2)</f>
        <v>192565.81</v>
      </c>
      <c r="O153" s="65">
        <f>+ROUND('Izračun udjela za 2024. (kune)'!O153/'Izračun udjela za 2024. (euri)'!$G$1,2)</f>
        <v>0</v>
      </c>
      <c r="P153" s="66">
        <f>+ROUND('Izračun udjela za 2024. (kune)'!P153/'Izračun udjela za 2024. (euri)'!$G$1,2)</f>
        <v>211822.39</v>
      </c>
      <c r="Q153" s="64">
        <f>+ROUND('Izračun udjela za 2024. (kune)'!Q153/'Izračun udjela za 2024. (euri)'!$G$1,2)</f>
        <v>227848</v>
      </c>
      <c r="R153" s="65">
        <f>+ROUND('Izračun udjela za 2024. (kune)'!R153/'Izračun udjela za 2024. (euri)'!$G$1,2)</f>
        <v>0</v>
      </c>
      <c r="S153" s="66">
        <f>+ROUND('Izračun udjela za 2024. (kune)'!S153/'Izračun udjela za 2024. (euri)'!$G$1,2)</f>
        <v>250632.79</v>
      </c>
      <c r="T153" s="64">
        <f>+ROUND('Izračun udjela za 2024. (kune)'!T153/'Izračun udjela za 2024. (euri)'!$G$1,2)</f>
        <v>237571.7</v>
      </c>
      <c r="U153" s="65">
        <f>+ROUND('Izračun udjela za 2024. (kune)'!U153/'Izračun udjela za 2024. (euri)'!$G$1,2)</f>
        <v>0</v>
      </c>
      <c r="V153" s="67">
        <f>+ROUND('Izračun udjela za 2024. (kune)'!V153/'Izračun udjela za 2024. (euri)'!$G$1,2)</f>
        <v>261328.87</v>
      </c>
      <c r="W153" s="64">
        <f>+ROUND('Izračun udjela za 2024. (kune)'!W153/'Izračun udjela za 2024. (euri)'!$G$1,2)</f>
        <v>301768.51</v>
      </c>
      <c r="X153" s="65">
        <f>+ROUND('Izračun udjela za 2024. (kune)'!X153/'Izračun udjela za 2024. (euri)'!$G$1,2)</f>
        <v>0</v>
      </c>
      <c r="Y153" s="67">
        <f>+ROUND('Izračun udjela za 2024. (kune)'!Y153/'Izračun udjela za 2024. (euri)'!$G$1,2)</f>
        <v>331945.36</v>
      </c>
      <c r="Z153" s="64">
        <f>+ROUND('Izračun udjela za 2024. (kune)'!Z153/'Izračun udjela za 2024. (euri)'!$G$1,2)</f>
        <v>345311.09</v>
      </c>
      <c r="AA153" s="68">
        <f>+ROUND('Izračun udjela za 2024. (kune)'!AA153/'Izračun udjela za 2024. (euri)'!$G$1,2)</f>
        <v>751.21</v>
      </c>
      <c r="AB153" s="65">
        <f>+ROUND('Izračun udjela za 2024. (kune)'!AB153/'Izračun udjela za 2024. (euri)'!$G$1,2)</f>
        <v>0</v>
      </c>
      <c r="AC153" s="67">
        <f>+ROUND('Izračun udjela za 2024. (kune)'!AC153/'Izračun udjela za 2024. (euri)'!$G$1,2)</f>
        <v>379891.84</v>
      </c>
      <c r="AD153" s="64">
        <f>+ROUND('Izračun udjela za 2024. (kune)'!AD153/'Izračun udjela za 2024. (euri)'!$G$1,2)</f>
        <v>299062.52</v>
      </c>
      <c r="AE153" s="68">
        <f>+ROUND('Izračun udjela za 2024. (kune)'!AE153/'Izračun udjela za 2024. (euri)'!$G$1,2)</f>
        <v>34.840000000000003</v>
      </c>
      <c r="AF153" s="65">
        <f>+ROUND('Izračun udjela za 2024. (kune)'!AF153/'Izračun udjela za 2024. (euri)'!$G$1,2)</f>
        <v>0</v>
      </c>
      <c r="AG153" s="67">
        <f>+ROUND('Izračun udjela za 2024. (kune)'!AG153/'Izračun udjela za 2024. (euri)'!$G$1,2)</f>
        <v>329806.42</v>
      </c>
      <c r="AH153" s="64">
        <f>+ROUND('Izračun udjela za 2024. (kune)'!AH153/'Izračun udjela za 2024. (euri)'!$G$1,2)</f>
        <v>382099.45</v>
      </c>
      <c r="AI153" s="68">
        <f>+ROUND('Izračun udjela za 2024. (kune)'!AI153/'Izračun udjela za 2024. (euri)'!$G$1,2)</f>
        <v>99.34</v>
      </c>
      <c r="AJ153" s="64">
        <f>+ROUND('Izračun udjela za 2024. (kune)'!AJ153/'Izračun udjela za 2024. (euri)'!$G$1,2)</f>
        <v>0</v>
      </c>
      <c r="AK153" s="67">
        <f>+ROUND('Izračun udjela za 2024. (kune)'!AK153/'Izračun udjela za 2024. (euri)'!$G$1,2)</f>
        <v>421733.07</v>
      </c>
      <c r="AL153" s="64">
        <f>+ROUND('Izračun udjela za 2024. (kune)'!AL153/'Izračun udjela za 2024. (euri)'!$G$1,2)</f>
        <v>419138.14</v>
      </c>
      <c r="AM153" s="68">
        <f>+ROUND('Izračun udjela za 2024. (kune)'!AM153/'Izračun udjela za 2024. (euri)'!$G$1,2)</f>
        <v>154.57</v>
      </c>
      <c r="AN153" s="64">
        <f>+ROUND('Izračun udjela za 2024. (kune)'!AN153/'Izračun udjela za 2024. (euri)'!$G$1,2)</f>
        <v>0</v>
      </c>
      <c r="AO153" s="67">
        <f>+ROUND('Izračun udjela za 2024. (kune)'!AO153/'Izračun udjela za 2024. (euri)'!$G$1,2)</f>
        <v>462414.88</v>
      </c>
      <c r="AP153" s="69"/>
      <c r="AQ153" s="69"/>
      <c r="AR153" s="69"/>
      <c r="AS153" s="69"/>
      <c r="AT153" s="69"/>
      <c r="AU153" s="71"/>
      <c r="AV153" s="64">
        <v>4</v>
      </c>
      <c r="AW153" s="64">
        <v>4</v>
      </c>
      <c r="AX153" s="64">
        <v>7</v>
      </c>
      <c r="AY153" s="64">
        <v>7</v>
      </c>
      <c r="AZ153" s="64"/>
      <c r="BA153" s="64"/>
      <c r="BB153" s="64"/>
      <c r="BC153" s="64"/>
      <c r="BD153" s="72">
        <f t="shared" si="33"/>
        <v>385158.31</v>
      </c>
      <c r="BE153" s="73">
        <f t="shared" si="31"/>
        <v>170.73</v>
      </c>
      <c r="BF153" s="74">
        <f t="shared" si="38"/>
        <v>447.75</v>
      </c>
      <c r="BG153" s="66">
        <f t="shared" si="32"/>
        <v>624957.12</v>
      </c>
      <c r="BH153" s="75">
        <f t="shared" si="34"/>
        <v>1.7658770996133654E-3</v>
      </c>
      <c r="BI153" s="76">
        <f t="shared" si="35"/>
        <v>1.76587709961337E-3</v>
      </c>
    </row>
    <row r="154" spans="1:61" ht="15.75" customHeight="1" x14ac:dyDescent="0.25">
      <c r="A154" s="60">
        <v>1</v>
      </c>
      <c r="B154" s="61">
        <v>163</v>
      </c>
      <c r="C154" s="61">
        <v>1</v>
      </c>
      <c r="D154" s="62" t="s">
        <v>87</v>
      </c>
      <c r="E154" s="62" t="s">
        <v>233</v>
      </c>
      <c r="F154" s="63">
        <v>3797</v>
      </c>
      <c r="G154" s="64">
        <v>10</v>
      </c>
      <c r="H154" s="64">
        <f>+ROUND('Izračun udjela za 2024. (kune)'!H154/'Izračun udjela za 2024. (euri)'!$G$1,2)</f>
        <v>924269.5</v>
      </c>
      <c r="I154" s="65">
        <f>+ROUND('Izračun udjela za 2024. (kune)'!I154/'Izračun udjela za 2024. (euri)'!$G$1,2)</f>
        <v>43572.92</v>
      </c>
      <c r="J154" s="66">
        <f>+ROUND('Izračun udjela za 2024. (kune)'!J154/'Izračun udjela za 2024. (euri)'!$G$1,2)</f>
        <v>968766.24</v>
      </c>
      <c r="K154" s="64">
        <f>+ROUND('Izračun udjela za 2024. (kune)'!K154/'Izračun udjela za 2024. (euri)'!$G$1,2)</f>
        <v>966498.55</v>
      </c>
      <c r="L154" s="65">
        <f>+ROUND('Izračun udjela za 2024. (kune)'!L154/'Izračun udjela za 2024. (euri)'!$G$1,2)</f>
        <v>45563.72</v>
      </c>
      <c r="M154" s="66">
        <f>+ROUND('Izračun udjela za 2024. (kune)'!M154/'Izračun udjela za 2024. (euri)'!$G$1,2)</f>
        <v>1013028.31</v>
      </c>
      <c r="N154" s="64">
        <f>+ROUND('Izračun udjela za 2024. (kune)'!N154/'Izračun udjela za 2024. (euri)'!$G$1,2)</f>
        <v>876130.64</v>
      </c>
      <c r="O154" s="65">
        <f>+ROUND('Izračun udjela za 2024. (kune)'!O154/'Izračun udjela za 2024. (euri)'!$G$1,2)</f>
        <v>41303.300000000003</v>
      </c>
      <c r="P154" s="66">
        <f>+ROUND('Izračun udjela za 2024. (kune)'!P154/'Izračun udjela za 2024. (euri)'!$G$1,2)</f>
        <v>918310.08</v>
      </c>
      <c r="Q154" s="64">
        <f>+ROUND('Izračun udjela za 2024. (kune)'!Q154/'Izračun udjela za 2024. (euri)'!$G$1,2)</f>
        <v>1005147.74</v>
      </c>
      <c r="R154" s="65">
        <f>+ROUND('Izračun udjela za 2024. (kune)'!R154/'Izračun udjela za 2024. (euri)'!$G$1,2)</f>
        <v>47550.12</v>
      </c>
      <c r="S154" s="66">
        <f>+ROUND('Izračun udjela za 2024. (kune)'!S154/'Izračun udjela za 2024. (euri)'!$G$1,2)</f>
        <v>1053357.3799999999</v>
      </c>
      <c r="T154" s="64">
        <f>+ROUND('Izračun udjela za 2024. (kune)'!T154/'Izračun udjela za 2024. (euri)'!$G$1,2)</f>
        <v>924060.82</v>
      </c>
      <c r="U154" s="65">
        <f>+ROUND('Izračun udjela za 2024. (kune)'!U154/'Izračun udjela za 2024. (euri)'!$G$1,2)</f>
        <v>43749.41</v>
      </c>
      <c r="V154" s="67">
        <f>+ROUND('Izračun udjela za 2024. (kune)'!V154/'Izračun udjela za 2024. (euri)'!$G$1,2)</f>
        <v>968342.55</v>
      </c>
      <c r="W154" s="64">
        <f>+ROUND('Izračun udjela za 2024. (kune)'!W154/'Izračun udjela za 2024. (euri)'!$G$1,2)</f>
        <v>1076318.92</v>
      </c>
      <c r="X154" s="65">
        <f>+ROUND('Izračun udjela za 2024. (kune)'!X154/'Izračun udjela za 2024. (euri)'!$G$1,2)</f>
        <v>51253.23</v>
      </c>
      <c r="Y154" s="67">
        <f>+ROUND('Izračun udjela za 2024. (kune)'!Y154/'Izračun udjela za 2024. (euri)'!$G$1,2)</f>
        <v>1127572.26</v>
      </c>
      <c r="Z154" s="64">
        <f>+ROUND('Izračun udjela za 2024. (kune)'!Z154/'Izračun udjela za 2024. (euri)'!$G$1,2)</f>
        <v>1147315.6499999999</v>
      </c>
      <c r="AA154" s="68">
        <f>+ROUND('Izračun udjela za 2024. (kune)'!AA154/'Izračun udjela za 2024. (euri)'!$G$1,2)</f>
        <v>2171.0300000000002</v>
      </c>
      <c r="AB154" s="65">
        <f>+ROUND('Izračun udjela za 2024. (kune)'!AB154/'Izračun udjela za 2024. (euri)'!$G$1,2)</f>
        <v>54634.01</v>
      </c>
      <c r="AC154" s="67">
        <f>+ROUND('Izračun udjela za 2024. (kune)'!AC154/'Izračun udjela za 2024. (euri)'!$G$1,2)</f>
        <v>1200437.6499999999</v>
      </c>
      <c r="AD154" s="64">
        <f>+ROUND('Izračun udjela za 2024. (kune)'!AD154/'Izračun udjela za 2024. (euri)'!$G$1,2)</f>
        <v>1166378.9099999999</v>
      </c>
      <c r="AE154" s="68">
        <f>+ROUND('Izračun udjela za 2024. (kune)'!AE154/'Izračun udjela za 2024. (euri)'!$G$1,2)</f>
        <v>237.06</v>
      </c>
      <c r="AF154" s="65">
        <f>+ROUND('Izračun udjela za 2024. (kune)'!AF154/'Izračun udjela za 2024. (euri)'!$G$1,2)</f>
        <v>55808.75</v>
      </c>
      <c r="AG154" s="67">
        <f>+ROUND('Izračun udjela za 2024. (kune)'!AG154/'Izračun udjela za 2024. (euri)'!$G$1,2)</f>
        <v>1222242.3899999999</v>
      </c>
      <c r="AH154" s="64">
        <f>+ROUND('Izračun udjela za 2024. (kune)'!AH154/'Izračun udjela za 2024. (euri)'!$G$1,2)</f>
        <v>1001148.17</v>
      </c>
      <c r="AI154" s="68">
        <f>+ROUND('Izračun udjela za 2024. (kune)'!AI154/'Izračun udjela za 2024. (euri)'!$G$1,2)</f>
        <v>216.01</v>
      </c>
      <c r="AJ154" s="64">
        <f>+ROUND('Izračun udjela za 2024. (kune)'!AJ154/'Izračun udjela za 2024. (euri)'!$G$1,2)</f>
        <v>48119.62</v>
      </c>
      <c r="AK154" s="67">
        <f>+ROUND('Izračun udjela za 2024. (kune)'!AK154/'Izračun udjela za 2024. (euri)'!$G$1,2)</f>
        <v>1050283.72</v>
      </c>
      <c r="AL154" s="64">
        <f>+ROUND('Izračun udjela za 2024. (kune)'!AL154/'Izračun udjela za 2024. (euri)'!$G$1,2)</f>
        <v>1229637.48</v>
      </c>
      <c r="AM154" s="68">
        <f>+ROUND('Izračun udjela za 2024. (kune)'!AM154/'Izračun udjela za 2024. (euri)'!$G$1,2)</f>
        <v>752.43</v>
      </c>
      <c r="AN154" s="64">
        <f>+ROUND('Izračun udjela za 2024. (kune)'!AN154/'Izračun udjela za 2024. (euri)'!$G$1,2)</f>
        <v>58218.68</v>
      </c>
      <c r="AO154" s="67">
        <f>+ROUND('Izračun udjela za 2024. (kune)'!AO154/'Izračun udjela za 2024. (euri)'!$G$1,2)</f>
        <v>1292769.8400000001</v>
      </c>
      <c r="AP154" s="69"/>
      <c r="AQ154" s="69"/>
      <c r="AR154" s="69"/>
      <c r="AS154" s="69"/>
      <c r="AT154" s="69"/>
      <c r="AU154" s="71"/>
      <c r="AV154" s="64">
        <v>4</v>
      </c>
      <c r="AW154" s="64">
        <v>4</v>
      </c>
      <c r="AX154" s="64">
        <v>10</v>
      </c>
      <c r="AY154" s="64">
        <v>23</v>
      </c>
      <c r="AZ154" s="64"/>
      <c r="BA154" s="64"/>
      <c r="BB154" s="64"/>
      <c r="BC154" s="64"/>
      <c r="BD154" s="72">
        <f t="shared" si="33"/>
        <v>1178661.17</v>
      </c>
      <c r="BE154" s="73">
        <f t="shared" si="31"/>
        <v>310.42</v>
      </c>
      <c r="BF154" s="74">
        <f t="shared" si="38"/>
        <v>447.75</v>
      </c>
      <c r="BG154" s="66">
        <f t="shared" si="32"/>
        <v>521442.00999999995</v>
      </c>
      <c r="BH154" s="75">
        <f t="shared" si="34"/>
        <v>1.473385092781027E-3</v>
      </c>
      <c r="BI154" s="76">
        <f t="shared" si="35"/>
        <v>1.4733850927810301E-3</v>
      </c>
    </row>
    <row r="155" spans="1:61" ht="15.75" customHeight="1" x14ac:dyDescent="0.25">
      <c r="A155" s="60">
        <v>1</v>
      </c>
      <c r="B155" s="61">
        <v>164</v>
      </c>
      <c r="C155" s="61">
        <v>11</v>
      </c>
      <c r="D155" s="62" t="s">
        <v>87</v>
      </c>
      <c r="E155" s="62" t="s">
        <v>234</v>
      </c>
      <c r="F155" s="63">
        <v>3371</v>
      </c>
      <c r="G155" s="64">
        <v>10</v>
      </c>
      <c r="H155" s="64">
        <f>+ROUND('Izračun udjela za 2024. (kune)'!H155/'Izračun udjela za 2024. (euri)'!$G$1,2)</f>
        <v>417575.1</v>
      </c>
      <c r="I155" s="65">
        <f>+ROUND('Izračun udjela za 2024. (kune)'!I155/'Izračun udjela za 2024. (euri)'!$G$1,2)</f>
        <v>19685.669999999998</v>
      </c>
      <c r="J155" s="66">
        <f>+ROUND('Izračun udjela za 2024. (kune)'!J155/'Izračun udjela za 2024. (euri)'!$G$1,2)</f>
        <v>437678.37</v>
      </c>
      <c r="K155" s="64">
        <f>+ROUND('Izračun udjela za 2024. (kune)'!K155/'Izračun udjela za 2024. (euri)'!$G$1,2)</f>
        <v>394317.97</v>
      </c>
      <c r="L155" s="65">
        <f>+ROUND('Izračun udjela za 2024. (kune)'!L155/'Izračun udjela za 2024. (euri)'!$G$1,2)</f>
        <v>18589.27</v>
      </c>
      <c r="M155" s="66">
        <f>+ROUND('Izračun udjela za 2024. (kune)'!M155/'Izračun udjela za 2024. (euri)'!$G$1,2)</f>
        <v>413301.58</v>
      </c>
      <c r="N155" s="64">
        <f>+ROUND('Izračun udjela za 2024. (kune)'!N155/'Izračun udjela za 2024. (euri)'!$G$1,2)</f>
        <v>302313.65999999997</v>
      </c>
      <c r="O155" s="65">
        <f>+ROUND('Izračun udjela za 2024. (kune)'!O155/'Izračun udjela za 2024. (euri)'!$G$1,2)</f>
        <v>23076.92</v>
      </c>
      <c r="P155" s="66">
        <f>+ROUND('Izračun udjela za 2024. (kune)'!P155/'Izračun udjela za 2024. (euri)'!$G$1,2)</f>
        <v>307160.40999999997</v>
      </c>
      <c r="Q155" s="64">
        <f>+ROUND('Izračun udjela za 2024. (kune)'!Q155/'Izračun udjela za 2024. (euri)'!$G$1,2)</f>
        <v>372884.55</v>
      </c>
      <c r="R155" s="65">
        <f>+ROUND('Izračun udjela za 2024. (kune)'!R155/'Izračun udjela za 2024. (euri)'!$G$1,2)</f>
        <v>34051.4</v>
      </c>
      <c r="S155" s="66">
        <f>+ROUND('Izračun udjela za 2024. (kune)'!S155/'Izračun udjela za 2024. (euri)'!$G$1,2)</f>
        <v>372716.46</v>
      </c>
      <c r="T155" s="64">
        <f>+ROUND('Izračun udjela za 2024. (kune)'!T155/'Izračun udjela za 2024. (euri)'!$G$1,2)</f>
        <v>350304.46</v>
      </c>
      <c r="U155" s="65">
        <f>+ROUND('Izračun udjela za 2024. (kune)'!U155/'Izračun udjela za 2024. (euri)'!$G$1,2)</f>
        <v>32219.32</v>
      </c>
      <c r="V155" s="67">
        <f>+ROUND('Izračun udjela za 2024. (kune)'!V155/'Izračun udjela za 2024. (euri)'!$G$1,2)</f>
        <v>349893.66</v>
      </c>
      <c r="W155" s="64">
        <f>+ROUND('Izračun udjela za 2024. (kune)'!W155/'Izračun udjela za 2024. (euri)'!$G$1,2)</f>
        <v>515802.8</v>
      </c>
      <c r="X155" s="65">
        <f>+ROUND('Izračun udjela za 2024. (kune)'!X155/'Izračun udjela za 2024. (euri)'!$G$1,2)</f>
        <v>46891.24</v>
      </c>
      <c r="Y155" s="67">
        <f>+ROUND('Izračun udjela za 2024. (kune)'!Y155/'Izračun udjela za 2024. (euri)'!$G$1,2)</f>
        <v>515802.71</v>
      </c>
      <c r="Z155" s="64">
        <f>+ROUND('Izračun udjela za 2024. (kune)'!Z155/'Izračun udjela za 2024. (euri)'!$G$1,2)</f>
        <v>612865.62</v>
      </c>
      <c r="AA155" s="68">
        <f>+ROUND('Izračun udjela za 2024. (kune)'!AA155/'Izračun udjela za 2024. (euri)'!$G$1,2)</f>
        <v>700.78</v>
      </c>
      <c r="AB155" s="65">
        <f>+ROUND('Izračun udjela za 2024. (kune)'!AB155/'Izračun udjela za 2024. (euri)'!$G$1,2)</f>
        <v>55715.14</v>
      </c>
      <c r="AC155" s="67">
        <f>+ROUND('Izračun udjela za 2024. (kune)'!AC155/'Izračun udjela za 2024. (euri)'!$G$1,2)</f>
        <v>612865.53</v>
      </c>
      <c r="AD155" s="64">
        <f>+ROUND('Izračun udjela za 2024. (kune)'!AD155/'Izračun udjela za 2024. (euri)'!$G$1,2)</f>
        <v>609472.55000000005</v>
      </c>
      <c r="AE155" s="68">
        <f>+ROUND('Izračun udjela za 2024. (kune)'!AE155/'Izračun udjela za 2024. (euri)'!$G$1,2)</f>
        <v>27.24</v>
      </c>
      <c r="AF155" s="65">
        <f>+ROUND('Izračun udjela za 2024. (kune)'!AF155/'Izračun udjela za 2024. (euri)'!$G$1,2)</f>
        <v>28119.93</v>
      </c>
      <c r="AG155" s="67">
        <f>+ROUND('Izračun udjela za 2024. (kune)'!AG155/'Izračun udjela za 2024. (euri)'!$G$1,2)</f>
        <v>639487.87</v>
      </c>
      <c r="AH155" s="64">
        <f>+ROUND('Izračun udjela za 2024. (kune)'!AH155/'Izračun udjela za 2024. (euri)'!$G$1,2)</f>
        <v>573938.57999999996</v>
      </c>
      <c r="AI155" s="68">
        <f>+ROUND('Izračun udjela za 2024. (kune)'!AI155/'Izračun udjela za 2024. (euri)'!$G$1,2)</f>
        <v>0</v>
      </c>
      <c r="AJ155" s="64">
        <f>+ROUND('Izračun udjela za 2024. (kune)'!AJ155/'Izračun udjela za 2024. (euri)'!$G$1,2)</f>
        <v>27330.43</v>
      </c>
      <c r="AK155" s="67">
        <f>+ROUND('Izračun udjela za 2024. (kune)'!AK155/'Izračun udjela za 2024. (euri)'!$G$1,2)</f>
        <v>601268.97</v>
      </c>
      <c r="AL155" s="64">
        <f>+ROUND('Izračun udjela za 2024. (kune)'!AL155/'Izračun udjela za 2024. (euri)'!$G$1,2)</f>
        <v>716842.25</v>
      </c>
      <c r="AM155" s="68">
        <f>+ROUND('Izračun udjela za 2024. (kune)'!AM155/'Izračun udjela za 2024. (euri)'!$G$1,2)</f>
        <v>0</v>
      </c>
      <c r="AN155" s="64">
        <f>+ROUND('Izračun udjela za 2024. (kune)'!AN155/'Izračun udjela za 2024. (euri)'!$G$1,2)</f>
        <v>34135.360000000001</v>
      </c>
      <c r="AO155" s="67">
        <f>+ROUND('Izračun udjela za 2024. (kune)'!AO155/'Izračun udjela za 2024. (euri)'!$G$1,2)</f>
        <v>750977.57</v>
      </c>
      <c r="AP155" s="69"/>
      <c r="AQ155" s="69"/>
      <c r="AR155" s="69"/>
      <c r="AS155" s="69"/>
      <c r="AT155" s="69"/>
      <c r="AU155" s="71"/>
      <c r="AV155" s="64">
        <v>0</v>
      </c>
      <c r="AW155" s="64">
        <v>0</v>
      </c>
      <c r="AX155" s="64">
        <v>0</v>
      </c>
      <c r="AY155" s="64">
        <v>0</v>
      </c>
      <c r="AZ155" s="64"/>
      <c r="BA155" s="64"/>
      <c r="BB155" s="64"/>
      <c r="BC155" s="64"/>
      <c r="BD155" s="72">
        <f t="shared" si="33"/>
        <v>624080.53</v>
      </c>
      <c r="BE155" s="73">
        <f t="shared" si="31"/>
        <v>185.13</v>
      </c>
      <c r="BF155" s="74">
        <f t="shared" si="38"/>
        <v>447.75</v>
      </c>
      <c r="BG155" s="66">
        <f t="shared" si="32"/>
        <v>885292.02</v>
      </c>
      <c r="BH155" s="75">
        <f t="shared" si="34"/>
        <v>2.5014786687900404E-3</v>
      </c>
      <c r="BI155" s="76">
        <f t="shared" si="35"/>
        <v>2.50147866879004E-3</v>
      </c>
    </row>
    <row r="156" spans="1:61" ht="15.75" customHeight="1" x14ac:dyDescent="0.25">
      <c r="A156" s="60">
        <v>1</v>
      </c>
      <c r="B156" s="61">
        <v>165</v>
      </c>
      <c r="C156" s="61">
        <v>5</v>
      </c>
      <c r="D156" s="62" t="s">
        <v>87</v>
      </c>
      <c r="E156" s="62" t="s">
        <v>235</v>
      </c>
      <c r="F156" s="63">
        <v>3183</v>
      </c>
      <c r="G156" s="64">
        <v>10</v>
      </c>
      <c r="H156" s="64">
        <f>+ROUND('Izračun udjela za 2024. (kune)'!H156/'Izračun udjela za 2024. (euri)'!$G$1,2)</f>
        <v>496648.47</v>
      </c>
      <c r="I156" s="65">
        <f>+ROUND('Izračun udjela za 2024. (kune)'!I156/'Izračun udjela za 2024. (euri)'!$G$1,2)</f>
        <v>0</v>
      </c>
      <c r="J156" s="66">
        <f>+ROUND('Izračun udjela za 2024. (kune)'!J156/'Izračun udjela za 2024. (euri)'!$G$1,2)</f>
        <v>546313.31000000006</v>
      </c>
      <c r="K156" s="64">
        <f>+ROUND('Izračun udjela za 2024. (kune)'!K156/'Izračun udjela za 2024. (euri)'!$G$1,2)</f>
        <v>496985.66</v>
      </c>
      <c r="L156" s="65">
        <f>+ROUND('Izračun udjela za 2024. (kune)'!L156/'Izračun udjela za 2024. (euri)'!$G$1,2)</f>
        <v>0</v>
      </c>
      <c r="M156" s="66">
        <f>+ROUND('Izračun udjela za 2024. (kune)'!M156/'Izračun udjela za 2024. (euri)'!$G$1,2)</f>
        <v>546684.23</v>
      </c>
      <c r="N156" s="64">
        <f>+ROUND('Izračun udjela za 2024. (kune)'!N156/'Izračun udjela za 2024. (euri)'!$G$1,2)</f>
        <v>482821.89</v>
      </c>
      <c r="O156" s="65">
        <f>+ROUND('Izračun udjela za 2024. (kune)'!O156/'Izračun udjela za 2024. (euri)'!$G$1,2)</f>
        <v>0</v>
      </c>
      <c r="P156" s="66">
        <f>+ROUND('Izračun udjela za 2024. (kune)'!P156/'Izračun udjela za 2024. (euri)'!$G$1,2)</f>
        <v>531104.07999999996</v>
      </c>
      <c r="Q156" s="64">
        <f>+ROUND('Izračun udjela za 2024. (kune)'!Q156/'Izračun udjela za 2024. (euri)'!$G$1,2)</f>
        <v>588387.71</v>
      </c>
      <c r="R156" s="65">
        <f>+ROUND('Izračun udjela za 2024. (kune)'!R156/'Izračun udjela za 2024. (euri)'!$G$1,2)</f>
        <v>0</v>
      </c>
      <c r="S156" s="66">
        <f>+ROUND('Izračun udjela za 2024. (kune)'!S156/'Izračun udjela za 2024. (euri)'!$G$1,2)</f>
        <v>647226.48</v>
      </c>
      <c r="T156" s="64">
        <f>+ROUND('Izračun udjela za 2024. (kune)'!T156/'Izračun udjela za 2024. (euri)'!$G$1,2)</f>
        <v>571113.78</v>
      </c>
      <c r="U156" s="65">
        <f>+ROUND('Izračun udjela za 2024. (kune)'!U156/'Izračun udjela za 2024. (euri)'!$G$1,2)</f>
        <v>0</v>
      </c>
      <c r="V156" s="67">
        <f>+ROUND('Izračun udjela za 2024. (kune)'!V156/'Izračun udjela za 2024. (euri)'!$G$1,2)</f>
        <v>628225.16</v>
      </c>
      <c r="W156" s="64">
        <f>+ROUND('Izračun udjela za 2024. (kune)'!W156/'Izračun udjela za 2024. (euri)'!$G$1,2)</f>
        <v>642570.04</v>
      </c>
      <c r="X156" s="65">
        <f>+ROUND('Izračun udjela za 2024. (kune)'!X156/'Izračun udjela za 2024. (euri)'!$G$1,2)</f>
        <v>0</v>
      </c>
      <c r="Y156" s="67">
        <f>+ROUND('Izračun udjela za 2024. (kune)'!Y156/'Izračun udjela za 2024. (euri)'!$G$1,2)</f>
        <v>706827.04</v>
      </c>
      <c r="Z156" s="64">
        <f>+ROUND('Izračun udjela za 2024. (kune)'!Z156/'Izračun udjela za 2024. (euri)'!$G$1,2)</f>
        <v>753594.32</v>
      </c>
      <c r="AA156" s="68">
        <f>+ROUND('Izračun udjela za 2024. (kune)'!AA156/'Izračun udjela za 2024. (euri)'!$G$1,2)</f>
        <v>29.86</v>
      </c>
      <c r="AB156" s="65">
        <f>+ROUND('Izračun udjela za 2024. (kune)'!AB156/'Izračun udjela za 2024. (euri)'!$G$1,2)</f>
        <v>0</v>
      </c>
      <c r="AC156" s="67">
        <f>+ROUND('Izračun udjela za 2024. (kune)'!AC156/'Izračun udjela za 2024. (euri)'!$G$1,2)</f>
        <v>828953.76</v>
      </c>
      <c r="AD156" s="64">
        <f>+ROUND('Izračun udjela za 2024. (kune)'!AD156/'Izračun udjela za 2024. (euri)'!$G$1,2)</f>
        <v>778640.54</v>
      </c>
      <c r="AE156" s="68">
        <f>+ROUND('Izračun udjela za 2024. (kune)'!AE156/'Izračun udjela za 2024. (euri)'!$G$1,2)</f>
        <v>249.96</v>
      </c>
      <c r="AF156" s="65">
        <f>+ROUND('Izračun udjela za 2024. (kune)'!AF156/'Izračun udjela za 2024. (euri)'!$G$1,2)</f>
        <v>0</v>
      </c>
      <c r="AG156" s="67">
        <f>+ROUND('Izračun udjela za 2024. (kune)'!AG156/'Izračun udjela za 2024. (euri)'!$G$1,2)</f>
        <v>858419.57</v>
      </c>
      <c r="AH156" s="64">
        <f>+ROUND('Izračun udjela za 2024. (kune)'!AH156/'Izračun udjela za 2024. (euri)'!$G$1,2)</f>
        <v>815095.23</v>
      </c>
      <c r="AI156" s="68">
        <f>+ROUND('Izračun udjela za 2024. (kune)'!AI156/'Izračun udjela za 2024. (euri)'!$G$1,2)</f>
        <v>981.1</v>
      </c>
      <c r="AJ156" s="64">
        <f>+ROUND('Izračun udjela za 2024. (kune)'!AJ156/'Izračun udjela za 2024. (euri)'!$G$1,2)</f>
        <v>0</v>
      </c>
      <c r="AK156" s="67">
        <f>+ROUND('Izračun udjela za 2024. (kune)'!AK156/'Izračun udjela za 2024. (euri)'!$G$1,2)</f>
        <v>904723.24</v>
      </c>
      <c r="AL156" s="64">
        <f>+ROUND('Izračun udjela za 2024. (kune)'!AL156/'Izračun udjela za 2024. (euri)'!$G$1,2)</f>
        <v>1147057.97</v>
      </c>
      <c r="AM156" s="68">
        <f>+ROUND('Izračun udjela za 2024. (kune)'!AM156/'Izračun udjela za 2024. (euri)'!$G$1,2)</f>
        <v>630.26</v>
      </c>
      <c r="AN156" s="64">
        <f>+ROUND('Izračun udjela za 2024. (kune)'!AN156/'Izračun udjela za 2024. (euri)'!$G$1,2)</f>
        <v>0</v>
      </c>
      <c r="AO156" s="67">
        <f>+ROUND('Izračun udjela za 2024. (kune)'!AO156/'Izračun udjela za 2024. (euri)'!$G$1,2)</f>
        <v>1271363.1399999999</v>
      </c>
      <c r="AP156" s="69"/>
      <c r="AQ156" s="69"/>
      <c r="AR156" s="69"/>
      <c r="AS156" s="69"/>
      <c r="AT156" s="69"/>
      <c r="AU156" s="71"/>
      <c r="AV156" s="64">
        <v>0</v>
      </c>
      <c r="AW156" s="64">
        <v>10</v>
      </c>
      <c r="AX156" s="64">
        <v>42</v>
      </c>
      <c r="AY156" s="64">
        <v>47</v>
      </c>
      <c r="AZ156" s="64"/>
      <c r="BA156" s="64"/>
      <c r="BB156" s="64"/>
      <c r="BC156" s="64"/>
      <c r="BD156" s="72">
        <f t="shared" si="33"/>
        <v>914057.35</v>
      </c>
      <c r="BE156" s="73">
        <f t="shared" si="31"/>
        <v>287.17</v>
      </c>
      <c r="BF156" s="74">
        <f t="shared" si="38"/>
        <v>447.75</v>
      </c>
      <c r="BG156" s="66">
        <f t="shared" si="32"/>
        <v>511126.13999999996</v>
      </c>
      <c r="BH156" s="75">
        <f t="shared" si="34"/>
        <v>1.4442365992082384E-3</v>
      </c>
      <c r="BI156" s="76">
        <f t="shared" si="35"/>
        <v>1.4442365992082401E-3</v>
      </c>
    </row>
    <row r="157" spans="1:61" ht="15.75" customHeight="1" x14ac:dyDescent="0.25">
      <c r="A157" s="60">
        <v>1</v>
      </c>
      <c r="B157" s="61">
        <v>166</v>
      </c>
      <c r="C157" s="61">
        <v>16</v>
      </c>
      <c r="D157" s="62" t="s">
        <v>87</v>
      </c>
      <c r="E157" s="62" t="s">
        <v>236</v>
      </c>
      <c r="F157" s="63">
        <v>2016</v>
      </c>
      <c r="G157" s="64">
        <v>10</v>
      </c>
      <c r="H157" s="64">
        <f>+ROUND('Izračun udjela za 2024. (kune)'!H157/'Izračun udjela za 2024. (euri)'!$G$1,2)</f>
        <v>270605.74</v>
      </c>
      <c r="I157" s="65">
        <f>+ROUND('Izračun udjela za 2024. (kune)'!I157/'Izračun udjela za 2024. (euri)'!$G$1,2)</f>
        <v>0</v>
      </c>
      <c r="J157" s="66">
        <f>+ROUND('Izračun udjela za 2024. (kune)'!J157/'Izračun udjela za 2024. (euri)'!$G$1,2)</f>
        <v>297666.32</v>
      </c>
      <c r="K157" s="64">
        <f>+ROUND('Izračun udjela za 2024. (kune)'!K157/'Izračun udjela za 2024. (euri)'!$G$1,2)</f>
        <v>212529.42</v>
      </c>
      <c r="L157" s="65">
        <f>+ROUND('Izračun udjela za 2024. (kune)'!L157/'Izračun udjela za 2024. (euri)'!$G$1,2)</f>
        <v>0</v>
      </c>
      <c r="M157" s="66">
        <f>+ROUND('Izračun udjela za 2024. (kune)'!M157/'Izračun udjela za 2024. (euri)'!$G$1,2)</f>
        <v>233782.36</v>
      </c>
      <c r="N157" s="64">
        <f>+ROUND('Izračun udjela za 2024. (kune)'!N157/'Izračun udjela za 2024. (euri)'!$G$1,2)</f>
        <v>130822.08</v>
      </c>
      <c r="O157" s="65">
        <f>+ROUND('Izračun udjela za 2024. (kune)'!O157/'Izračun udjela za 2024. (euri)'!$G$1,2)</f>
        <v>0</v>
      </c>
      <c r="P157" s="66">
        <f>+ROUND('Izračun udjela za 2024. (kune)'!P157/'Izračun udjela za 2024. (euri)'!$G$1,2)</f>
        <v>143904.29</v>
      </c>
      <c r="Q157" s="64">
        <f>+ROUND('Izračun udjela za 2024. (kune)'!Q157/'Izračun udjela za 2024. (euri)'!$G$1,2)</f>
        <v>186860.63</v>
      </c>
      <c r="R157" s="65">
        <f>+ROUND('Izračun udjela za 2024. (kune)'!R157/'Izračun udjela za 2024. (euri)'!$G$1,2)</f>
        <v>0</v>
      </c>
      <c r="S157" s="66">
        <f>+ROUND('Izračun udjela za 2024. (kune)'!S157/'Izračun udjela za 2024. (euri)'!$G$1,2)</f>
        <v>205546.69</v>
      </c>
      <c r="T157" s="64">
        <f>+ROUND('Izračun udjela za 2024. (kune)'!T157/'Izračun udjela za 2024. (euri)'!$G$1,2)</f>
        <v>164687.45000000001</v>
      </c>
      <c r="U157" s="65">
        <f>+ROUND('Izračun udjela za 2024. (kune)'!U157/'Izračun udjela za 2024. (euri)'!$G$1,2)</f>
        <v>0</v>
      </c>
      <c r="V157" s="67">
        <f>+ROUND('Izračun udjela za 2024. (kune)'!V157/'Izračun udjela za 2024. (euri)'!$G$1,2)</f>
        <v>181156.19</v>
      </c>
      <c r="W157" s="64">
        <f>+ROUND('Izračun udjela za 2024. (kune)'!W157/'Izračun udjela za 2024. (euri)'!$G$1,2)</f>
        <v>243745.06</v>
      </c>
      <c r="X157" s="65">
        <f>+ROUND('Izračun udjela za 2024. (kune)'!X157/'Izračun udjela za 2024. (euri)'!$G$1,2)</f>
        <v>0</v>
      </c>
      <c r="Y157" s="67">
        <f>+ROUND('Izračun udjela za 2024. (kune)'!Y157/'Izračun udjela za 2024. (euri)'!$G$1,2)</f>
        <v>268119.56</v>
      </c>
      <c r="Z157" s="64">
        <f>+ROUND('Izračun udjela za 2024. (kune)'!Z157/'Izračun udjela za 2024. (euri)'!$G$1,2)</f>
        <v>327195.53999999998</v>
      </c>
      <c r="AA157" s="68">
        <f>+ROUND('Izračun udjela za 2024. (kune)'!AA157/'Izračun udjela za 2024. (euri)'!$G$1,2)</f>
        <v>241.42</v>
      </c>
      <c r="AB157" s="65">
        <f>+ROUND('Izračun udjela za 2024. (kune)'!AB157/'Izračun udjela za 2024. (euri)'!$G$1,2)</f>
        <v>0</v>
      </c>
      <c r="AC157" s="67">
        <f>+ROUND('Izračun udjela za 2024. (kune)'!AC157/'Izračun udjela za 2024. (euri)'!$G$1,2)</f>
        <v>359915.1</v>
      </c>
      <c r="AD157" s="64">
        <f>+ROUND('Izračun udjela za 2024. (kune)'!AD157/'Izračun udjela za 2024. (euri)'!$G$1,2)</f>
        <v>313623.09000000003</v>
      </c>
      <c r="AE157" s="68">
        <f>+ROUND('Izračun udjela za 2024. (kune)'!AE157/'Izračun udjela za 2024. (euri)'!$G$1,2)</f>
        <v>0</v>
      </c>
      <c r="AF157" s="65">
        <f>+ROUND('Izračun udjela za 2024. (kune)'!AF157/'Izračun udjela za 2024. (euri)'!$G$1,2)</f>
        <v>0</v>
      </c>
      <c r="AG157" s="67">
        <f>+ROUND('Izračun udjela za 2024. (kune)'!AG157/'Izračun udjela za 2024. (euri)'!$G$1,2)</f>
        <v>344985.4</v>
      </c>
      <c r="AH157" s="64">
        <f>+ROUND('Izračun udjela za 2024. (kune)'!AH157/'Izračun udjela za 2024. (euri)'!$G$1,2)</f>
        <v>289279.38</v>
      </c>
      <c r="AI157" s="68">
        <f>+ROUND('Izračun udjela za 2024. (kune)'!AI157/'Izračun udjela za 2024. (euri)'!$G$1,2)</f>
        <v>0</v>
      </c>
      <c r="AJ157" s="64">
        <f>+ROUND('Izračun udjela za 2024. (kune)'!AJ157/'Izračun udjela za 2024. (euri)'!$G$1,2)</f>
        <v>0</v>
      </c>
      <c r="AK157" s="67">
        <f>+ROUND('Izračun udjela za 2024. (kune)'!AK157/'Izračun udjela za 2024. (euri)'!$G$1,2)</f>
        <v>318207.32</v>
      </c>
      <c r="AL157" s="64">
        <f>+ROUND('Izračun udjela za 2024. (kune)'!AL157/'Izračun udjela za 2024. (euri)'!$G$1,2)</f>
        <v>307161.8</v>
      </c>
      <c r="AM157" s="68">
        <f>+ROUND('Izračun udjela za 2024. (kune)'!AM157/'Izračun udjela za 2024. (euri)'!$G$1,2)</f>
        <v>0</v>
      </c>
      <c r="AN157" s="64">
        <f>+ROUND('Izračun udjela za 2024. (kune)'!AN157/'Izračun udjela za 2024. (euri)'!$G$1,2)</f>
        <v>0</v>
      </c>
      <c r="AO157" s="67">
        <f>+ROUND('Izračun udjela za 2024. (kune)'!AO157/'Izračun udjela za 2024. (euri)'!$G$1,2)</f>
        <v>337877.98</v>
      </c>
      <c r="AP157" s="69"/>
      <c r="AQ157" s="69"/>
      <c r="AR157" s="69"/>
      <c r="AS157" s="69"/>
      <c r="AT157" s="69"/>
      <c r="AU157" s="71"/>
      <c r="AV157" s="64">
        <v>0</v>
      </c>
      <c r="AW157" s="64">
        <v>0</v>
      </c>
      <c r="AX157" s="64">
        <v>0</v>
      </c>
      <c r="AY157" s="64">
        <v>0</v>
      </c>
      <c r="AZ157" s="64"/>
      <c r="BA157" s="64"/>
      <c r="BB157" s="64"/>
      <c r="BC157" s="64"/>
      <c r="BD157" s="72">
        <f t="shared" si="33"/>
        <v>325821.07</v>
      </c>
      <c r="BE157" s="73">
        <f t="shared" si="31"/>
        <v>161.62</v>
      </c>
      <c r="BF157" s="74">
        <f t="shared" si="38"/>
        <v>447.75</v>
      </c>
      <c r="BG157" s="66">
        <f t="shared" si="32"/>
        <v>576838.07999999996</v>
      </c>
      <c r="BH157" s="75">
        <f t="shared" si="34"/>
        <v>1.6299120740586848E-3</v>
      </c>
      <c r="BI157" s="76">
        <f t="shared" si="35"/>
        <v>1.62991207405868E-3</v>
      </c>
    </row>
    <row r="158" spans="1:61" ht="15.75" customHeight="1" x14ac:dyDescent="0.25">
      <c r="A158" s="60">
        <v>1</v>
      </c>
      <c r="B158" s="61">
        <v>167</v>
      </c>
      <c r="C158" s="61">
        <v>13</v>
      </c>
      <c r="D158" s="62" t="s">
        <v>87</v>
      </c>
      <c r="E158" s="62" t="s">
        <v>237</v>
      </c>
      <c r="F158" s="63">
        <v>1348</v>
      </c>
      <c r="G158" s="64">
        <v>10</v>
      </c>
      <c r="H158" s="64">
        <f>+ROUND('Izračun udjela za 2024. (kune)'!H158/'Izračun udjela za 2024. (euri)'!$G$1,2)</f>
        <v>206226.65</v>
      </c>
      <c r="I158" s="65">
        <f>+ROUND('Izračun udjela za 2024. (kune)'!I158/'Izračun udjela za 2024. (euri)'!$G$1,2)</f>
        <v>0</v>
      </c>
      <c r="J158" s="66">
        <f>+ROUND('Izračun udjela za 2024. (kune)'!J158/'Izračun udjela za 2024. (euri)'!$G$1,2)</f>
        <v>226849.32</v>
      </c>
      <c r="K158" s="64">
        <f>+ROUND('Izračun udjela za 2024. (kune)'!K158/'Izračun udjela za 2024. (euri)'!$G$1,2)</f>
        <v>223982.75</v>
      </c>
      <c r="L158" s="65">
        <f>+ROUND('Izračun udjela za 2024. (kune)'!L158/'Izračun udjela za 2024. (euri)'!$G$1,2)</f>
        <v>0</v>
      </c>
      <c r="M158" s="66">
        <f>+ROUND('Izračun udjela za 2024. (kune)'!M158/'Izračun udjela za 2024. (euri)'!$G$1,2)</f>
        <v>246381.02</v>
      </c>
      <c r="N158" s="64">
        <f>+ROUND('Izračun udjela za 2024. (kune)'!N158/'Izračun udjela za 2024. (euri)'!$G$1,2)</f>
        <v>284488.96000000002</v>
      </c>
      <c r="O158" s="65">
        <f>+ROUND('Izračun udjela za 2024. (kune)'!O158/'Izračun udjela za 2024. (euri)'!$G$1,2)</f>
        <v>0</v>
      </c>
      <c r="P158" s="66">
        <f>+ROUND('Izračun udjela za 2024. (kune)'!P158/'Izračun udjela za 2024. (euri)'!$G$1,2)</f>
        <v>312937.84999999998</v>
      </c>
      <c r="Q158" s="64">
        <f>+ROUND('Izračun udjela za 2024. (kune)'!Q158/'Izračun udjela za 2024. (euri)'!$G$1,2)</f>
        <v>297308.96999999997</v>
      </c>
      <c r="R158" s="65">
        <f>+ROUND('Izračun udjela za 2024. (kune)'!R158/'Izračun udjela za 2024. (euri)'!$G$1,2)</f>
        <v>0</v>
      </c>
      <c r="S158" s="66">
        <f>+ROUND('Izračun udjela za 2024. (kune)'!S158/'Izračun udjela za 2024. (euri)'!$G$1,2)</f>
        <v>327039.87</v>
      </c>
      <c r="T158" s="64">
        <f>+ROUND('Izračun udjela za 2024. (kune)'!T158/'Izračun udjela za 2024. (euri)'!$G$1,2)</f>
        <v>258009.72</v>
      </c>
      <c r="U158" s="65">
        <f>+ROUND('Izračun udjela za 2024. (kune)'!U158/'Izračun udjela za 2024. (euri)'!$G$1,2)</f>
        <v>0</v>
      </c>
      <c r="V158" s="67">
        <f>+ROUND('Izračun udjela za 2024. (kune)'!V158/'Izračun udjela za 2024. (euri)'!$G$1,2)</f>
        <v>283810.69</v>
      </c>
      <c r="W158" s="64">
        <f>+ROUND('Izračun udjela za 2024. (kune)'!W158/'Izračun udjela za 2024. (euri)'!$G$1,2)</f>
        <v>310432.39</v>
      </c>
      <c r="X158" s="65">
        <f>+ROUND('Izračun udjela za 2024. (kune)'!X158/'Izračun udjela za 2024. (euri)'!$G$1,2)</f>
        <v>0</v>
      </c>
      <c r="Y158" s="67">
        <f>+ROUND('Izračun udjela za 2024. (kune)'!Y158/'Izračun udjela za 2024. (euri)'!$G$1,2)</f>
        <v>341475.63</v>
      </c>
      <c r="Z158" s="64">
        <f>+ROUND('Izračun udjela za 2024. (kune)'!Z158/'Izračun udjela za 2024. (euri)'!$G$1,2)</f>
        <v>337371.65</v>
      </c>
      <c r="AA158" s="68">
        <f>+ROUND('Izračun udjela za 2024. (kune)'!AA158/'Izračun udjela za 2024. (euri)'!$G$1,2)</f>
        <v>31816.51</v>
      </c>
      <c r="AB158" s="65">
        <f>+ROUND('Izračun udjela za 2024. (kune)'!AB158/'Izračun udjela za 2024. (euri)'!$G$1,2)</f>
        <v>0</v>
      </c>
      <c r="AC158" s="67">
        <f>+ROUND('Izračun udjela za 2024. (kune)'!AC158/'Izračun udjela za 2024. (euri)'!$G$1,2)</f>
        <v>644014.29</v>
      </c>
      <c r="AD158" s="64">
        <f>+ROUND('Izračun udjela za 2024. (kune)'!AD158/'Izračun udjela za 2024. (euri)'!$G$1,2)</f>
        <v>357383.39</v>
      </c>
      <c r="AE158" s="68">
        <f>+ROUND('Izračun udjela za 2024. (kune)'!AE158/'Izračun udjela za 2024. (euri)'!$G$1,2)</f>
        <v>28314.98</v>
      </c>
      <c r="AF158" s="65">
        <f>+ROUND('Izračun udjela za 2024. (kune)'!AF158/'Izračun udjela za 2024. (euri)'!$G$1,2)</f>
        <v>0</v>
      </c>
      <c r="AG158" s="67">
        <f>+ROUND('Izračun udjela za 2024. (kune)'!AG158/'Izračun udjela za 2024. (euri)'!$G$1,2)</f>
        <v>676448.67</v>
      </c>
      <c r="AH158" s="64">
        <f>+ROUND('Izračun udjela za 2024. (kune)'!AH158/'Izračun udjela za 2024. (euri)'!$G$1,2)</f>
        <v>295838.43</v>
      </c>
      <c r="AI158" s="68">
        <f>+ROUND('Izračun udjela za 2024. (kune)'!AI158/'Izračun udjela za 2024. (euri)'!$G$1,2)</f>
        <v>42196</v>
      </c>
      <c r="AJ158" s="64">
        <f>+ROUND('Izračun udjela za 2024. (kune)'!AJ158/'Izračun udjela za 2024. (euri)'!$G$1,2)</f>
        <v>0</v>
      </c>
      <c r="AK158" s="67">
        <f>+ROUND('Izračun udjela za 2024. (kune)'!AK158/'Izračun udjela za 2024. (euri)'!$G$1,2)</f>
        <v>642534.43999999994</v>
      </c>
      <c r="AL158" s="64">
        <f>+ROUND('Izračun udjela za 2024. (kune)'!AL158/'Izračun udjela za 2024. (euri)'!$G$1,2)</f>
        <v>446144.92</v>
      </c>
      <c r="AM158" s="68">
        <f>+ROUND('Izračun udjela za 2024. (kune)'!AM158/'Izračun udjela za 2024. (euri)'!$G$1,2)</f>
        <v>46904.959999999999</v>
      </c>
      <c r="AN158" s="64">
        <f>+ROUND('Izračun udjela za 2024. (kune)'!AN158/'Izračun udjela za 2024. (euri)'!$G$1,2)</f>
        <v>0</v>
      </c>
      <c r="AO158" s="67">
        <f>+ROUND('Izračun udjela za 2024. (kune)'!AO158/'Izračun udjela za 2024. (euri)'!$G$1,2)</f>
        <v>815612.29</v>
      </c>
      <c r="AP158" s="69"/>
      <c r="AQ158" s="69"/>
      <c r="AR158" s="69"/>
      <c r="AS158" s="69"/>
      <c r="AT158" s="69"/>
      <c r="AU158" s="71"/>
      <c r="AV158" s="64">
        <v>1406</v>
      </c>
      <c r="AW158" s="64">
        <v>1436</v>
      </c>
      <c r="AX158" s="64">
        <v>1660</v>
      </c>
      <c r="AY158" s="64">
        <v>1719</v>
      </c>
      <c r="AZ158" s="64"/>
      <c r="BA158" s="64"/>
      <c r="BB158" s="64"/>
      <c r="BC158" s="64"/>
      <c r="BD158" s="72">
        <f t="shared" si="33"/>
        <v>624017.06000000006</v>
      </c>
      <c r="BE158" s="73">
        <f t="shared" si="31"/>
        <v>462.92</v>
      </c>
      <c r="BF158" s="74">
        <f t="shared" si="38"/>
        <v>447.75</v>
      </c>
      <c r="BG158" s="66">
        <f t="shared" si="32"/>
        <v>0</v>
      </c>
      <c r="BH158" s="75">
        <f t="shared" si="34"/>
        <v>0</v>
      </c>
      <c r="BI158" s="76">
        <f t="shared" si="35"/>
        <v>0</v>
      </c>
    </row>
    <row r="159" spans="1:61" ht="15.75" customHeight="1" x14ac:dyDescent="0.25">
      <c r="A159" s="60">
        <v>1</v>
      </c>
      <c r="B159" s="61">
        <v>168</v>
      </c>
      <c r="C159" s="61">
        <v>3</v>
      </c>
      <c r="D159" s="62" t="s">
        <v>87</v>
      </c>
      <c r="E159" s="62" t="s">
        <v>238</v>
      </c>
      <c r="F159" s="63">
        <v>1559</v>
      </c>
      <c r="G159" s="64">
        <v>10</v>
      </c>
      <c r="H159" s="64">
        <f>+ROUND('Izračun udjela za 2024. (kune)'!H159/'Izračun udjela za 2024. (euri)'!$G$1,2)</f>
        <v>96931.74</v>
      </c>
      <c r="I159" s="65">
        <f>+ROUND('Izračun udjela za 2024. (kune)'!I159/'Izračun udjela za 2024. (euri)'!$G$1,2)</f>
        <v>0</v>
      </c>
      <c r="J159" s="66">
        <f>+ROUND('Izračun udjela za 2024. (kune)'!J159/'Izračun udjela za 2024. (euri)'!$G$1,2)</f>
        <v>106624.91</v>
      </c>
      <c r="K159" s="64">
        <f>+ROUND('Izračun udjela za 2024. (kune)'!K159/'Izračun udjela za 2024. (euri)'!$G$1,2)</f>
        <v>85996.72</v>
      </c>
      <c r="L159" s="65">
        <f>+ROUND('Izračun udjela za 2024. (kune)'!L159/'Izračun udjela za 2024. (euri)'!$G$1,2)</f>
        <v>0</v>
      </c>
      <c r="M159" s="66">
        <f>+ROUND('Izračun udjela za 2024. (kune)'!M159/'Izračun udjela za 2024. (euri)'!$G$1,2)</f>
        <v>94596.39</v>
      </c>
      <c r="N159" s="64">
        <f>+ROUND('Izračun udjela za 2024. (kune)'!N159/'Izračun udjela za 2024. (euri)'!$G$1,2)</f>
        <v>107144.84</v>
      </c>
      <c r="O159" s="65">
        <f>+ROUND('Izračun udjela za 2024. (kune)'!O159/'Izračun udjela za 2024. (euri)'!$G$1,2)</f>
        <v>0</v>
      </c>
      <c r="P159" s="66">
        <f>+ROUND('Izračun udjela za 2024. (kune)'!P159/'Izračun udjela za 2024. (euri)'!$G$1,2)</f>
        <v>117859.33</v>
      </c>
      <c r="Q159" s="64">
        <f>+ROUND('Izračun udjela za 2024. (kune)'!Q159/'Izračun udjela za 2024. (euri)'!$G$1,2)</f>
        <v>149657.19</v>
      </c>
      <c r="R159" s="65">
        <f>+ROUND('Izračun udjela za 2024. (kune)'!R159/'Izračun udjela za 2024. (euri)'!$G$1,2)</f>
        <v>0</v>
      </c>
      <c r="S159" s="66">
        <f>+ROUND('Izračun udjela za 2024. (kune)'!S159/'Izračun udjela za 2024. (euri)'!$G$1,2)</f>
        <v>164622.91</v>
      </c>
      <c r="T159" s="64">
        <f>+ROUND('Izračun udjela za 2024. (kune)'!T159/'Izračun udjela za 2024. (euri)'!$G$1,2)</f>
        <v>167894.42</v>
      </c>
      <c r="U159" s="65">
        <f>+ROUND('Izračun udjela za 2024. (kune)'!U159/'Izračun udjela za 2024. (euri)'!$G$1,2)</f>
        <v>0</v>
      </c>
      <c r="V159" s="67">
        <f>+ROUND('Izračun udjela za 2024. (kune)'!V159/'Izračun udjela za 2024. (euri)'!$G$1,2)</f>
        <v>184683.86</v>
      </c>
      <c r="W159" s="64">
        <f>+ROUND('Izračun udjela za 2024. (kune)'!W159/'Izračun udjela za 2024. (euri)'!$G$1,2)</f>
        <v>158465.42000000001</v>
      </c>
      <c r="X159" s="65">
        <f>+ROUND('Izračun udjela za 2024. (kune)'!X159/'Izračun udjela za 2024. (euri)'!$G$1,2)</f>
        <v>0</v>
      </c>
      <c r="Y159" s="67">
        <f>+ROUND('Izračun udjela za 2024. (kune)'!Y159/'Izračun udjela za 2024. (euri)'!$G$1,2)</f>
        <v>174311.96</v>
      </c>
      <c r="Z159" s="64">
        <f>+ROUND('Izračun udjela za 2024. (kune)'!Z159/'Izračun udjela za 2024. (euri)'!$G$1,2)</f>
        <v>165519.66</v>
      </c>
      <c r="AA159" s="68">
        <f>+ROUND('Izračun udjela za 2024. (kune)'!AA159/'Izračun udjela za 2024. (euri)'!$G$1,2)</f>
        <v>995.42</v>
      </c>
      <c r="AB159" s="65">
        <f>+ROUND('Izračun udjela za 2024. (kune)'!AB159/'Izračun udjela za 2024. (euri)'!$G$1,2)</f>
        <v>0</v>
      </c>
      <c r="AC159" s="67">
        <f>+ROUND('Izračun udjela za 2024. (kune)'!AC159/'Izračun udjela za 2024. (euri)'!$G$1,2)</f>
        <v>182728.6</v>
      </c>
      <c r="AD159" s="64">
        <f>+ROUND('Izračun udjela za 2024. (kune)'!AD159/'Izračun udjela za 2024. (euri)'!$G$1,2)</f>
        <v>184102.84</v>
      </c>
      <c r="AE159" s="68">
        <f>+ROUND('Izračun udjela za 2024. (kune)'!AE159/'Izračun udjela za 2024. (euri)'!$G$1,2)</f>
        <v>135.74</v>
      </c>
      <c r="AF159" s="65">
        <f>+ROUND('Izračun udjela za 2024. (kune)'!AF159/'Izračun udjela za 2024. (euri)'!$G$1,2)</f>
        <v>0</v>
      </c>
      <c r="AG159" s="67">
        <f>+ROUND('Izračun udjela za 2024. (kune)'!AG159/'Izračun udjela za 2024. (euri)'!$G$1,2)</f>
        <v>204115.76</v>
      </c>
      <c r="AH159" s="64">
        <f>+ROUND('Izračun udjela za 2024. (kune)'!AH159/'Izračun udjela za 2024. (euri)'!$G$1,2)</f>
        <v>196461.85</v>
      </c>
      <c r="AI159" s="68">
        <f>+ROUND('Izračun udjela za 2024. (kune)'!AI159/'Izračun udjela za 2024. (euri)'!$G$1,2)</f>
        <v>132.22</v>
      </c>
      <c r="AJ159" s="64">
        <f>+ROUND('Izračun udjela za 2024. (kune)'!AJ159/'Izračun udjela za 2024. (euri)'!$G$1,2)</f>
        <v>0</v>
      </c>
      <c r="AK159" s="67">
        <f>+ROUND('Izračun udjela za 2024. (kune)'!AK159/'Izračun udjela za 2024. (euri)'!$G$1,2)</f>
        <v>217276.55</v>
      </c>
      <c r="AL159" s="64">
        <f>+ROUND('Izračun udjela za 2024. (kune)'!AL159/'Izračun udjela za 2024. (euri)'!$G$1,2)</f>
        <v>182613.22</v>
      </c>
      <c r="AM159" s="68">
        <f>+ROUND('Izračun udjela za 2024. (kune)'!AM159/'Izračun udjela za 2024. (euri)'!$G$1,2)</f>
        <v>124.08</v>
      </c>
      <c r="AN159" s="64">
        <f>+ROUND('Izračun udjela za 2024. (kune)'!AN159/'Izračun udjela za 2024. (euri)'!$G$1,2)</f>
        <v>0</v>
      </c>
      <c r="AO159" s="67">
        <f>+ROUND('Izračun udjela za 2024. (kune)'!AO159/'Izračun udjela za 2024. (euri)'!$G$1,2)</f>
        <v>202052.01</v>
      </c>
      <c r="AP159" s="69"/>
      <c r="AQ159" s="69"/>
      <c r="AR159" s="69"/>
      <c r="AS159" s="69"/>
      <c r="AT159" s="69"/>
      <c r="AU159" s="71"/>
      <c r="AV159" s="64">
        <v>8</v>
      </c>
      <c r="AW159" s="64">
        <v>8</v>
      </c>
      <c r="AX159" s="64">
        <v>6</v>
      </c>
      <c r="AY159" s="64">
        <v>6</v>
      </c>
      <c r="AZ159" s="64"/>
      <c r="BA159" s="64"/>
      <c r="BB159" s="64"/>
      <c r="BC159" s="64"/>
      <c r="BD159" s="72">
        <f t="shared" si="33"/>
        <v>196096.98</v>
      </c>
      <c r="BE159" s="73">
        <f t="shared" si="31"/>
        <v>125.78</v>
      </c>
      <c r="BF159" s="74">
        <f t="shared" si="38"/>
        <v>447.75</v>
      </c>
      <c r="BG159" s="66">
        <f t="shared" si="32"/>
        <v>501951.23000000004</v>
      </c>
      <c r="BH159" s="75">
        <f t="shared" si="34"/>
        <v>1.4183119990372481E-3</v>
      </c>
      <c r="BI159" s="76">
        <f t="shared" si="35"/>
        <v>1.4183119990372501E-3</v>
      </c>
    </row>
    <row r="160" spans="1:61" ht="15.75" customHeight="1" x14ac:dyDescent="0.25">
      <c r="A160" s="60">
        <v>1</v>
      </c>
      <c r="B160" s="61">
        <v>169</v>
      </c>
      <c r="C160" s="61">
        <v>1</v>
      </c>
      <c r="D160" s="62" t="s">
        <v>91</v>
      </c>
      <c r="E160" s="62" t="s">
        <v>239</v>
      </c>
      <c r="F160" s="63">
        <v>14562</v>
      </c>
      <c r="G160" s="64">
        <v>12</v>
      </c>
      <c r="H160" s="64">
        <f>+ROUND('Izračun udjela za 2024. (kune)'!H160/'Izračun udjela za 2024. (euri)'!$G$1,2)</f>
        <v>5625913.54</v>
      </c>
      <c r="I160" s="65">
        <f>+ROUND('Izračun udjela za 2024. (kune)'!I160/'Izračun udjela za 2024. (euri)'!$G$1,2)</f>
        <v>459881.02</v>
      </c>
      <c r="J160" s="66">
        <f>+ROUND('Izračun udjela za 2024. (kune)'!J160/'Izračun udjela za 2024. (euri)'!$G$1,2)</f>
        <v>5785956.4299999997</v>
      </c>
      <c r="K160" s="64">
        <f>+ROUND('Izračun udjela za 2024. (kune)'!K160/'Izračun udjela za 2024. (euri)'!$G$1,2)</f>
        <v>5634402.21</v>
      </c>
      <c r="L160" s="65">
        <f>+ROUND('Izračun udjela za 2024. (kune)'!L160/'Izračun udjela za 2024. (euri)'!$G$1,2)</f>
        <v>460574.9</v>
      </c>
      <c r="M160" s="66">
        <f>+ROUND('Izračun udjela za 2024. (kune)'!M160/'Izračun udjela za 2024. (euri)'!$G$1,2)</f>
        <v>5794686.5899999999</v>
      </c>
      <c r="N160" s="64">
        <f>+ROUND('Izračun udjela za 2024. (kune)'!N160/'Izračun udjela za 2024. (euri)'!$G$1,2)</f>
        <v>5012525.3</v>
      </c>
      <c r="O160" s="65">
        <f>+ROUND('Izračun udjela za 2024. (kune)'!O160/'Izračun udjela za 2024. (euri)'!$G$1,2)</f>
        <v>409740.71</v>
      </c>
      <c r="P160" s="66">
        <f>+ROUND('Izračun udjela za 2024. (kune)'!P160/'Izračun udjela za 2024. (euri)'!$G$1,2)</f>
        <v>5155118.75</v>
      </c>
      <c r="Q160" s="64">
        <f>+ROUND('Izračun udjela za 2024. (kune)'!Q160/'Izračun udjela za 2024. (euri)'!$G$1,2)</f>
        <v>5210345.84</v>
      </c>
      <c r="R160" s="65">
        <f>+ROUND('Izračun udjela za 2024. (kune)'!R160/'Izračun udjela za 2024. (euri)'!$G$1,2)</f>
        <v>427905.02</v>
      </c>
      <c r="S160" s="66">
        <f>+ROUND('Izračun udjela za 2024. (kune)'!S160/'Izračun udjela za 2024. (euri)'!$G$1,2)</f>
        <v>5356333.72</v>
      </c>
      <c r="T160" s="64">
        <f>+ROUND('Izračun udjela za 2024. (kune)'!T160/'Izračun udjela za 2024. (euri)'!$G$1,2)</f>
        <v>4862248.9000000004</v>
      </c>
      <c r="U160" s="65">
        <f>+ROUND('Izračun udjela za 2024. (kune)'!U160/'Izračun udjela za 2024. (euri)'!$G$1,2)</f>
        <v>400287.32</v>
      </c>
      <c r="V160" s="67">
        <f>+ROUND('Izračun udjela za 2024. (kune)'!V160/'Izračun udjela za 2024. (euri)'!$G$1,2)</f>
        <v>4997396.97</v>
      </c>
      <c r="W160" s="64">
        <f>+ROUND('Izračun udjela za 2024. (kune)'!W160/'Izračun udjela za 2024. (euri)'!$G$1,2)</f>
        <v>5808635.7599999998</v>
      </c>
      <c r="X160" s="65">
        <f>+ROUND('Izračun udjela za 2024. (kune)'!X160/'Izračun udjela za 2024. (euri)'!$G$1,2)</f>
        <v>479613.37</v>
      </c>
      <c r="Y160" s="67">
        <f>+ROUND('Izračun udjela za 2024. (kune)'!Y160/'Izračun udjela za 2024. (euri)'!$G$1,2)</f>
        <v>5968505.0800000001</v>
      </c>
      <c r="Z160" s="64">
        <f>+ROUND('Izračun udjela za 2024. (kune)'!Z160/'Izračun udjela za 2024. (euri)'!$G$1,2)</f>
        <v>6418285.4900000002</v>
      </c>
      <c r="AA160" s="68">
        <f>+ROUND('Izračun udjela za 2024. (kune)'!AA160/'Izračun udjela za 2024. (euri)'!$G$1,2)</f>
        <v>19795.53</v>
      </c>
      <c r="AB160" s="65">
        <f>+ROUND('Izračun udjela za 2024. (kune)'!AB160/'Izračun udjela za 2024. (euri)'!$G$1,2)</f>
        <v>529951.54</v>
      </c>
      <c r="AC160" s="67">
        <f>+ROUND('Izračun udjela za 2024. (kune)'!AC160/'Izračun udjela za 2024. (euri)'!$G$1,2)</f>
        <v>6580121.1900000004</v>
      </c>
      <c r="AD160" s="64">
        <f>+ROUND('Izračun udjela za 2024. (kune)'!AD160/'Izračun udjela za 2024. (euri)'!$G$1,2)</f>
        <v>6406066.8300000001</v>
      </c>
      <c r="AE160" s="68">
        <f>+ROUND('Izračun udjela za 2024. (kune)'!AE160/'Izračun udjela za 2024. (euri)'!$G$1,2)</f>
        <v>4683.45</v>
      </c>
      <c r="AF160" s="65">
        <f>+ROUND('Izračun udjela za 2024. (kune)'!AF160/'Izračun udjela za 2024. (euri)'!$G$1,2)</f>
        <v>530809.19999999995</v>
      </c>
      <c r="AG160" s="67">
        <f>+ROUND('Izračun udjela za 2024. (kune)'!AG160/'Izračun udjela za 2024. (euri)'!$G$1,2)</f>
        <v>6583739.0899999999</v>
      </c>
      <c r="AH160" s="64">
        <f>+ROUND('Izračun udjela za 2024. (kune)'!AH160/'Izračun udjela za 2024. (euri)'!$G$1,2)</f>
        <v>5709903.25</v>
      </c>
      <c r="AI160" s="68">
        <f>+ROUND('Izračun udjela za 2024. (kune)'!AI160/'Izračun udjela za 2024. (euri)'!$G$1,2)</f>
        <v>3327.75</v>
      </c>
      <c r="AJ160" s="64">
        <f>+ROUND('Izračun udjela za 2024. (kune)'!AJ160/'Izračun udjela za 2024. (euri)'!$G$1,2)</f>
        <v>471461.14</v>
      </c>
      <c r="AK160" s="67">
        <f>+ROUND('Izračun udjela za 2024. (kune)'!AK160/'Izračun udjela za 2024. (euri)'!$G$1,2)</f>
        <v>5887855.2599999998</v>
      </c>
      <c r="AL160" s="64">
        <f>+ROUND('Izračun udjela za 2024. (kune)'!AL160/'Izračun udjela za 2024. (euri)'!$G$1,2)</f>
        <v>7019788.8600000003</v>
      </c>
      <c r="AM160" s="68">
        <f>+ROUND('Izračun udjela za 2024. (kune)'!AM160/'Izračun udjela za 2024. (euri)'!$G$1,2)</f>
        <v>4887.46</v>
      </c>
      <c r="AN160" s="64">
        <f>+ROUND('Izračun udjela za 2024. (kune)'!AN160/'Izračun udjela za 2024. (euri)'!$G$1,2)</f>
        <v>579617.11</v>
      </c>
      <c r="AO160" s="67">
        <f>+ROUND('Izračun udjela za 2024. (kune)'!AO160/'Izračun udjela za 2024. (euri)'!$G$1,2)</f>
        <v>7234721.2800000003</v>
      </c>
      <c r="AP160" s="69"/>
      <c r="AQ160" s="69"/>
      <c r="AR160" s="69"/>
      <c r="AS160" s="69"/>
      <c r="AT160" s="69"/>
      <c r="AU160" s="71"/>
      <c r="AV160" s="64">
        <v>33</v>
      </c>
      <c r="AW160" s="64">
        <v>39</v>
      </c>
      <c r="AX160" s="64">
        <v>110</v>
      </c>
      <c r="AY160" s="64">
        <v>122</v>
      </c>
      <c r="AZ160" s="64"/>
      <c r="BA160" s="64"/>
      <c r="BB160" s="64"/>
      <c r="BC160" s="64"/>
      <c r="BD160" s="72">
        <f t="shared" si="33"/>
        <v>6450988.3799999999</v>
      </c>
      <c r="BE160" s="73">
        <f t="shared" si="31"/>
        <v>443</v>
      </c>
      <c r="BF160" s="74">
        <f>+$BJ$601</f>
        <v>453.27</v>
      </c>
      <c r="BG160" s="66">
        <f t="shared" si="32"/>
        <v>149551.73999999973</v>
      </c>
      <c r="BH160" s="75">
        <f t="shared" si="34"/>
        <v>4.2257298048437573E-4</v>
      </c>
      <c r="BI160" s="76">
        <f t="shared" si="35"/>
        <v>4.22572980484376E-4</v>
      </c>
    </row>
    <row r="161" spans="1:61" ht="15.75" customHeight="1" x14ac:dyDescent="0.25">
      <c r="A161" s="60">
        <v>1</v>
      </c>
      <c r="B161" s="61">
        <v>170</v>
      </c>
      <c r="C161" s="61">
        <v>8</v>
      </c>
      <c r="D161" s="62" t="s">
        <v>87</v>
      </c>
      <c r="E161" s="62" t="s">
        <v>240</v>
      </c>
      <c r="F161" s="63">
        <v>5096</v>
      </c>
      <c r="G161" s="64">
        <v>10</v>
      </c>
      <c r="H161" s="64">
        <f>+ROUND('Izračun udjela za 2024. (kune)'!H161/'Izračun udjela za 2024. (euri)'!$G$1,2)</f>
        <v>1320515.95</v>
      </c>
      <c r="I161" s="65">
        <f>+ROUND('Izračun udjela za 2024. (kune)'!I161/'Izračun udjela za 2024. (euri)'!$G$1,2)</f>
        <v>0</v>
      </c>
      <c r="J161" s="66">
        <f>+ROUND('Izračun udjela za 2024. (kune)'!J161/'Izračun udjela za 2024. (euri)'!$G$1,2)</f>
        <v>1452567.55</v>
      </c>
      <c r="K161" s="64">
        <f>+ROUND('Izračun udjela za 2024. (kune)'!K161/'Izračun udjela za 2024. (euri)'!$G$1,2)</f>
        <v>1382098.55</v>
      </c>
      <c r="L161" s="65">
        <f>+ROUND('Izračun udjela za 2024. (kune)'!L161/'Izračun udjela za 2024. (euri)'!$G$1,2)</f>
        <v>0</v>
      </c>
      <c r="M161" s="66">
        <f>+ROUND('Izračun udjela za 2024. (kune)'!M161/'Izračun udjela za 2024. (euri)'!$G$1,2)</f>
        <v>1520308.4</v>
      </c>
      <c r="N161" s="64">
        <f>+ROUND('Izračun udjela za 2024. (kune)'!N161/'Izračun udjela za 2024. (euri)'!$G$1,2)</f>
        <v>1291343.48</v>
      </c>
      <c r="O161" s="65">
        <f>+ROUND('Izračun udjela za 2024. (kune)'!O161/'Izračun udjela za 2024. (euri)'!$G$1,2)</f>
        <v>0</v>
      </c>
      <c r="P161" s="66">
        <f>+ROUND('Izračun udjela za 2024. (kune)'!P161/'Izračun udjela za 2024. (euri)'!$G$1,2)</f>
        <v>1420477.82</v>
      </c>
      <c r="Q161" s="64">
        <f>+ROUND('Izračun udjela za 2024. (kune)'!Q161/'Izračun udjela za 2024. (euri)'!$G$1,2)</f>
        <v>1360003.5</v>
      </c>
      <c r="R161" s="65">
        <f>+ROUND('Izračun udjela za 2024. (kune)'!R161/'Izračun udjela za 2024. (euri)'!$G$1,2)</f>
        <v>0</v>
      </c>
      <c r="S161" s="66">
        <f>+ROUND('Izračun udjela za 2024. (kune)'!S161/'Izračun udjela za 2024. (euri)'!$G$1,2)</f>
        <v>1496003.85</v>
      </c>
      <c r="T161" s="64">
        <f>+ROUND('Izračun udjela za 2024. (kune)'!T161/'Izračun udjela za 2024. (euri)'!$G$1,2)</f>
        <v>1357039.13</v>
      </c>
      <c r="U161" s="65">
        <f>+ROUND('Izračun udjela za 2024. (kune)'!U161/'Izračun udjela za 2024. (euri)'!$G$1,2)</f>
        <v>0</v>
      </c>
      <c r="V161" s="67">
        <f>+ROUND('Izračun udjela za 2024. (kune)'!V161/'Izračun udjela za 2024. (euri)'!$G$1,2)</f>
        <v>1492743.04</v>
      </c>
      <c r="W161" s="64">
        <f>+ROUND('Izračun udjela za 2024. (kune)'!W161/'Izračun udjela za 2024. (euri)'!$G$1,2)</f>
        <v>1635619.83</v>
      </c>
      <c r="X161" s="65">
        <f>+ROUND('Izračun udjela za 2024. (kune)'!X161/'Izračun udjela za 2024. (euri)'!$G$1,2)</f>
        <v>0</v>
      </c>
      <c r="Y161" s="67">
        <f>+ROUND('Izračun udjela za 2024. (kune)'!Y161/'Izračun udjela za 2024. (euri)'!$G$1,2)</f>
        <v>1799181.81</v>
      </c>
      <c r="Z161" s="64">
        <f>+ROUND('Izračun udjela za 2024. (kune)'!Z161/'Izračun udjela za 2024. (euri)'!$G$1,2)</f>
        <v>1735421.56</v>
      </c>
      <c r="AA161" s="68">
        <f>+ROUND('Izračun udjela za 2024. (kune)'!AA161/'Izračun udjela za 2024. (euri)'!$G$1,2)</f>
        <v>9063.34</v>
      </c>
      <c r="AB161" s="65">
        <f>+ROUND('Izračun udjela za 2024. (kune)'!AB161/'Izračun udjela za 2024. (euri)'!$G$1,2)</f>
        <v>0</v>
      </c>
      <c r="AC161" s="67">
        <f>+ROUND('Izračun udjela za 2024. (kune)'!AC161/'Izračun udjela za 2024. (euri)'!$G$1,2)</f>
        <v>1932937.9</v>
      </c>
      <c r="AD161" s="64">
        <f>+ROUND('Izračun udjela za 2024. (kune)'!AD161/'Izračun udjela za 2024. (euri)'!$G$1,2)</f>
        <v>1622003.67</v>
      </c>
      <c r="AE161" s="68">
        <f>+ROUND('Izračun udjela za 2024. (kune)'!AE161/'Izračun udjela za 2024. (euri)'!$G$1,2)</f>
        <v>3876.26</v>
      </c>
      <c r="AF161" s="65">
        <f>+ROUND('Izračun udjela za 2024. (kune)'!AF161/'Izračun udjela za 2024. (euri)'!$G$1,2)</f>
        <v>0</v>
      </c>
      <c r="AG161" s="67">
        <f>+ROUND('Izračun udjela za 2024. (kune)'!AG161/'Izračun udjela za 2024. (euri)'!$G$1,2)</f>
        <v>1809723.15</v>
      </c>
      <c r="AH161" s="64">
        <f>+ROUND('Izračun udjela za 2024. (kune)'!AH161/'Izračun udjela za 2024. (euri)'!$G$1,2)</f>
        <v>1521098.18</v>
      </c>
      <c r="AI161" s="68">
        <f>+ROUND('Izračun udjela za 2024. (kune)'!AI161/'Izračun udjela za 2024. (euri)'!$G$1,2)</f>
        <v>4684.76</v>
      </c>
      <c r="AJ161" s="64">
        <f>+ROUND('Izračun udjela za 2024. (kune)'!AJ161/'Izračun udjela za 2024. (euri)'!$G$1,2)</f>
        <v>0</v>
      </c>
      <c r="AK161" s="67">
        <f>+ROUND('Izračun udjela za 2024. (kune)'!AK161/'Izračun udjela za 2024. (euri)'!$G$1,2)</f>
        <v>1705502.51</v>
      </c>
      <c r="AL161" s="64">
        <f>+ROUND('Izračun udjela za 2024. (kune)'!AL161/'Izračun udjela za 2024. (euri)'!$G$1,2)</f>
        <v>1951364.54</v>
      </c>
      <c r="AM161" s="68">
        <f>+ROUND('Izračun udjela za 2024. (kune)'!AM161/'Izračun udjela za 2024. (euri)'!$G$1,2)</f>
        <v>5449.06</v>
      </c>
      <c r="AN161" s="64">
        <f>+ROUND('Izračun udjela za 2024. (kune)'!AN161/'Izračun udjela za 2024. (euri)'!$G$1,2)</f>
        <v>0</v>
      </c>
      <c r="AO161" s="67">
        <f>+ROUND('Izračun udjela za 2024. (kune)'!AO161/'Izračun udjela za 2024. (euri)'!$G$1,2)</f>
        <v>2181239.65</v>
      </c>
      <c r="AP161" s="69"/>
      <c r="AQ161" s="69"/>
      <c r="AR161" s="69"/>
      <c r="AS161" s="69"/>
      <c r="AT161" s="69"/>
      <c r="AU161" s="71"/>
      <c r="AV161" s="64">
        <v>155</v>
      </c>
      <c r="AW161" s="64">
        <v>136</v>
      </c>
      <c r="AX161" s="64">
        <v>171</v>
      </c>
      <c r="AY161" s="64">
        <v>186</v>
      </c>
      <c r="AZ161" s="64"/>
      <c r="BA161" s="64"/>
      <c r="BB161" s="64"/>
      <c r="BC161" s="64"/>
      <c r="BD161" s="72">
        <f t="shared" si="33"/>
        <v>1885717</v>
      </c>
      <c r="BE161" s="73">
        <f t="shared" si="31"/>
        <v>370.04</v>
      </c>
      <c r="BF161" s="74">
        <f t="shared" ref="BF161:BF168" si="39">+$BJ$600</f>
        <v>447.75</v>
      </c>
      <c r="BG161" s="66">
        <f t="shared" si="32"/>
        <v>396010.15999999992</v>
      </c>
      <c r="BH161" s="75">
        <f t="shared" si="34"/>
        <v>1.1189652063780386E-3</v>
      </c>
      <c r="BI161" s="76">
        <f t="shared" si="35"/>
        <v>1.1189652063780401E-3</v>
      </c>
    </row>
    <row r="162" spans="1:61" ht="15.75" customHeight="1" x14ac:dyDescent="0.25">
      <c r="A162" s="60">
        <v>1</v>
      </c>
      <c r="B162" s="61">
        <v>171</v>
      </c>
      <c r="C162" s="61">
        <v>17</v>
      </c>
      <c r="D162" s="62" t="s">
        <v>87</v>
      </c>
      <c r="E162" s="62" t="s">
        <v>241</v>
      </c>
      <c r="F162" s="63">
        <v>3501</v>
      </c>
      <c r="G162" s="64">
        <v>10</v>
      </c>
      <c r="H162" s="64">
        <f>+ROUND('Izračun udjela za 2024. (kune)'!H162/'Izračun udjela za 2024. (euri)'!$G$1,2)</f>
        <v>973107.17</v>
      </c>
      <c r="I162" s="65">
        <f>+ROUND('Izračun udjela za 2024. (kune)'!I162/'Izračun udjela za 2024. (euri)'!$G$1,2)</f>
        <v>87579.82</v>
      </c>
      <c r="J162" s="66">
        <f>+ROUND('Izračun udjela za 2024. (kune)'!J162/'Izračun udjela za 2024. (euri)'!$G$1,2)</f>
        <v>974080.09</v>
      </c>
      <c r="K162" s="64">
        <f>+ROUND('Izračun udjela za 2024. (kune)'!K162/'Izračun udjela za 2024. (euri)'!$G$1,2)</f>
        <v>1059238.54</v>
      </c>
      <c r="L162" s="65">
        <f>+ROUND('Izračun udjela za 2024. (kune)'!L162/'Izračun udjela za 2024. (euri)'!$G$1,2)</f>
        <v>95331.64</v>
      </c>
      <c r="M162" s="66">
        <f>+ROUND('Izračun udjela za 2024. (kune)'!M162/'Izračun udjela za 2024. (euri)'!$G$1,2)</f>
        <v>1060297.58</v>
      </c>
      <c r="N162" s="64">
        <f>+ROUND('Izračun udjela za 2024. (kune)'!N162/'Izračun udjela za 2024. (euri)'!$G$1,2)</f>
        <v>860820.93</v>
      </c>
      <c r="O162" s="65">
        <f>+ROUND('Izračun udjela za 2024. (kune)'!O162/'Izračun udjela za 2024. (euri)'!$G$1,2)</f>
        <v>77473.89</v>
      </c>
      <c r="P162" s="66">
        <f>+ROUND('Izračun udjela za 2024. (kune)'!P162/'Izračun udjela za 2024. (euri)'!$G$1,2)</f>
        <v>861681.74</v>
      </c>
      <c r="Q162" s="64">
        <f>+ROUND('Izračun udjela za 2024. (kune)'!Q162/'Izračun udjela za 2024. (euri)'!$G$1,2)</f>
        <v>960726.89</v>
      </c>
      <c r="R162" s="65">
        <f>+ROUND('Izračun udjela za 2024. (kune)'!R162/'Izračun udjela za 2024. (euri)'!$G$1,2)</f>
        <v>87822.53</v>
      </c>
      <c r="S162" s="66">
        <f>+ROUND('Izračun udjela za 2024. (kune)'!S162/'Izračun udjela za 2024. (euri)'!$G$1,2)</f>
        <v>960194.8</v>
      </c>
      <c r="T162" s="64">
        <f>+ROUND('Izračun udjela za 2024. (kune)'!T162/'Izračun udjela za 2024. (euri)'!$G$1,2)</f>
        <v>1020964.91</v>
      </c>
      <c r="U162" s="65">
        <f>+ROUND('Izračun udjela za 2024. (kune)'!U162/'Izračun udjela za 2024. (euri)'!$G$1,2)</f>
        <v>93209.46</v>
      </c>
      <c r="V162" s="67">
        <f>+ROUND('Izračun udjela za 2024. (kune)'!V162/'Izračun udjela za 2024. (euri)'!$G$1,2)</f>
        <v>1020530.99</v>
      </c>
      <c r="W162" s="64">
        <f>+ROUND('Izračun udjela za 2024. (kune)'!W162/'Izračun udjela za 2024. (euri)'!$G$1,2)</f>
        <v>1060217.56</v>
      </c>
      <c r="X162" s="65">
        <f>+ROUND('Izračun udjela za 2024. (kune)'!X162/'Izračun udjela za 2024. (euri)'!$G$1,2)</f>
        <v>96383.46</v>
      </c>
      <c r="Y162" s="67">
        <f>+ROUND('Izračun udjela za 2024. (kune)'!Y162/'Izračun udjela za 2024. (euri)'!$G$1,2)</f>
        <v>1060217.51</v>
      </c>
      <c r="Z162" s="64">
        <f>+ROUND('Izračun udjela za 2024. (kune)'!Z162/'Izračun udjela za 2024. (euri)'!$G$1,2)</f>
        <v>1057756.1000000001</v>
      </c>
      <c r="AA162" s="68">
        <f>+ROUND('Izračun udjela za 2024. (kune)'!AA162/'Izračun udjela za 2024. (euri)'!$G$1,2)</f>
        <v>179579.35</v>
      </c>
      <c r="AB162" s="65">
        <f>+ROUND('Izračun udjela za 2024. (kune)'!AB162/'Izračun udjela za 2024. (euri)'!$G$1,2)</f>
        <v>96159.69</v>
      </c>
      <c r="AC162" s="67">
        <f>+ROUND('Izračun udjela za 2024. (kune)'!AC162/'Izračun udjela za 2024. (euri)'!$G$1,2)</f>
        <v>1886418.26</v>
      </c>
      <c r="AD162" s="64">
        <f>+ROUND('Izračun udjela za 2024. (kune)'!AD162/'Izračun udjela za 2024. (euri)'!$G$1,2)</f>
        <v>984952</v>
      </c>
      <c r="AE162" s="68">
        <f>+ROUND('Izračun udjela za 2024. (kune)'!AE162/'Izračun udjela za 2024. (euri)'!$G$1,2)</f>
        <v>134942.72</v>
      </c>
      <c r="AF162" s="65">
        <f>+ROUND('Izračun udjela za 2024. (kune)'!AF162/'Izračun udjela za 2024. (euri)'!$G$1,2)</f>
        <v>90901.32</v>
      </c>
      <c r="AG162" s="67">
        <f>+ROUND('Izračun udjela za 2024. (kune)'!AG162/'Izračun udjela za 2024. (euri)'!$G$1,2)</f>
        <v>1833187.18</v>
      </c>
      <c r="AH162" s="64">
        <f>+ROUND('Izračun udjela za 2024. (kune)'!AH162/'Izračun udjela za 2024. (euri)'!$G$1,2)</f>
        <v>1001518.98</v>
      </c>
      <c r="AI162" s="68">
        <f>+ROUND('Izračun udjela za 2024. (kune)'!AI162/'Izračun udjela za 2024. (euri)'!$G$1,2)</f>
        <v>233002.36</v>
      </c>
      <c r="AJ162" s="64">
        <f>+ROUND('Izračun udjela za 2024. (kune)'!AJ162/'Izračun udjela za 2024. (euri)'!$G$1,2)</f>
        <v>91047.45</v>
      </c>
      <c r="AK162" s="67">
        <f>+ROUND('Izračun udjela za 2024. (kune)'!AK162/'Izračun udjela za 2024. (euri)'!$G$1,2)</f>
        <v>1846092.06</v>
      </c>
      <c r="AL162" s="64">
        <f>+ROUND('Izračun udjela za 2024. (kune)'!AL162/'Izračun udjela za 2024. (euri)'!$G$1,2)</f>
        <v>1544129.42</v>
      </c>
      <c r="AM162" s="68">
        <f>+ROUND('Izračun udjela za 2024. (kune)'!AM162/'Izračun udjela za 2024. (euri)'!$G$1,2)</f>
        <v>242279.65</v>
      </c>
      <c r="AN162" s="64">
        <f>+ROUND('Izračun udjela za 2024. (kune)'!AN162/'Izračun udjela za 2024. (euri)'!$G$1,2)</f>
        <v>140375.79999999999</v>
      </c>
      <c r="AO162" s="67">
        <f>+ROUND('Izračun udjela za 2024. (kune)'!AO162/'Izračun udjela za 2024. (euri)'!$G$1,2)</f>
        <v>2395578.7599999998</v>
      </c>
      <c r="AP162" s="69"/>
      <c r="AQ162" s="69"/>
      <c r="AR162" s="69"/>
      <c r="AS162" s="69"/>
      <c r="AT162" s="69"/>
      <c r="AU162" s="71"/>
      <c r="AV162" s="64">
        <v>4686</v>
      </c>
      <c r="AW162" s="64">
        <v>4558</v>
      </c>
      <c r="AX162" s="64">
        <v>5027</v>
      </c>
      <c r="AY162" s="64">
        <v>5105</v>
      </c>
      <c r="AZ162" s="64"/>
      <c r="BA162" s="64"/>
      <c r="BB162" s="64"/>
      <c r="BC162" s="64"/>
      <c r="BD162" s="72">
        <f t="shared" si="33"/>
        <v>1804298.75</v>
      </c>
      <c r="BE162" s="73">
        <f t="shared" si="31"/>
        <v>515.37</v>
      </c>
      <c r="BF162" s="74">
        <f t="shared" si="39"/>
        <v>447.75</v>
      </c>
      <c r="BG162" s="66">
        <f t="shared" si="32"/>
        <v>0</v>
      </c>
      <c r="BH162" s="75">
        <f t="shared" si="34"/>
        <v>0</v>
      </c>
      <c r="BI162" s="76">
        <f t="shared" si="35"/>
        <v>0</v>
      </c>
    </row>
    <row r="163" spans="1:61" ht="15.75" customHeight="1" x14ac:dyDescent="0.25">
      <c r="A163" s="60">
        <v>1</v>
      </c>
      <c r="B163" s="61">
        <v>172</v>
      </c>
      <c r="C163" s="61">
        <v>4</v>
      </c>
      <c r="D163" s="62" t="s">
        <v>87</v>
      </c>
      <c r="E163" s="62" t="s">
        <v>242</v>
      </c>
      <c r="F163" s="63">
        <v>3419</v>
      </c>
      <c r="G163" s="64">
        <v>10</v>
      </c>
      <c r="H163" s="64">
        <f>+ROUND('Izračun udjela za 2024. (kune)'!H163/'Izračun udjela za 2024. (euri)'!$G$1,2)</f>
        <v>414500.46</v>
      </c>
      <c r="I163" s="65">
        <f>+ROUND('Izračun udjela za 2024. (kune)'!I163/'Izračun udjela za 2024. (euri)'!$G$1,2)</f>
        <v>0</v>
      </c>
      <c r="J163" s="66">
        <f>+ROUND('Izračun udjela za 2024. (kune)'!J163/'Izračun udjela za 2024. (euri)'!$G$1,2)</f>
        <v>455950.5</v>
      </c>
      <c r="K163" s="64">
        <f>+ROUND('Izračun udjela za 2024. (kune)'!K163/'Izračun udjela za 2024. (euri)'!$G$1,2)</f>
        <v>390489.04</v>
      </c>
      <c r="L163" s="65">
        <f>+ROUND('Izračun udjela za 2024. (kune)'!L163/'Izračun udjela za 2024. (euri)'!$G$1,2)</f>
        <v>0</v>
      </c>
      <c r="M163" s="66">
        <f>+ROUND('Izračun udjela za 2024. (kune)'!M163/'Izračun udjela za 2024. (euri)'!$G$1,2)</f>
        <v>429537.95</v>
      </c>
      <c r="N163" s="64">
        <f>+ROUND('Izračun udjela za 2024. (kune)'!N163/'Izračun udjela za 2024. (euri)'!$G$1,2)</f>
        <v>438190.65</v>
      </c>
      <c r="O163" s="65">
        <f>+ROUND('Izračun udjela za 2024. (kune)'!O163/'Izračun udjela za 2024. (euri)'!$G$1,2)</f>
        <v>0</v>
      </c>
      <c r="P163" s="66">
        <f>+ROUND('Izračun udjela za 2024. (kune)'!P163/'Izračun udjela za 2024. (euri)'!$G$1,2)</f>
        <v>482009.72</v>
      </c>
      <c r="Q163" s="64">
        <f>+ROUND('Izračun udjela za 2024. (kune)'!Q163/'Izračun udjela za 2024. (euri)'!$G$1,2)</f>
        <v>438042.74</v>
      </c>
      <c r="R163" s="65">
        <f>+ROUND('Izračun udjela za 2024. (kune)'!R163/'Izračun udjela za 2024. (euri)'!$G$1,2)</f>
        <v>0</v>
      </c>
      <c r="S163" s="66">
        <f>+ROUND('Izračun udjela za 2024. (kune)'!S163/'Izračun udjela za 2024. (euri)'!$G$1,2)</f>
        <v>481847.01</v>
      </c>
      <c r="T163" s="64">
        <f>+ROUND('Izračun udjela za 2024. (kune)'!T163/'Izračun udjela za 2024. (euri)'!$G$1,2)</f>
        <v>450539.53</v>
      </c>
      <c r="U163" s="65">
        <f>+ROUND('Izračun udjela za 2024. (kune)'!U163/'Izračun udjela za 2024. (euri)'!$G$1,2)</f>
        <v>0</v>
      </c>
      <c r="V163" s="67">
        <f>+ROUND('Izračun udjela za 2024. (kune)'!V163/'Izračun udjela za 2024. (euri)'!$G$1,2)</f>
        <v>495593.49</v>
      </c>
      <c r="W163" s="64">
        <f>+ROUND('Izračun udjela za 2024. (kune)'!W163/'Izračun udjela za 2024. (euri)'!$G$1,2)</f>
        <v>640904.69999999995</v>
      </c>
      <c r="X163" s="65">
        <f>+ROUND('Izračun udjela za 2024. (kune)'!X163/'Izračun udjela za 2024. (euri)'!$G$1,2)</f>
        <v>0</v>
      </c>
      <c r="Y163" s="67">
        <f>+ROUND('Izračun udjela za 2024. (kune)'!Y163/'Izračun udjela za 2024. (euri)'!$G$1,2)</f>
        <v>704995.17</v>
      </c>
      <c r="Z163" s="64">
        <f>+ROUND('Izračun udjela za 2024. (kune)'!Z163/'Izračun udjela za 2024. (euri)'!$G$1,2)</f>
        <v>715668.88</v>
      </c>
      <c r="AA163" s="68">
        <f>+ROUND('Izračun udjela za 2024. (kune)'!AA163/'Izračun udjela za 2024. (euri)'!$G$1,2)</f>
        <v>1517.47</v>
      </c>
      <c r="AB163" s="65">
        <f>+ROUND('Izračun udjela za 2024. (kune)'!AB163/'Izračun udjela za 2024. (euri)'!$G$1,2)</f>
        <v>0</v>
      </c>
      <c r="AC163" s="67">
        <f>+ROUND('Izračun udjela za 2024. (kune)'!AC163/'Izračun udjela za 2024. (euri)'!$G$1,2)</f>
        <v>795421.21</v>
      </c>
      <c r="AD163" s="64">
        <f>+ROUND('Izračun udjela za 2024. (kune)'!AD163/'Izračun udjela za 2024. (euri)'!$G$1,2)</f>
        <v>671894.28</v>
      </c>
      <c r="AE163" s="68">
        <f>+ROUND('Izračun udjela za 2024. (kune)'!AE163/'Izračun udjela za 2024. (euri)'!$G$1,2)</f>
        <v>1165.7</v>
      </c>
      <c r="AF163" s="65">
        <f>+ROUND('Izračun udjela za 2024. (kune)'!AF163/'Izračun udjela za 2024. (euri)'!$G$1,2)</f>
        <v>0</v>
      </c>
      <c r="AG163" s="67">
        <f>+ROUND('Izračun udjela za 2024. (kune)'!AG163/'Izračun udjela za 2024. (euri)'!$G$1,2)</f>
        <v>748313.08</v>
      </c>
      <c r="AH163" s="64">
        <f>+ROUND('Izračun udjela za 2024. (kune)'!AH163/'Izračun udjela za 2024. (euri)'!$G$1,2)</f>
        <v>579888.5</v>
      </c>
      <c r="AI163" s="68">
        <f>+ROUND('Izračun udjela za 2024. (kune)'!AI163/'Izračun udjela za 2024. (euri)'!$G$1,2)</f>
        <v>1428.07</v>
      </c>
      <c r="AJ163" s="64">
        <f>+ROUND('Izračun udjela za 2024. (kune)'!AJ163/'Izračun udjela za 2024. (euri)'!$G$1,2)</f>
        <v>0</v>
      </c>
      <c r="AK163" s="67">
        <f>+ROUND('Izračun udjela za 2024. (kune)'!AK163/'Izračun udjela za 2024. (euri)'!$G$1,2)</f>
        <v>649665.02</v>
      </c>
      <c r="AL163" s="64">
        <f>+ROUND('Izračun udjela za 2024. (kune)'!AL163/'Izračun udjela za 2024. (euri)'!$G$1,2)</f>
        <v>813833.4</v>
      </c>
      <c r="AM163" s="68">
        <f>+ROUND('Izračun udjela za 2024. (kune)'!AM163/'Izračun udjela za 2024. (euri)'!$G$1,2)</f>
        <v>1517.9</v>
      </c>
      <c r="AN163" s="64">
        <f>+ROUND('Izračun udjela za 2024. (kune)'!AN163/'Izračun udjela za 2024. (euri)'!$G$1,2)</f>
        <v>0</v>
      </c>
      <c r="AO163" s="67">
        <f>+ROUND('Izračun udjela za 2024. (kune)'!AO163/'Izračun udjela za 2024. (euri)'!$G$1,2)</f>
        <v>906905.59999999998</v>
      </c>
      <c r="AP163" s="69"/>
      <c r="AQ163" s="69"/>
      <c r="AR163" s="69"/>
      <c r="AS163" s="69"/>
      <c r="AT163" s="69"/>
      <c r="AU163" s="71"/>
      <c r="AV163" s="64">
        <v>45</v>
      </c>
      <c r="AW163" s="64">
        <v>48</v>
      </c>
      <c r="AX163" s="64">
        <v>61</v>
      </c>
      <c r="AY163" s="64">
        <v>61</v>
      </c>
      <c r="AZ163" s="64"/>
      <c r="BA163" s="64"/>
      <c r="BB163" s="64"/>
      <c r="BC163" s="64"/>
      <c r="BD163" s="72">
        <f t="shared" si="33"/>
        <v>761060.02</v>
      </c>
      <c r="BE163" s="73">
        <f t="shared" si="31"/>
        <v>222.6</v>
      </c>
      <c r="BF163" s="74">
        <f t="shared" si="39"/>
        <v>447.75</v>
      </c>
      <c r="BG163" s="66">
        <f t="shared" si="32"/>
        <v>769787.85</v>
      </c>
      <c r="BH163" s="75">
        <f t="shared" si="34"/>
        <v>2.1751104073758029E-3</v>
      </c>
      <c r="BI163" s="76">
        <f t="shared" si="35"/>
        <v>2.1751104073757998E-3</v>
      </c>
    </row>
    <row r="164" spans="1:61" ht="15.75" customHeight="1" x14ac:dyDescent="0.25">
      <c r="A164" s="60">
        <v>1</v>
      </c>
      <c r="B164" s="61">
        <v>173</v>
      </c>
      <c r="C164" s="61">
        <v>13</v>
      </c>
      <c r="D164" s="62" t="s">
        <v>87</v>
      </c>
      <c r="E164" s="62" t="s">
        <v>243</v>
      </c>
      <c r="F164" s="63">
        <v>1585</v>
      </c>
      <c r="G164" s="64">
        <v>10</v>
      </c>
      <c r="H164" s="64">
        <f>+ROUND('Izračun udjela za 2024. (kune)'!H164/'Izračun udjela za 2024. (euri)'!$G$1,2)</f>
        <v>461098.64</v>
      </c>
      <c r="I164" s="65">
        <f>+ROUND('Izračun udjela za 2024. (kune)'!I164/'Izračun udjela za 2024. (euri)'!$G$1,2)</f>
        <v>0</v>
      </c>
      <c r="J164" s="66">
        <f>+ROUND('Izračun udjela za 2024. (kune)'!J164/'Izračun udjela za 2024. (euri)'!$G$1,2)</f>
        <v>507208.51</v>
      </c>
      <c r="K164" s="64">
        <f>+ROUND('Izračun udjela za 2024. (kune)'!K164/'Izračun udjela za 2024. (euri)'!$G$1,2)</f>
        <v>445749.09</v>
      </c>
      <c r="L164" s="65">
        <f>+ROUND('Izračun udjela za 2024. (kune)'!L164/'Izračun udjela za 2024. (euri)'!$G$1,2)</f>
        <v>0</v>
      </c>
      <c r="M164" s="66">
        <f>+ROUND('Izračun udjela za 2024. (kune)'!M164/'Izračun udjela za 2024. (euri)'!$G$1,2)</f>
        <v>490324</v>
      </c>
      <c r="N164" s="64">
        <f>+ROUND('Izračun udjela za 2024. (kune)'!N164/'Izračun udjela za 2024. (euri)'!$G$1,2)</f>
        <v>452100.12</v>
      </c>
      <c r="O164" s="65">
        <f>+ROUND('Izračun udjela za 2024. (kune)'!O164/'Izračun udjela za 2024. (euri)'!$G$1,2)</f>
        <v>0</v>
      </c>
      <c r="P164" s="66">
        <f>+ROUND('Izračun udjela za 2024. (kune)'!P164/'Izračun udjela za 2024. (euri)'!$G$1,2)</f>
        <v>497310.13</v>
      </c>
      <c r="Q164" s="64">
        <f>+ROUND('Izračun udjela za 2024. (kune)'!Q164/'Izračun udjela za 2024. (euri)'!$G$1,2)</f>
        <v>567522.82999999996</v>
      </c>
      <c r="R164" s="65">
        <f>+ROUND('Izračun udjela za 2024. (kune)'!R164/'Izračun udjela za 2024. (euri)'!$G$1,2)</f>
        <v>0</v>
      </c>
      <c r="S164" s="66">
        <f>+ROUND('Izračun udjela za 2024. (kune)'!S164/'Izračun udjela za 2024. (euri)'!$G$1,2)</f>
        <v>624275.12</v>
      </c>
      <c r="T164" s="64">
        <f>+ROUND('Izračun udjela za 2024. (kune)'!T164/'Izračun udjela za 2024. (euri)'!$G$1,2)</f>
        <v>552209.67000000004</v>
      </c>
      <c r="U164" s="65">
        <f>+ROUND('Izračun udjela za 2024. (kune)'!U164/'Izračun udjela za 2024. (euri)'!$G$1,2)</f>
        <v>0</v>
      </c>
      <c r="V164" s="67">
        <f>+ROUND('Izračun udjela za 2024. (kune)'!V164/'Izračun udjela za 2024. (euri)'!$G$1,2)</f>
        <v>607430.64</v>
      </c>
      <c r="W164" s="64">
        <f>+ROUND('Izračun udjela za 2024. (kune)'!W164/'Izračun udjela za 2024. (euri)'!$G$1,2)</f>
        <v>524910.73</v>
      </c>
      <c r="X164" s="65">
        <f>+ROUND('Izračun udjela za 2024. (kune)'!X164/'Izračun udjela za 2024. (euri)'!$G$1,2)</f>
        <v>0</v>
      </c>
      <c r="Y164" s="67">
        <f>+ROUND('Izračun udjela za 2024. (kune)'!Y164/'Izračun udjela za 2024. (euri)'!$G$1,2)</f>
        <v>577401.80000000005</v>
      </c>
      <c r="Z164" s="64">
        <f>+ROUND('Izračun udjela za 2024. (kune)'!Z164/'Izračun udjela za 2024. (euri)'!$G$1,2)</f>
        <v>568700.37</v>
      </c>
      <c r="AA164" s="68">
        <f>+ROUND('Izračun udjela za 2024. (kune)'!AA164/'Izračun udjela za 2024. (euri)'!$G$1,2)</f>
        <v>19901.23</v>
      </c>
      <c r="AB164" s="65">
        <f>+ROUND('Izračun udjela za 2024. (kune)'!AB164/'Izračun udjela za 2024. (euri)'!$G$1,2)</f>
        <v>0</v>
      </c>
      <c r="AC164" s="67">
        <f>+ROUND('Izračun udjela za 2024. (kune)'!AC164/'Izračun udjela za 2024. (euri)'!$G$1,2)</f>
        <v>725657.95</v>
      </c>
      <c r="AD164" s="64">
        <f>+ROUND('Izračun udjela za 2024. (kune)'!AD164/'Izračun udjela za 2024. (euri)'!$G$1,2)</f>
        <v>493583.11</v>
      </c>
      <c r="AE164" s="68">
        <f>+ROUND('Izračun udjela za 2024. (kune)'!AE164/'Izračun udjela za 2024. (euri)'!$G$1,2)</f>
        <v>13875.76</v>
      </c>
      <c r="AF164" s="65">
        <f>+ROUND('Izračun udjela za 2024. (kune)'!AF164/'Izračun udjela za 2024. (euri)'!$G$1,2)</f>
        <v>0</v>
      </c>
      <c r="AG164" s="67">
        <f>+ROUND('Izračun udjela za 2024. (kune)'!AG164/'Izračun udjela za 2024. (euri)'!$G$1,2)</f>
        <v>648343.03</v>
      </c>
      <c r="AH164" s="64">
        <f>+ROUND('Izračun udjela za 2024. (kune)'!AH164/'Izračun udjela za 2024. (euri)'!$G$1,2)</f>
        <v>460514.84</v>
      </c>
      <c r="AI164" s="68">
        <f>+ROUND('Izračun udjela za 2024. (kune)'!AI164/'Izračun udjela za 2024. (euri)'!$G$1,2)</f>
        <v>21647.87</v>
      </c>
      <c r="AJ164" s="64">
        <f>+ROUND('Izračun udjela za 2024. (kune)'!AJ164/'Izračun udjela za 2024. (euri)'!$G$1,2)</f>
        <v>0</v>
      </c>
      <c r="AK164" s="67">
        <f>+ROUND('Izračun udjela za 2024. (kune)'!AK164/'Izračun udjela za 2024. (euri)'!$G$1,2)</f>
        <v>626193.84</v>
      </c>
      <c r="AL164" s="64">
        <f>+ROUND('Izračun udjela za 2024. (kune)'!AL164/'Izračun udjela za 2024. (euri)'!$G$1,2)</f>
        <v>526391.61</v>
      </c>
      <c r="AM164" s="68">
        <f>+ROUND('Izračun udjela za 2024. (kune)'!AM164/'Izračun udjela za 2024. (euri)'!$G$1,2)</f>
        <v>22784.9</v>
      </c>
      <c r="AN164" s="64">
        <f>+ROUND('Izračun udjela za 2024. (kune)'!AN164/'Izračun udjela za 2024. (euri)'!$G$1,2)</f>
        <v>0</v>
      </c>
      <c r="AO164" s="67">
        <f>+ROUND('Izračun udjela za 2024. (kune)'!AO164/'Izračun udjela za 2024. (euri)'!$G$1,2)</f>
        <v>700692.45</v>
      </c>
      <c r="AP164" s="69"/>
      <c r="AQ164" s="69"/>
      <c r="AR164" s="69"/>
      <c r="AS164" s="69"/>
      <c r="AT164" s="69"/>
      <c r="AU164" s="71"/>
      <c r="AV164" s="64">
        <v>557</v>
      </c>
      <c r="AW164" s="64">
        <v>551</v>
      </c>
      <c r="AX164" s="64">
        <v>655</v>
      </c>
      <c r="AY164" s="64">
        <v>670</v>
      </c>
      <c r="AZ164" s="64"/>
      <c r="BA164" s="64"/>
      <c r="BB164" s="64"/>
      <c r="BC164" s="64"/>
      <c r="BD164" s="72">
        <f t="shared" si="33"/>
        <v>655657.81000000006</v>
      </c>
      <c r="BE164" s="73">
        <f t="shared" si="31"/>
        <v>413.66</v>
      </c>
      <c r="BF164" s="74">
        <f t="shared" si="39"/>
        <v>447.75</v>
      </c>
      <c r="BG164" s="66">
        <f t="shared" si="32"/>
        <v>54032.649999999958</v>
      </c>
      <c r="BH164" s="75">
        <f t="shared" si="34"/>
        <v>1.526745055187531E-4</v>
      </c>
      <c r="BI164" s="76">
        <f t="shared" si="35"/>
        <v>1.5267450551875299E-4</v>
      </c>
    </row>
    <row r="165" spans="1:61" ht="15.75" customHeight="1" x14ac:dyDescent="0.25">
      <c r="A165" s="60">
        <v>1</v>
      </c>
      <c r="B165" s="61">
        <v>175</v>
      </c>
      <c r="C165" s="61">
        <v>18</v>
      </c>
      <c r="D165" s="62" t="s">
        <v>87</v>
      </c>
      <c r="E165" s="62" t="s">
        <v>244</v>
      </c>
      <c r="F165" s="63">
        <v>1498</v>
      </c>
      <c r="G165" s="64">
        <v>10</v>
      </c>
      <c r="H165" s="64">
        <f>+ROUND('Izračun udjela za 2024. (kune)'!H165/'Izračun udjela za 2024. (euri)'!$G$1,2)</f>
        <v>506390.64</v>
      </c>
      <c r="I165" s="65">
        <f>+ROUND('Izračun udjela za 2024. (kune)'!I165/'Izračun udjela za 2024. (euri)'!$G$1,2)</f>
        <v>9829.81</v>
      </c>
      <c r="J165" s="66">
        <f>+ROUND('Izračun udjela za 2024. (kune)'!J165/'Izračun udjela za 2024. (euri)'!$G$1,2)</f>
        <v>546216.91</v>
      </c>
      <c r="K165" s="64">
        <f>+ROUND('Izračun udjela za 2024. (kune)'!K165/'Izračun udjela za 2024. (euri)'!$G$1,2)</f>
        <v>554133.18000000005</v>
      </c>
      <c r="L165" s="65">
        <f>+ROUND('Izračun udjela za 2024. (kune)'!L165/'Izračun udjela za 2024. (euri)'!$G$1,2)</f>
        <v>10756.57</v>
      </c>
      <c r="M165" s="66">
        <f>+ROUND('Izračun udjela za 2024. (kune)'!M165/'Izračun udjela za 2024. (euri)'!$G$1,2)</f>
        <v>597714.28</v>
      </c>
      <c r="N165" s="64">
        <f>+ROUND('Izračun udjela za 2024. (kune)'!N165/'Izračun udjela za 2024. (euri)'!$G$1,2)</f>
        <v>468160.05</v>
      </c>
      <c r="O165" s="65">
        <f>+ROUND('Izračun udjela za 2024. (kune)'!O165/'Izračun udjela za 2024. (euri)'!$G$1,2)</f>
        <v>22070.45</v>
      </c>
      <c r="P165" s="66">
        <f>+ROUND('Izračun udjela za 2024. (kune)'!P165/'Izračun udjela za 2024. (euri)'!$G$1,2)</f>
        <v>490698.56</v>
      </c>
      <c r="Q165" s="64">
        <f>+ROUND('Izračun udjela za 2024. (kune)'!Q165/'Izračun udjela za 2024. (euri)'!$G$1,2)</f>
        <v>524644.07999999996</v>
      </c>
      <c r="R165" s="65">
        <f>+ROUND('Izračun udjela za 2024. (kune)'!R165/'Izračun udjela za 2024. (euri)'!$G$1,2)</f>
        <v>24939.52</v>
      </c>
      <c r="S165" s="66">
        <f>+ROUND('Izračun udjela za 2024. (kune)'!S165/'Izračun udjela za 2024. (euri)'!$G$1,2)</f>
        <v>549675.02</v>
      </c>
      <c r="T165" s="64">
        <f>+ROUND('Izračun udjela za 2024. (kune)'!T165/'Izračun udjela za 2024. (euri)'!$G$1,2)</f>
        <v>487340.18</v>
      </c>
      <c r="U165" s="65">
        <f>+ROUND('Izračun udjela za 2024. (kune)'!U165/'Izračun udjela za 2024. (euri)'!$G$1,2)</f>
        <v>23237.38</v>
      </c>
      <c r="V165" s="67">
        <f>+ROUND('Izračun udjela za 2024. (kune)'!V165/'Izračun udjela za 2024. (euri)'!$G$1,2)</f>
        <v>510513.08</v>
      </c>
      <c r="W165" s="64">
        <f>+ROUND('Izračun udjela za 2024. (kune)'!W165/'Izračun udjela za 2024. (euri)'!$G$1,2)</f>
        <v>612084.35</v>
      </c>
      <c r="X165" s="65">
        <f>+ROUND('Izračun udjela za 2024. (kune)'!X165/'Izračun udjela za 2024. (euri)'!$G$1,2)</f>
        <v>29147.06</v>
      </c>
      <c r="Y165" s="67">
        <f>+ROUND('Izračun udjela za 2024. (kune)'!Y165/'Izračun udjela za 2024. (euri)'!$G$1,2)</f>
        <v>641231.02</v>
      </c>
      <c r="Z165" s="64">
        <f>+ROUND('Izračun udjela za 2024. (kune)'!Z165/'Izračun udjela za 2024. (euri)'!$G$1,2)</f>
        <v>769645.14</v>
      </c>
      <c r="AA165" s="68">
        <f>+ROUND('Izračun udjela za 2024. (kune)'!AA165/'Izračun udjela za 2024. (euri)'!$G$1,2)</f>
        <v>19026.13</v>
      </c>
      <c r="AB165" s="65">
        <f>+ROUND('Izračun udjela za 2024. (kune)'!AB165/'Izračun udjela za 2024. (euri)'!$G$1,2)</f>
        <v>36649.99</v>
      </c>
      <c r="AC165" s="67">
        <f>+ROUND('Izračun udjela za 2024. (kune)'!AC165/'Izračun udjela za 2024. (euri)'!$G$1,2)</f>
        <v>960341.03</v>
      </c>
      <c r="AD165" s="64">
        <f>+ROUND('Izračun udjela za 2024. (kune)'!AD165/'Izračun udjela za 2024. (euri)'!$G$1,2)</f>
        <v>620328.30000000005</v>
      </c>
      <c r="AE165" s="68">
        <f>+ROUND('Izračun udjela za 2024. (kune)'!AE165/'Izračun udjela za 2024. (euri)'!$G$1,2)</f>
        <v>12539.9</v>
      </c>
      <c r="AF165" s="65">
        <f>+ROUND('Izračun udjela za 2024. (kune)'!AF165/'Izračun udjela za 2024. (euri)'!$G$1,2)</f>
        <v>18067.830000000002</v>
      </c>
      <c r="AG165" s="67">
        <f>+ROUND('Izračun udjela za 2024. (kune)'!AG165/'Izračun udjela za 2024. (euri)'!$G$1,2)</f>
        <v>853231.75</v>
      </c>
      <c r="AH165" s="64">
        <f>+ROUND('Izračun udjela za 2024. (kune)'!AH165/'Izračun udjela za 2024. (euri)'!$G$1,2)</f>
        <v>621173.80000000005</v>
      </c>
      <c r="AI165" s="68">
        <f>+ROUND('Izračun udjela za 2024. (kune)'!AI165/'Izračun udjela za 2024. (euri)'!$G$1,2)</f>
        <v>23598.1</v>
      </c>
      <c r="AJ165" s="64">
        <f>+ROUND('Izračun udjela za 2024. (kune)'!AJ165/'Izračun udjela za 2024. (euri)'!$G$1,2)</f>
        <v>18039.599999999999</v>
      </c>
      <c r="AK165" s="67">
        <f>+ROUND('Izračun udjela za 2024. (kune)'!AK165/'Izračun udjela za 2024. (euri)'!$G$1,2)</f>
        <v>867212.98</v>
      </c>
      <c r="AL165" s="64">
        <f>+ROUND('Izračun udjela za 2024. (kune)'!AL165/'Izračun udjela za 2024. (euri)'!$G$1,2)</f>
        <v>933612.24</v>
      </c>
      <c r="AM165" s="68">
        <f>+ROUND('Izračun udjela za 2024. (kune)'!AM165/'Izračun udjela za 2024. (euri)'!$G$1,2)</f>
        <v>23039.62</v>
      </c>
      <c r="AN165" s="64">
        <f>+ROUND('Izračun udjela za 2024. (kune)'!AN165/'Izračun udjela za 2024. (euri)'!$G$1,2)</f>
        <v>27246.01</v>
      </c>
      <c r="AO165" s="67">
        <f>+ROUND('Izračun udjela za 2024. (kune)'!AO165/'Izračun udjela za 2024. (euri)'!$G$1,2)</f>
        <v>1183206.1599999999</v>
      </c>
      <c r="AP165" s="69"/>
      <c r="AQ165" s="69"/>
      <c r="AR165" s="69"/>
      <c r="AS165" s="69"/>
      <c r="AT165" s="69"/>
      <c r="AU165" s="71"/>
      <c r="AV165" s="64">
        <v>799</v>
      </c>
      <c r="AW165" s="64">
        <v>934</v>
      </c>
      <c r="AX165" s="64">
        <v>1049</v>
      </c>
      <c r="AY165" s="64">
        <v>966</v>
      </c>
      <c r="AZ165" s="64"/>
      <c r="BA165" s="64"/>
      <c r="BB165" s="64"/>
      <c r="BC165" s="64"/>
      <c r="BD165" s="72">
        <f t="shared" si="33"/>
        <v>901044.59</v>
      </c>
      <c r="BE165" s="73">
        <f t="shared" si="31"/>
        <v>601.5</v>
      </c>
      <c r="BF165" s="74">
        <f t="shared" si="39"/>
        <v>447.75</v>
      </c>
      <c r="BG165" s="66">
        <f t="shared" si="32"/>
        <v>0</v>
      </c>
      <c r="BH165" s="75">
        <f t="shared" si="34"/>
        <v>0</v>
      </c>
      <c r="BI165" s="76">
        <f t="shared" si="35"/>
        <v>0</v>
      </c>
    </row>
    <row r="166" spans="1:61" ht="15.75" customHeight="1" x14ac:dyDescent="0.25">
      <c r="A166" s="60">
        <v>1</v>
      </c>
      <c r="B166" s="61">
        <v>176</v>
      </c>
      <c r="C166" s="61">
        <v>7</v>
      </c>
      <c r="D166" s="62" t="s">
        <v>87</v>
      </c>
      <c r="E166" s="62" t="s">
        <v>245</v>
      </c>
      <c r="F166" s="63">
        <v>2367</v>
      </c>
      <c r="G166" s="64">
        <v>10</v>
      </c>
      <c r="H166" s="64">
        <f>+ROUND('Izračun udjela za 2024. (kune)'!H166/'Izračun udjela za 2024. (euri)'!$G$1,2)</f>
        <v>267221.51</v>
      </c>
      <c r="I166" s="65">
        <f>+ROUND('Izračun udjela za 2024. (kune)'!I166/'Izračun udjela za 2024. (euri)'!$G$1,2)</f>
        <v>19596.310000000001</v>
      </c>
      <c r="J166" s="66">
        <f>+ROUND('Izračun udjela za 2024. (kune)'!J166/'Izračun udjela za 2024. (euri)'!$G$1,2)</f>
        <v>272387.71999999997</v>
      </c>
      <c r="K166" s="64">
        <f>+ROUND('Izračun udjela za 2024. (kune)'!K166/'Izračun udjela za 2024. (euri)'!$G$1,2)</f>
        <v>236436.82</v>
      </c>
      <c r="L166" s="65">
        <f>+ROUND('Izračun udjela za 2024. (kune)'!L166/'Izračun udjela za 2024. (euri)'!$G$1,2)</f>
        <v>17338.77</v>
      </c>
      <c r="M166" s="66">
        <f>+ROUND('Izračun udjela za 2024. (kune)'!M166/'Izračun udjela za 2024. (euri)'!$G$1,2)</f>
        <v>241007.86</v>
      </c>
      <c r="N166" s="64">
        <f>+ROUND('Izračun udjela za 2024. (kune)'!N166/'Izračun udjela za 2024. (euri)'!$G$1,2)</f>
        <v>185128.67</v>
      </c>
      <c r="O166" s="65">
        <f>+ROUND('Izračun udjela za 2024. (kune)'!O166/'Izračun udjela za 2024. (euri)'!$G$1,2)</f>
        <v>13576.08</v>
      </c>
      <c r="P166" s="66">
        <f>+ROUND('Izračun udjela za 2024. (kune)'!P166/'Izračun udjela za 2024. (euri)'!$G$1,2)</f>
        <v>188707.85</v>
      </c>
      <c r="Q166" s="64">
        <f>+ROUND('Izračun udjela za 2024. (kune)'!Q166/'Izračun udjela za 2024. (euri)'!$G$1,2)</f>
        <v>217502.41</v>
      </c>
      <c r="R166" s="65">
        <f>+ROUND('Izračun udjela za 2024. (kune)'!R166/'Izračun udjela za 2024. (euri)'!$G$1,2)</f>
        <v>16183.33</v>
      </c>
      <c r="S166" s="66">
        <f>+ROUND('Izračun udjela za 2024. (kune)'!S166/'Izračun udjela za 2024. (euri)'!$G$1,2)</f>
        <v>221450.99</v>
      </c>
      <c r="T166" s="64">
        <f>+ROUND('Izračun udjela za 2024. (kune)'!T166/'Izračun udjela za 2024. (euri)'!$G$1,2)</f>
        <v>127145.83</v>
      </c>
      <c r="U166" s="65">
        <f>+ROUND('Izračun udjela za 2024. (kune)'!U166/'Izračun udjela za 2024. (euri)'!$G$1,2)</f>
        <v>9629.81</v>
      </c>
      <c r="V166" s="67">
        <f>+ROUND('Izračun udjela za 2024. (kune)'!V166/'Izračun udjela za 2024. (euri)'!$G$1,2)</f>
        <v>129267.62</v>
      </c>
      <c r="W166" s="64">
        <f>+ROUND('Izračun udjela za 2024. (kune)'!W166/'Izračun udjela za 2024. (euri)'!$G$1,2)</f>
        <v>235026.81</v>
      </c>
      <c r="X166" s="65">
        <f>+ROUND('Izračun udjela za 2024. (kune)'!X166/'Izračun udjela za 2024. (euri)'!$G$1,2)</f>
        <v>17409.46</v>
      </c>
      <c r="Y166" s="67">
        <f>+ROUND('Izračun udjela za 2024. (kune)'!Y166/'Izračun udjela za 2024. (euri)'!$G$1,2)</f>
        <v>239379.09</v>
      </c>
      <c r="Z166" s="64">
        <f>+ROUND('Izračun udjela za 2024. (kune)'!Z166/'Izračun udjela za 2024. (euri)'!$G$1,2)</f>
        <v>281960.14</v>
      </c>
      <c r="AA166" s="68">
        <f>+ROUND('Izračun udjela za 2024. (kune)'!AA166/'Izračun udjela za 2024. (euri)'!$G$1,2)</f>
        <v>944.65</v>
      </c>
      <c r="AB166" s="65">
        <f>+ROUND('Izračun udjela za 2024. (kune)'!AB166/'Izračun udjela za 2024. (euri)'!$G$1,2)</f>
        <v>20886</v>
      </c>
      <c r="AC166" s="67">
        <f>+ROUND('Izračun udjela za 2024. (kune)'!AC166/'Izračun udjela za 2024. (euri)'!$G$1,2)</f>
        <v>287181.55</v>
      </c>
      <c r="AD166" s="64">
        <f>+ROUND('Izračun udjela za 2024. (kune)'!AD166/'Izračun udjela za 2024. (euri)'!$G$1,2)</f>
        <v>273299.46999999997</v>
      </c>
      <c r="AE166" s="68">
        <f>+ROUND('Izračun udjela za 2024. (kune)'!AE166/'Izračun udjela za 2024. (euri)'!$G$1,2)</f>
        <v>0</v>
      </c>
      <c r="AF166" s="65">
        <f>+ROUND('Izračun udjela za 2024. (kune)'!AF166/'Izračun udjela za 2024. (euri)'!$G$1,2)</f>
        <v>20250.72</v>
      </c>
      <c r="AG166" s="67">
        <f>+ROUND('Izračun udjela za 2024. (kune)'!AG166/'Izračun udjela za 2024. (euri)'!$G$1,2)</f>
        <v>278353.63</v>
      </c>
      <c r="AH166" s="64">
        <f>+ROUND('Izračun udjela za 2024. (kune)'!AH166/'Izračun udjela za 2024. (euri)'!$G$1,2)</f>
        <v>266717.40999999997</v>
      </c>
      <c r="AI166" s="68">
        <f>+ROUND('Izračun udjela za 2024. (kune)'!AI166/'Izračun udjela za 2024. (euri)'!$G$1,2)</f>
        <v>82.5</v>
      </c>
      <c r="AJ166" s="64">
        <f>+ROUND('Izračun udjela za 2024. (kune)'!AJ166/'Izračun udjela za 2024. (euri)'!$G$1,2)</f>
        <v>18959.240000000002</v>
      </c>
      <c r="AK166" s="67">
        <f>+ROUND('Izračun udjela za 2024. (kune)'!AK166/'Izračun udjela za 2024. (euri)'!$G$1,2)</f>
        <v>273319.2</v>
      </c>
      <c r="AL166" s="64">
        <f>+ROUND('Izračun udjela za 2024. (kune)'!AL166/'Izračun udjela za 2024. (euri)'!$G$1,2)</f>
        <v>309140.71999999997</v>
      </c>
      <c r="AM166" s="68">
        <f>+ROUND('Izračun udjela za 2024. (kune)'!AM166/'Izračun udjela za 2024. (euri)'!$G$1,2)</f>
        <v>86</v>
      </c>
      <c r="AN166" s="64">
        <f>+ROUND('Izračun udjela za 2024. (kune)'!AN166/'Izračun udjela za 2024. (euri)'!$G$1,2)</f>
        <v>23071.15</v>
      </c>
      <c r="AO166" s="67">
        <f>+ROUND('Izračun udjela za 2024. (kune)'!AO166/'Izračun udjela za 2024. (euri)'!$G$1,2)</f>
        <v>316771.84999999998</v>
      </c>
      <c r="AP166" s="69"/>
      <c r="AQ166" s="69"/>
      <c r="AR166" s="69"/>
      <c r="AS166" s="69"/>
      <c r="AT166" s="69"/>
      <c r="AU166" s="71"/>
      <c r="AV166" s="64">
        <v>0</v>
      </c>
      <c r="AW166" s="64">
        <v>0</v>
      </c>
      <c r="AX166" s="64">
        <v>4</v>
      </c>
      <c r="AY166" s="64">
        <v>10</v>
      </c>
      <c r="AZ166" s="64"/>
      <c r="BA166" s="64"/>
      <c r="BB166" s="64"/>
      <c r="BC166" s="64"/>
      <c r="BD166" s="72">
        <f t="shared" si="33"/>
        <v>279001.06</v>
      </c>
      <c r="BE166" s="73">
        <f t="shared" si="31"/>
        <v>117.87</v>
      </c>
      <c r="BF166" s="74">
        <f t="shared" si="39"/>
        <v>447.75</v>
      </c>
      <c r="BG166" s="66">
        <f t="shared" si="32"/>
        <v>780825.96</v>
      </c>
      <c r="BH166" s="75">
        <f t="shared" si="34"/>
        <v>2.2062996602832874E-3</v>
      </c>
      <c r="BI166" s="76">
        <f t="shared" si="35"/>
        <v>2.20629966028329E-3</v>
      </c>
    </row>
    <row r="167" spans="1:61" ht="15.75" customHeight="1" x14ac:dyDescent="0.25">
      <c r="A167" s="60">
        <v>1</v>
      </c>
      <c r="B167" s="61">
        <v>177</v>
      </c>
      <c r="C167" s="61">
        <v>11</v>
      </c>
      <c r="D167" s="62" t="s">
        <v>87</v>
      </c>
      <c r="E167" s="62" t="s">
        <v>246</v>
      </c>
      <c r="F167" s="63">
        <v>2605</v>
      </c>
      <c r="G167" s="64">
        <v>10</v>
      </c>
      <c r="H167" s="64">
        <f>+ROUND('Izračun udjela za 2024. (kune)'!H167/'Izračun udjela za 2024. (euri)'!$G$1,2)</f>
        <v>249998.49</v>
      </c>
      <c r="I167" s="65">
        <f>+ROUND('Izračun udjela za 2024. (kune)'!I167/'Izračun udjela za 2024. (euri)'!$G$1,2)</f>
        <v>33800.18</v>
      </c>
      <c r="J167" s="66">
        <f>+ROUND('Izračun udjela za 2024. (kune)'!J167/'Izračun udjela za 2024. (euri)'!$G$1,2)</f>
        <v>237818.15</v>
      </c>
      <c r="K167" s="64">
        <f>+ROUND('Izračun udjela za 2024. (kune)'!K167/'Izračun udjela za 2024. (euri)'!$G$1,2)</f>
        <v>205650.06</v>
      </c>
      <c r="L167" s="65">
        <f>+ROUND('Izračun udjela za 2024. (kune)'!L167/'Izračun udjela za 2024. (euri)'!$G$1,2)</f>
        <v>30484.53</v>
      </c>
      <c r="M167" s="66">
        <f>+ROUND('Izračun udjela za 2024. (kune)'!M167/'Izračun udjela za 2024. (euri)'!$G$1,2)</f>
        <v>192682.08</v>
      </c>
      <c r="N167" s="64">
        <f>+ROUND('Izračun udjela za 2024. (kune)'!N167/'Izračun udjela za 2024. (euri)'!$G$1,2)</f>
        <v>180940.25</v>
      </c>
      <c r="O167" s="65">
        <f>+ROUND('Izračun udjela za 2024. (kune)'!O167/'Izračun udjela za 2024. (euri)'!$G$1,2)</f>
        <v>16284.69</v>
      </c>
      <c r="P167" s="66">
        <f>+ROUND('Izračun udjela za 2024. (kune)'!P167/'Izračun udjela za 2024. (euri)'!$G$1,2)</f>
        <v>181121.11</v>
      </c>
      <c r="Q167" s="64">
        <f>+ROUND('Izračun udjela za 2024. (kune)'!Q167/'Izračun udjela za 2024. (euri)'!$G$1,2)</f>
        <v>230904.87</v>
      </c>
      <c r="R167" s="65">
        <f>+ROUND('Izračun udjela za 2024. (kune)'!R167/'Izračun udjela za 2024. (euri)'!$G$1,2)</f>
        <v>21313.52</v>
      </c>
      <c r="S167" s="66">
        <f>+ROUND('Izračun udjela za 2024. (kune)'!S167/'Izračun udjela za 2024. (euri)'!$G$1,2)</f>
        <v>230550.48</v>
      </c>
      <c r="T167" s="64">
        <f>+ROUND('Izračun udjela za 2024. (kune)'!T167/'Izračun udjela za 2024. (euri)'!$G$1,2)</f>
        <v>214749.43</v>
      </c>
      <c r="U167" s="65">
        <f>+ROUND('Izračun udjela za 2024. (kune)'!U167/'Izračun udjela za 2024. (euri)'!$G$1,2)</f>
        <v>20079.48</v>
      </c>
      <c r="V167" s="67">
        <f>+ROUND('Izračun udjela za 2024. (kune)'!V167/'Izračun udjela za 2024. (euri)'!$G$1,2)</f>
        <v>214136.94</v>
      </c>
      <c r="W167" s="64">
        <f>+ROUND('Izračun udjela za 2024. (kune)'!W167/'Izračun udjela za 2024. (euri)'!$G$1,2)</f>
        <v>279349.93</v>
      </c>
      <c r="X167" s="65">
        <f>+ROUND('Izračun udjela za 2024. (kune)'!X167/'Izračun udjela za 2024. (euri)'!$G$1,2)</f>
        <v>25395.51</v>
      </c>
      <c r="Y167" s="67">
        <f>+ROUND('Izračun udjela za 2024. (kune)'!Y167/'Izračun udjela za 2024. (euri)'!$G$1,2)</f>
        <v>279349.84999999998</v>
      </c>
      <c r="Z167" s="64">
        <f>+ROUND('Izračun udjela za 2024. (kune)'!Z167/'Izračun udjela za 2024. (euri)'!$G$1,2)</f>
        <v>378956.7</v>
      </c>
      <c r="AA167" s="68">
        <f>+ROUND('Izračun udjela za 2024. (kune)'!AA167/'Izračun udjela za 2024. (euri)'!$G$1,2)</f>
        <v>1052.6600000000001</v>
      </c>
      <c r="AB167" s="65">
        <f>+ROUND('Izračun udjela za 2024. (kune)'!AB167/'Izračun udjela za 2024. (euri)'!$G$1,2)</f>
        <v>34450.69</v>
      </c>
      <c r="AC167" s="67">
        <f>+ROUND('Izračun udjela za 2024. (kune)'!AC167/'Izračun udjela za 2024. (euri)'!$G$1,2)</f>
        <v>378956.62</v>
      </c>
      <c r="AD167" s="64">
        <f>+ROUND('Izračun udjela za 2024. (kune)'!AD167/'Izračun udjela za 2024. (euri)'!$G$1,2)</f>
        <v>378308.41</v>
      </c>
      <c r="AE167" s="68">
        <f>+ROUND('Izračun udjela za 2024. (kune)'!AE167/'Izračun udjela za 2024. (euri)'!$G$1,2)</f>
        <v>2860.31</v>
      </c>
      <c r="AF167" s="65">
        <f>+ROUND('Izračun udjela za 2024. (kune)'!AF167/'Izračun udjela za 2024. (euri)'!$G$1,2)</f>
        <v>33209.300000000003</v>
      </c>
      <c r="AG167" s="67">
        <f>+ROUND('Izračun udjela za 2024. (kune)'!AG167/'Izračun udjela za 2024. (euri)'!$G$1,2)</f>
        <v>381061.53</v>
      </c>
      <c r="AH167" s="64">
        <f>+ROUND('Izračun udjela za 2024. (kune)'!AH167/'Izračun udjela za 2024. (euri)'!$G$1,2)</f>
        <v>314278.63</v>
      </c>
      <c r="AI167" s="68">
        <f>+ROUND('Izračun udjela za 2024. (kune)'!AI167/'Izračun udjela za 2024. (euri)'!$G$1,2)</f>
        <v>1436.29</v>
      </c>
      <c r="AJ167" s="64">
        <f>+ROUND('Izračun udjela za 2024. (kune)'!AJ167/'Izračun udjela za 2024. (euri)'!$G$1,2)</f>
        <v>28572.62</v>
      </c>
      <c r="AK167" s="67">
        <f>+ROUND('Izračun udjela za 2024. (kune)'!AK167/'Izračun udjela za 2024. (euri)'!$G$1,2)</f>
        <v>319266.46999999997</v>
      </c>
      <c r="AL167" s="64">
        <f>+ROUND('Izračun udjela za 2024. (kune)'!AL167/'Izračun udjela za 2024. (euri)'!$G$1,2)</f>
        <v>457548.74</v>
      </c>
      <c r="AM167" s="68">
        <f>+ROUND('Izračun udjela za 2024. (kune)'!AM167/'Izračun udjela za 2024. (euri)'!$G$1,2)</f>
        <v>461.21</v>
      </c>
      <c r="AN167" s="64">
        <f>+ROUND('Izračun udjela za 2024. (kune)'!AN167/'Izračun udjela za 2024. (euri)'!$G$1,2)</f>
        <v>42748.6</v>
      </c>
      <c r="AO167" s="67">
        <f>+ROUND('Izračun udjela za 2024. (kune)'!AO167/'Izračun udjela za 2024. (euri)'!$G$1,2)</f>
        <v>460371.67</v>
      </c>
      <c r="AP167" s="69"/>
      <c r="AQ167" s="69"/>
      <c r="AR167" s="69"/>
      <c r="AS167" s="69"/>
      <c r="AT167" s="69"/>
      <c r="AU167" s="71"/>
      <c r="AV167" s="64">
        <v>0</v>
      </c>
      <c r="AW167" s="64">
        <v>21</v>
      </c>
      <c r="AX167" s="64">
        <v>30</v>
      </c>
      <c r="AY167" s="64">
        <v>21</v>
      </c>
      <c r="AZ167" s="64"/>
      <c r="BA167" s="64"/>
      <c r="BB167" s="64"/>
      <c r="BC167" s="64"/>
      <c r="BD167" s="72">
        <f t="shared" si="33"/>
        <v>363801.23</v>
      </c>
      <c r="BE167" s="73">
        <f t="shared" si="31"/>
        <v>139.65</v>
      </c>
      <c r="BF167" s="74">
        <f t="shared" si="39"/>
        <v>447.75</v>
      </c>
      <c r="BG167" s="66">
        <f t="shared" si="32"/>
        <v>802600.50000000012</v>
      </c>
      <c r="BH167" s="75">
        <f t="shared" si="34"/>
        <v>2.2678257399295445E-3</v>
      </c>
      <c r="BI167" s="76">
        <f t="shared" si="35"/>
        <v>2.2678257399295402E-3</v>
      </c>
    </row>
    <row r="168" spans="1:61" ht="15.75" customHeight="1" x14ac:dyDescent="0.25">
      <c r="A168" s="60">
        <v>1</v>
      </c>
      <c r="B168" s="61">
        <v>178</v>
      </c>
      <c r="C168" s="61">
        <v>9</v>
      </c>
      <c r="D168" s="62" t="s">
        <v>87</v>
      </c>
      <c r="E168" s="62" t="s">
        <v>247</v>
      </c>
      <c r="F168" s="63">
        <v>780</v>
      </c>
      <c r="G168" s="64">
        <v>10</v>
      </c>
      <c r="H168" s="64">
        <f>+ROUND('Izračun udjela za 2024. (kune)'!H168/'Izračun udjela za 2024. (euri)'!$G$1,2)</f>
        <v>183970.79</v>
      </c>
      <c r="I168" s="65">
        <f>+ROUND('Izračun udjela za 2024. (kune)'!I168/'Izračun udjela za 2024. (euri)'!$G$1,2)</f>
        <v>0</v>
      </c>
      <c r="J168" s="66">
        <f>+ROUND('Izračun udjela za 2024. (kune)'!J168/'Izračun udjela za 2024. (euri)'!$G$1,2)</f>
        <v>202367.87</v>
      </c>
      <c r="K168" s="64">
        <f>+ROUND('Izračun udjela za 2024. (kune)'!K168/'Izračun udjela za 2024. (euri)'!$G$1,2)</f>
        <v>213602.87</v>
      </c>
      <c r="L168" s="65">
        <f>+ROUND('Izračun udjela za 2024. (kune)'!L168/'Izračun udjela za 2024. (euri)'!$G$1,2)</f>
        <v>0</v>
      </c>
      <c r="M168" s="66">
        <f>+ROUND('Izračun udjela za 2024. (kune)'!M168/'Izračun udjela za 2024. (euri)'!$G$1,2)</f>
        <v>234963.16</v>
      </c>
      <c r="N168" s="64">
        <f>+ROUND('Izračun udjela za 2024. (kune)'!N168/'Izračun udjela za 2024. (euri)'!$G$1,2)</f>
        <v>169026.12</v>
      </c>
      <c r="O168" s="65">
        <f>+ROUND('Izračun udjela za 2024. (kune)'!O168/'Izračun udjela za 2024. (euri)'!$G$1,2)</f>
        <v>0</v>
      </c>
      <c r="P168" s="66">
        <f>+ROUND('Izračun udjela za 2024. (kune)'!P168/'Izračun udjela za 2024. (euri)'!$G$1,2)</f>
        <v>185928.73</v>
      </c>
      <c r="Q168" s="64">
        <f>+ROUND('Izračun udjela za 2024. (kune)'!Q168/'Izračun udjela za 2024. (euri)'!$G$1,2)</f>
        <v>162284.32999999999</v>
      </c>
      <c r="R168" s="65">
        <f>+ROUND('Izračun udjela za 2024. (kune)'!R168/'Izračun udjela za 2024. (euri)'!$G$1,2)</f>
        <v>0</v>
      </c>
      <c r="S168" s="66">
        <f>+ROUND('Izračun udjela za 2024. (kune)'!S168/'Izračun udjela za 2024. (euri)'!$G$1,2)</f>
        <v>178512.76</v>
      </c>
      <c r="T168" s="64">
        <f>+ROUND('Izračun udjela za 2024. (kune)'!T168/'Izračun udjela za 2024. (euri)'!$G$1,2)</f>
        <v>168502.21</v>
      </c>
      <c r="U168" s="65">
        <f>+ROUND('Izračun udjela za 2024. (kune)'!U168/'Izračun udjela za 2024. (euri)'!$G$1,2)</f>
        <v>0</v>
      </c>
      <c r="V168" s="67">
        <f>+ROUND('Izračun udjela za 2024. (kune)'!V168/'Izračun udjela za 2024. (euri)'!$G$1,2)</f>
        <v>185352.43</v>
      </c>
      <c r="W168" s="64">
        <f>+ROUND('Izračun udjela za 2024. (kune)'!W168/'Izračun udjela za 2024. (euri)'!$G$1,2)</f>
        <v>168282.07</v>
      </c>
      <c r="X168" s="65">
        <f>+ROUND('Izračun udjela za 2024. (kune)'!X168/'Izračun udjela za 2024. (euri)'!$G$1,2)</f>
        <v>0</v>
      </c>
      <c r="Y168" s="67">
        <f>+ROUND('Izračun udjela za 2024. (kune)'!Y168/'Izračun udjela za 2024. (euri)'!$G$1,2)</f>
        <v>185110.27</v>
      </c>
      <c r="Z168" s="64">
        <f>+ROUND('Izračun udjela za 2024. (kune)'!Z168/'Izračun udjela za 2024. (euri)'!$G$1,2)</f>
        <v>274405.21000000002</v>
      </c>
      <c r="AA168" s="68">
        <f>+ROUND('Izračun udjela za 2024. (kune)'!AA168/'Izračun udjela za 2024. (euri)'!$G$1,2)</f>
        <v>36165.129999999997</v>
      </c>
      <c r="AB168" s="65">
        <f>+ROUND('Izračun udjela za 2024. (kune)'!AB168/'Izračun udjela za 2024. (euri)'!$G$1,2)</f>
        <v>0</v>
      </c>
      <c r="AC168" s="67">
        <f>+ROUND('Izračun udjela za 2024. (kune)'!AC168/'Izračun udjela za 2024. (euri)'!$G$1,2)</f>
        <v>737497.1</v>
      </c>
      <c r="AD168" s="64">
        <f>+ROUND('Izračun udjela za 2024. (kune)'!AD168/'Izračun udjela za 2024. (euri)'!$G$1,2)</f>
        <v>231714.28</v>
      </c>
      <c r="AE168" s="68">
        <f>+ROUND('Izračun udjela za 2024. (kune)'!AE168/'Izračun udjela za 2024. (euri)'!$G$1,2)</f>
        <v>49188.33</v>
      </c>
      <c r="AF168" s="65">
        <f>+ROUND('Izračun udjela za 2024. (kune)'!AF168/'Izračun udjela za 2024. (euri)'!$G$1,2)</f>
        <v>0</v>
      </c>
      <c r="AG168" s="67">
        <f>+ROUND('Izračun udjela za 2024. (kune)'!AG168/'Izračun udjela za 2024. (euri)'!$G$1,2)</f>
        <v>677525.51</v>
      </c>
      <c r="AH168" s="64">
        <f>+ROUND('Izračun udjela za 2024. (kune)'!AH168/'Izračun udjela za 2024. (euri)'!$G$1,2)</f>
        <v>237000.1</v>
      </c>
      <c r="AI168" s="68">
        <f>+ROUND('Izračun udjela za 2024. (kune)'!AI168/'Izračun udjela za 2024. (euri)'!$G$1,2)</f>
        <v>70123.48</v>
      </c>
      <c r="AJ168" s="64">
        <f>+ROUND('Izračun udjela za 2024. (kune)'!AJ168/'Izračun udjela za 2024. (euri)'!$G$1,2)</f>
        <v>0</v>
      </c>
      <c r="AK168" s="67">
        <f>+ROUND('Izračun udjela za 2024. (kune)'!AK168/'Izračun udjela za 2024. (euri)'!$G$1,2)</f>
        <v>690313.23</v>
      </c>
      <c r="AL168" s="64">
        <f>+ROUND('Izračun udjela za 2024. (kune)'!AL168/'Izračun udjela za 2024. (euri)'!$G$1,2)</f>
        <v>320495.2</v>
      </c>
      <c r="AM168" s="68">
        <f>+ROUND('Izračun udjela za 2024. (kune)'!AM168/'Izračun udjela za 2024. (euri)'!$G$1,2)</f>
        <v>71951.14</v>
      </c>
      <c r="AN168" s="64">
        <f>+ROUND('Izračun udjela za 2024. (kune)'!AN168/'Izračun udjela za 2024. (euri)'!$G$1,2)</f>
        <v>0</v>
      </c>
      <c r="AO168" s="67">
        <f>+ROUND('Izračun udjela za 2024. (kune)'!AO168/'Izračun udjela za 2024. (euri)'!$G$1,2)</f>
        <v>778833.47</v>
      </c>
      <c r="AP168" s="69"/>
      <c r="AQ168" s="69"/>
      <c r="AR168" s="69"/>
      <c r="AS168" s="69"/>
      <c r="AT168" s="69"/>
      <c r="AU168" s="71"/>
      <c r="AV168" s="64">
        <v>2171</v>
      </c>
      <c r="AW168" s="64">
        <v>2177</v>
      </c>
      <c r="AX168" s="64">
        <v>2314</v>
      </c>
      <c r="AY168" s="64">
        <v>2308</v>
      </c>
      <c r="AZ168" s="64"/>
      <c r="BA168" s="64"/>
      <c r="BB168" s="64"/>
      <c r="BC168" s="64"/>
      <c r="BD168" s="72">
        <f t="shared" si="33"/>
        <v>613855.92000000004</v>
      </c>
      <c r="BE168" s="73">
        <f t="shared" si="31"/>
        <v>786.99</v>
      </c>
      <c r="BF168" s="74">
        <f t="shared" si="39"/>
        <v>447.75</v>
      </c>
      <c r="BG168" s="66">
        <f t="shared" si="32"/>
        <v>0</v>
      </c>
      <c r="BH168" s="75">
        <f t="shared" si="34"/>
        <v>0</v>
      </c>
      <c r="BI168" s="76">
        <f t="shared" si="35"/>
        <v>0</v>
      </c>
    </row>
    <row r="169" spans="1:61" ht="15.75" customHeight="1" x14ac:dyDescent="0.25">
      <c r="A169" s="60">
        <v>1</v>
      </c>
      <c r="B169" s="61">
        <v>179</v>
      </c>
      <c r="C169" s="61">
        <v>4</v>
      </c>
      <c r="D169" s="62" t="s">
        <v>91</v>
      </c>
      <c r="E169" s="62" t="s">
        <v>248</v>
      </c>
      <c r="F169" s="63">
        <v>49377</v>
      </c>
      <c r="G169" s="64">
        <v>15</v>
      </c>
      <c r="H169" s="64">
        <f>+ROUND('Izračun udjela za 2024. (kune)'!H169/'Izračun udjela za 2024. (euri)'!$G$1,2)</f>
        <v>21802551.390000001</v>
      </c>
      <c r="I169" s="65">
        <f>+ROUND('Izračun udjela za 2024. (kune)'!I169/'Izračun udjela za 2024. (euri)'!$G$1,2)</f>
        <v>2329754.81</v>
      </c>
      <c r="J169" s="66">
        <f>+ROUND('Izračun udjela za 2024. (kune)'!J169/'Izračun udjela za 2024. (euri)'!$G$1,2)</f>
        <v>22393716.07</v>
      </c>
      <c r="K169" s="64">
        <f>+ROUND('Izračun udjela za 2024. (kune)'!K169/'Izračun udjela za 2024. (euri)'!$G$1,2)</f>
        <v>22119254.809999999</v>
      </c>
      <c r="L169" s="65">
        <f>+ROUND('Izračun udjela za 2024. (kune)'!L169/'Izračun udjela za 2024. (euri)'!$G$1,2)</f>
        <v>2364950.02</v>
      </c>
      <c r="M169" s="66">
        <f>+ROUND('Izračun udjela za 2024. (kune)'!M169/'Izračun udjela za 2024. (euri)'!$G$1,2)</f>
        <v>22717450.52</v>
      </c>
      <c r="N169" s="64">
        <f>+ROUND('Izračun udjela za 2024. (kune)'!N169/'Izračun udjela za 2024. (euri)'!$G$1,2)</f>
        <v>19901442.5</v>
      </c>
      <c r="O169" s="65">
        <f>+ROUND('Izračun udjela za 2024. (kune)'!O169/'Izračun udjela za 2024. (euri)'!$G$1,2)</f>
        <v>2419561.59</v>
      </c>
      <c r="P169" s="66">
        <f>+ROUND('Izračun udjela za 2024. (kune)'!P169/'Izračun udjela za 2024. (euri)'!$G$1,2)</f>
        <v>20104163.039999999</v>
      </c>
      <c r="Q169" s="64">
        <f>+ROUND('Izračun udjela za 2024. (kune)'!Q169/'Izračun udjela za 2024. (euri)'!$G$1,2)</f>
        <v>22896660.640000001</v>
      </c>
      <c r="R169" s="65">
        <f>+ROUND('Izračun udjela za 2024. (kune)'!R169/'Izračun udjela za 2024. (euri)'!$G$1,2)</f>
        <v>2794256.41</v>
      </c>
      <c r="S169" s="66">
        <f>+ROUND('Izračun udjela za 2024. (kune)'!S169/'Izračun udjela za 2024. (euri)'!$G$1,2)</f>
        <v>23117764.870000001</v>
      </c>
      <c r="T169" s="64">
        <f>+ROUND('Izračun udjela za 2024. (kune)'!T169/'Izračun udjela za 2024. (euri)'!$G$1,2)</f>
        <v>20785748.440000001</v>
      </c>
      <c r="U169" s="65">
        <f>+ROUND('Izračun udjela za 2024. (kune)'!U169/'Izračun udjela za 2024. (euri)'!$G$1,2)</f>
        <v>2539508.73</v>
      </c>
      <c r="V169" s="67">
        <f>+ROUND('Izračun udjela za 2024. (kune)'!V169/'Izračun udjela za 2024. (euri)'!$G$1,2)</f>
        <v>20983175.670000002</v>
      </c>
      <c r="W169" s="64">
        <f>+ROUND('Izračun udjela za 2024. (kune)'!W169/'Izračun udjela za 2024. (euri)'!$G$1,2)</f>
        <v>21846221.98</v>
      </c>
      <c r="X169" s="65">
        <f>+ROUND('Izračun udjela za 2024. (kune)'!X169/'Izračun udjela za 2024. (euri)'!$G$1,2)</f>
        <v>2340672.3199999998</v>
      </c>
      <c r="Y169" s="67">
        <f>+ROUND('Izračun udjela za 2024. (kune)'!Y169/'Izračun udjela za 2024. (euri)'!$G$1,2)</f>
        <v>22431382.109999999</v>
      </c>
      <c r="Z169" s="64">
        <f>+ROUND('Izračun udjela za 2024. (kune)'!Z169/'Izračun udjela za 2024. (euri)'!$G$1,2)</f>
        <v>24136603.879999999</v>
      </c>
      <c r="AA169" s="68">
        <f>+ROUND('Izračun udjela za 2024. (kune)'!AA169/'Izračun udjela za 2024. (euri)'!$G$1,2)</f>
        <v>72579.820000000007</v>
      </c>
      <c r="AB169" s="65">
        <f>+ROUND('Izračun udjela za 2024. (kune)'!AB169/'Izračun udjela za 2024. (euri)'!$G$1,2)</f>
        <v>2586070.9700000002</v>
      </c>
      <c r="AC169" s="67">
        <f>+ROUND('Izračun udjela za 2024. (kune)'!AC169/'Izračun udjela za 2024. (euri)'!$G$1,2)</f>
        <v>24780464.289999999</v>
      </c>
      <c r="AD169" s="64">
        <f>+ROUND('Izračun udjela za 2024. (kune)'!AD169/'Izračun udjela za 2024. (euri)'!$G$1,2)</f>
        <v>23951735.800000001</v>
      </c>
      <c r="AE169" s="68">
        <f>+ROUND('Izračun udjela za 2024. (kune)'!AE169/'Izračun udjela za 2024. (euri)'!$G$1,2)</f>
        <v>21470.23</v>
      </c>
      <c r="AF169" s="65">
        <f>+ROUND('Izračun udjela za 2024. (kune)'!AF169/'Izračun udjela za 2024. (euri)'!$G$1,2)</f>
        <v>2587563.0699999998</v>
      </c>
      <c r="AG169" s="67">
        <f>+ROUND('Izračun udjela za 2024. (kune)'!AG169/'Izračun udjela za 2024. (euri)'!$G$1,2)</f>
        <v>24619660.32</v>
      </c>
      <c r="AH169" s="64">
        <f>+ROUND('Izračun udjela za 2024. (kune)'!AH169/'Izračun udjela za 2024. (euri)'!$G$1,2)</f>
        <v>21423942.02</v>
      </c>
      <c r="AI169" s="68">
        <f>+ROUND('Izračun udjela za 2024. (kune)'!AI169/'Izračun udjela za 2024. (euri)'!$G$1,2)</f>
        <v>21210.06</v>
      </c>
      <c r="AJ169" s="64">
        <f>+ROUND('Izračun udjela za 2024. (kune)'!AJ169/'Izračun udjela za 2024. (euri)'!$G$1,2)</f>
        <v>2295341.35</v>
      </c>
      <c r="AK169" s="67">
        <f>+ROUND('Izračun udjela za 2024. (kune)'!AK169/'Izračun udjela za 2024. (euri)'!$G$1,2)</f>
        <v>22062559.52</v>
      </c>
      <c r="AL169" s="64">
        <f>+ROUND('Izračun udjela za 2024. (kune)'!AL169/'Izračun udjela za 2024. (euri)'!$G$1,2)</f>
        <v>25227916.75</v>
      </c>
      <c r="AM169" s="68">
        <f>+ROUND('Izračun udjela za 2024. (kune)'!AM169/'Izračun udjela za 2024. (euri)'!$G$1,2)</f>
        <v>21166.42</v>
      </c>
      <c r="AN169" s="64">
        <f>+ROUND('Izračun udjela za 2024. (kune)'!AN169/'Izračun udjela za 2024. (euri)'!$G$1,2)</f>
        <v>2083038.13</v>
      </c>
      <c r="AO169" s="67">
        <f>+ROUND('Izračun udjela za 2024. (kune)'!AO169/'Izračun udjela za 2024. (euri)'!$G$1,2)</f>
        <v>26694837.210000001</v>
      </c>
      <c r="AP169" s="69"/>
      <c r="AQ169" s="69"/>
      <c r="AR169" s="69"/>
      <c r="AS169" s="69"/>
      <c r="AT169" s="69"/>
      <c r="AU169" s="71"/>
      <c r="AV169" s="64">
        <v>353</v>
      </c>
      <c r="AW169" s="64">
        <v>330</v>
      </c>
      <c r="AX169" s="64">
        <v>389</v>
      </c>
      <c r="AY169" s="64">
        <v>448</v>
      </c>
      <c r="AZ169" s="64"/>
      <c r="BA169" s="64"/>
      <c r="BB169" s="64"/>
      <c r="BC169" s="64"/>
      <c r="BD169" s="72">
        <f t="shared" si="33"/>
        <v>24117780.690000001</v>
      </c>
      <c r="BE169" s="73">
        <f t="shared" si="31"/>
        <v>488.44</v>
      </c>
      <c r="BF169" s="74">
        <f t="shared" ref="BF169:BF171" si="40">+$BJ$601</f>
        <v>453.27</v>
      </c>
      <c r="BG169" s="66">
        <f t="shared" si="32"/>
        <v>0</v>
      </c>
      <c r="BH169" s="75">
        <f t="shared" si="34"/>
        <v>0</v>
      </c>
      <c r="BI169" s="76">
        <f t="shared" si="35"/>
        <v>0</v>
      </c>
    </row>
    <row r="170" spans="1:61" ht="15.75" customHeight="1" x14ac:dyDescent="0.25">
      <c r="A170" s="60">
        <v>1</v>
      </c>
      <c r="B170" s="61">
        <v>180</v>
      </c>
      <c r="C170" s="61">
        <v>8</v>
      </c>
      <c r="D170" s="62" t="s">
        <v>91</v>
      </c>
      <c r="E170" s="62" t="s">
        <v>249</v>
      </c>
      <c r="F170" s="63">
        <v>10202</v>
      </c>
      <c r="G170" s="64">
        <v>12</v>
      </c>
      <c r="H170" s="64">
        <f>+ROUND('Izračun udjela za 2024. (kune)'!H170/'Izračun udjela za 2024. (euri)'!$G$1,2)</f>
        <v>4912405.45</v>
      </c>
      <c r="I170" s="65">
        <f>+ROUND('Izračun udjela za 2024. (kune)'!I170/'Izračun udjela za 2024. (euri)'!$G$1,2)</f>
        <v>0</v>
      </c>
      <c r="J170" s="66">
        <f>+ROUND('Izračun udjela za 2024. (kune)'!J170/'Izračun udjela za 2024. (euri)'!$G$1,2)</f>
        <v>5501894.0999999996</v>
      </c>
      <c r="K170" s="64">
        <f>+ROUND('Izračun udjela za 2024. (kune)'!K170/'Izračun udjela za 2024. (euri)'!$G$1,2)</f>
        <v>4978474.78</v>
      </c>
      <c r="L170" s="65">
        <f>+ROUND('Izračun udjela za 2024. (kune)'!L170/'Izračun udjela za 2024. (euri)'!$G$1,2)</f>
        <v>0</v>
      </c>
      <c r="M170" s="66">
        <f>+ROUND('Izračun udjela za 2024. (kune)'!M170/'Izračun udjela za 2024. (euri)'!$G$1,2)</f>
        <v>5575891.75</v>
      </c>
      <c r="N170" s="64">
        <f>+ROUND('Izračun udjela za 2024. (kune)'!N170/'Izračun udjela za 2024. (euri)'!$G$1,2)</f>
        <v>4642531.1900000004</v>
      </c>
      <c r="O170" s="65">
        <f>+ROUND('Izračun udjela za 2024. (kune)'!O170/'Izračun udjela za 2024. (euri)'!$G$1,2)</f>
        <v>0</v>
      </c>
      <c r="P170" s="66">
        <f>+ROUND('Izračun udjela za 2024. (kune)'!P170/'Izračun udjela za 2024. (euri)'!$G$1,2)</f>
        <v>5199634.9400000004</v>
      </c>
      <c r="Q170" s="64">
        <f>+ROUND('Izračun udjela za 2024. (kune)'!Q170/'Izračun udjela za 2024. (euri)'!$G$1,2)</f>
        <v>5842220.0599999996</v>
      </c>
      <c r="R170" s="65">
        <f>+ROUND('Izračun udjela za 2024. (kune)'!R170/'Izračun udjela za 2024. (euri)'!$G$1,2)</f>
        <v>0</v>
      </c>
      <c r="S170" s="66">
        <f>+ROUND('Izračun udjela za 2024. (kune)'!S170/'Izračun udjela za 2024. (euri)'!$G$1,2)</f>
        <v>6543286.46</v>
      </c>
      <c r="T170" s="64">
        <f>+ROUND('Izračun udjela za 2024. (kune)'!T170/'Izračun udjela za 2024. (euri)'!$G$1,2)</f>
        <v>4871797.71</v>
      </c>
      <c r="U170" s="65">
        <f>+ROUND('Izračun udjela za 2024. (kune)'!U170/'Izračun udjela za 2024. (euri)'!$G$1,2)</f>
        <v>0</v>
      </c>
      <c r="V170" s="67">
        <f>+ROUND('Izračun udjela za 2024. (kune)'!V170/'Izračun udjela za 2024. (euri)'!$G$1,2)</f>
        <v>5456413.4400000004</v>
      </c>
      <c r="W170" s="64">
        <f>+ROUND('Izračun udjela za 2024. (kune)'!W170/'Izračun udjela za 2024. (euri)'!$G$1,2)</f>
        <v>5645984.5499999998</v>
      </c>
      <c r="X170" s="65">
        <f>+ROUND('Izračun udjela za 2024. (kune)'!X170/'Izračun udjela za 2024. (euri)'!$G$1,2)</f>
        <v>0</v>
      </c>
      <c r="Y170" s="67">
        <f>+ROUND('Izračun udjela za 2024. (kune)'!Y170/'Izračun udjela za 2024. (euri)'!$G$1,2)</f>
        <v>6323502.7000000002</v>
      </c>
      <c r="Z170" s="64">
        <f>+ROUND('Izračun udjela za 2024. (kune)'!Z170/'Izračun udjela za 2024. (euri)'!$G$1,2)</f>
        <v>5960555.1600000001</v>
      </c>
      <c r="AA170" s="68">
        <f>+ROUND('Izračun udjela za 2024. (kune)'!AA170/'Izračun udjela za 2024. (euri)'!$G$1,2)</f>
        <v>43519.58</v>
      </c>
      <c r="AB170" s="65">
        <f>+ROUND('Izračun udjela za 2024. (kune)'!AB170/'Izračun udjela za 2024. (euri)'!$G$1,2)</f>
        <v>0</v>
      </c>
      <c r="AC170" s="67">
        <f>+ROUND('Izračun udjela za 2024. (kune)'!AC170/'Izračun udjela za 2024. (euri)'!$G$1,2)</f>
        <v>6685499.1299999999</v>
      </c>
      <c r="AD170" s="64">
        <f>+ROUND('Izračun udjela za 2024. (kune)'!AD170/'Izračun udjela za 2024. (euri)'!$G$1,2)</f>
        <v>5802439.9299999997</v>
      </c>
      <c r="AE170" s="68">
        <f>+ROUND('Izračun udjela za 2024. (kune)'!AE170/'Izračun udjela za 2024. (euri)'!$G$1,2)</f>
        <v>15738.12</v>
      </c>
      <c r="AF170" s="65">
        <f>+ROUND('Izračun udjela za 2024. (kune)'!AF170/'Izračun udjela za 2024. (euri)'!$G$1,2)</f>
        <v>0</v>
      </c>
      <c r="AG170" s="67">
        <f>+ROUND('Izračun udjela za 2024. (kune)'!AG170/'Izračun udjela za 2024. (euri)'!$G$1,2)</f>
        <v>6544430.7300000004</v>
      </c>
      <c r="AH170" s="64">
        <f>+ROUND('Izračun udjela za 2024. (kune)'!AH170/'Izračun udjela za 2024. (euri)'!$G$1,2)</f>
        <v>5339039.99</v>
      </c>
      <c r="AI170" s="68">
        <f>+ROUND('Izračun udjela za 2024. (kune)'!AI170/'Izračun udjela za 2024. (euri)'!$G$1,2)</f>
        <v>20492.75</v>
      </c>
      <c r="AJ170" s="64">
        <f>+ROUND('Izračun udjela za 2024. (kune)'!AJ170/'Izračun udjela za 2024. (euri)'!$G$1,2)</f>
        <v>0</v>
      </c>
      <c r="AK170" s="67">
        <f>+ROUND('Izračun udjela za 2024. (kune)'!AK170/'Izračun udjela za 2024. (euri)'!$G$1,2)</f>
        <v>6082530.4299999997</v>
      </c>
      <c r="AL170" s="64">
        <f>+ROUND('Izračun udjela za 2024. (kune)'!AL170/'Izračun udjela za 2024. (euri)'!$G$1,2)</f>
        <v>6654311.4199999999</v>
      </c>
      <c r="AM170" s="68">
        <f>+ROUND('Izračun udjela za 2024. (kune)'!AM170/'Izračun udjela za 2024. (euri)'!$G$1,2)</f>
        <v>24112.53</v>
      </c>
      <c r="AN170" s="64">
        <f>+ROUND('Izračun udjela za 2024. (kune)'!AN170/'Izračun udjela za 2024. (euri)'!$G$1,2)</f>
        <v>0</v>
      </c>
      <c r="AO170" s="67">
        <f>+ROUND('Izračun udjela za 2024. (kune)'!AO170/'Izračun udjela za 2024. (euri)'!$G$1,2)</f>
        <v>7560276.2699999996</v>
      </c>
      <c r="AP170" s="69"/>
      <c r="AQ170" s="69"/>
      <c r="AR170" s="69"/>
      <c r="AS170" s="69"/>
      <c r="AT170" s="69"/>
      <c r="AU170" s="71"/>
      <c r="AV170" s="64">
        <v>262</v>
      </c>
      <c r="AW170" s="64">
        <v>284</v>
      </c>
      <c r="AX170" s="64">
        <v>564</v>
      </c>
      <c r="AY170" s="64">
        <v>603</v>
      </c>
      <c r="AZ170" s="64"/>
      <c r="BA170" s="64"/>
      <c r="BB170" s="64"/>
      <c r="BC170" s="64"/>
      <c r="BD170" s="72">
        <f t="shared" si="33"/>
        <v>6639247.8499999996</v>
      </c>
      <c r="BE170" s="73">
        <f t="shared" si="31"/>
        <v>650.78</v>
      </c>
      <c r="BF170" s="74">
        <f t="shared" si="40"/>
        <v>453.27</v>
      </c>
      <c r="BG170" s="66">
        <f t="shared" si="32"/>
        <v>0</v>
      </c>
      <c r="BH170" s="75">
        <f t="shared" si="34"/>
        <v>0</v>
      </c>
      <c r="BI170" s="76">
        <f t="shared" si="35"/>
        <v>0</v>
      </c>
    </row>
    <row r="171" spans="1:61" ht="15.75" customHeight="1" x14ac:dyDescent="0.25">
      <c r="A171" s="60">
        <v>1</v>
      </c>
      <c r="B171" s="61">
        <v>181</v>
      </c>
      <c r="C171" s="61">
        <v>17</v>
      </c>
      <c r="D171" s="62" t="s">
        <v>91</v>
      </c>
      <c r="E171" s="62" t="s">
        <v>250</v>
      </c>
      <c r="F171" s="63">
        <v>37794</v>
      </c>
      <c r="G171" s="64">
        <v>15</v>
      </c>
      <c r="H171" s="64">
        <f>+ROUND('Izračun udjela za 2024. (kune)'!H171/'Izračun udjela za 2024. (euri)'!$G$1,2)</f>
        <v>9611220.5999999996</v>
      </c>
      <c r="I171" s="65">
        <f>+ROUND('Izračun udjela za 2024. (kune)'!I171/'Izračun udjela za 2024. (euri)'!$G$1,2)</f>
        <v>1019473.08</v>
      </c>
      <c r="J171" s="66">
        <f>+ROUND('Izračun udjela za 2024. (kune)'!J171/'Izračun udjela za 2024. (euri)'!$G$1,2)</f>
        <v>9880509.6400000006</v>
      </c>
      <c r="K171" s="64">
        <f>+ROUND('Izračun udjela za 2024. (kune)'!K171/'Izračun udjela za 2024. (euri)'!$G$1,2)</f>
        <v>9772047.1300000008</v>
      </c>
      <c r="L171" s="65">
        <f>+ROUND('Izračun udjela za 2024. (kune)'!L171/'Izračun udjela za 2024. (euri)'!$G$1,2)</f>
        <v>1036532.13</v>
      </c>
      <c r="M171" s="66">
        <f>+ROUND('Izračun udjela za 2024. (kune)'!M171/'Izračun udjela za 2024. (euri)'!$G$1,2)</f>
        <v>10045842.25</v>
      </c>
      <c r="N171" s="64">
        <f>+ROUND('Izračun udjela za 2024. (kune)'!N171/'Izračun udjela za 2024. (euri)'!$G$1,2)</f>
        <v>8563776.4000000004</v>
      </c>
      <c r="O171" s="65">
        <f>+ROUND('Izračun udjela za 2024. (kune)'!O171/'Izračun udjela za 2024. (euri)'!$G$1,2)</f>
        <v>908374.52</v>
      </c>
      <c r="P171" s="66">
        <f>+ROUND('Izračun udjela za 2024. (kune)'!P171/'Izračun udjela za 2024. (euri)'!$G$1,2)</f>
        <v>8803712.1600000001</v>
      </c>
      <c r="Q171" s="64">
        <f>+ROUND('Izračun udjela za 2024. (kune)'!Q171/'Izračun udjela za 2024. (euri)'!$G$1,2)</f>
        <v>9389973.3200000003</v>
      </c>
      <c r="R171" s="65">
        <f>+ROUND('Izračun udjela za 2024. (kune)'!R171/'Izračun udjela za 2024. (euri)'!$G$1,2)</f>
        <v>1007801.41</v>
      </c>
      <c r="S171" s="66">
        <f>+ROUND('Izračun udjela za 2024. (kune)'!S171/'Izračun udjela za 2024. (euri)'!$G$1,2)</f>
        <v>9639497.6999999993</v>
      </c>
      <c r="T171" s="64">
        <f>+ROUND('Izračun udjela za 2024. (kune)'!T171/'Izračun udjela za 2024. (euri)'!$G$1,2)</f>
        <v>8720232.2200000007</v>
      </c>
      <c r="U171" s="65">
        <f>+ROUND('Izračun udjela za 2024. (kune)'!U171/'Izračun udjela za 2024. (euri)'!$G$1,2)</f>
        <v>938468.21</v>
      </c>
      <c r="V171" s="67">
        <f>+ROUND('Izračun udjela za 2024. (kune)'!V171/'Izračun udjela za 2024. (euri)'!$G$1,2)</f>
        <v>8949028.6199999992</v>
      </c>
      <c r="W171" s="64">
        <f>+ROUND('Izračun udjela za 2024. (kune)'!W171/'Izračun udjela za 2024. (euri)'!$G$1,2)</f>
        <v>10708883.960000001</v>
      </c>
      <c r="X171" s="65">
        <f>+ROUND('Izračun udjela za 2024. (kune)'!X171/'Izračun udjela za 2024. (euri)'!$G$1,2)</f>
        <v>1147382.56</v>
      </c>
      <c r="Y171" s="67">
        <f>+ROUND('Izračun udjela za 2024. (kune)'!Y171/'Izračun udjela za 2024. (euri)'!$G$1,2)</f>
        <v>10995726.609999999</v>
      </c>
      <c r="Z171" s="64">
        <f>+ROUND('Izračun udjela za 2024. (kune)'!Z171/'Izračun udjela za 2024. (euri)'!$G$1,2)</f>
        <v>12345573.76</v>
      </c>
      <c r="AA171" s="68">
        <f>+ROUND('Izračun udjela za 2024. (kune)'!AA171/'Izračun udjela za 2024. (euri)'!$G$1,2)</f>
        <v>316709.61</v>
      </c>
      <c r="AB171" s="65">
        <f>+ROUND('Izračun udjela za 2024. (kune)'!AB171/'Izračun udjela za 2024. (euri)'!$G$1,2)</f>
        <v>1322742.5</v>
      </c>
      <c r="AC171" s="67">
        <f>+ROUND('Izračun udjela za 2024. (kune)'!AC171/'Izračun udjela za 2024. (euri)'!$G$1,2)</f>
        <v>14095993.710000001</v>
      </c>
      <c r="AD171" s="64">
        <f>+ROUND('Izračun udjela za 2024. (kune)'!AD171/'Izračun udjela za 2024. (euri)'!$G$1,2)</f>
        <v>12085156.439999999</v>
      </c>
      <c r="AE171" s="68">
        <f>+ROUND('Izračun udjela za 2024. (kune)'!AE171/'Izračun udjela za 2024. (euri)'!$G$1,2)</f>
        <v>167831.73</v>
      </c>
      <c r="AF171" s="65">
        <f>+ROUND('Izračun udjela za 2024. (kune)'!AF171/'Izračun udjela za 2024. (euri)'!$G$1,2)</f>
        <v>1317746.6399999999</v>
      </c>
      <c r="AG171" s="67">
        <f>+ROUND('Izračun udjela za 2024. (kune)'!AG171/'Izračun udjela za 2024. (euri)'!$G$1,2)</f>
        <v>14098702.52</v>
      </c>
      <c r="AH171" s="64">
        <f>+ROUND('Izračun udjela za 2024. (kune)'!AH171/'Izračun udjela za 2024. (euri)'!$G$1,2)</f>
        <v>10703300.529999999</v>
      </c>
      <c r="AI171" s="68">
        <f>+ROUND('Izračun udjela za 2024. (kune)'!AI171/'Izračun udjela za 2024. (euri)'!$G$1,2)</f>
        <v>216898.83</v>
      </c>
      <c r="AJ171" s="64">
        <f>+ROUND('Izračun udjela za 2024. (kune)'!AJ171/'Izračun udjela za 2024. (euri)'!$G$1,2)</f>
        <v>1166049.8700000001</v>
      </c>
      <c r="AK171" s="67">
        <f>+ROUND('Izračun udjela za 2024. (kune)'!AK171/'Izračun udjela za 2024. (euri)'!$G$1,2)</f>
        <v>12706807.939999999</v>
      </c>
      <c r="AL171" s="64">
        <f>+ROUND('Izračun udjela za 2024. (kune)'!AL171/'Izračun udjela za 2024. (euri)'!$G$1,2)</f>
        <v>13080446.560000001</v>
      </c>
      <c r="AM171" s="68">
        <f>+ROUND('Izračun udjela za 2024. (kune)'!AM171/'Izračun udjela za 2024. (euri)'!$G$1,2)</f>
        <v>216348.68</v>
      </c>
      <c r="AN171" s="64">
        <f>+ROUND('Izračun udjela za 2024. (kune)'!AN171/'Izračun udjela za 2024. (euri)'!$G$1,2)</f>
        <v>1389128.69</v>
      </c>
      <c r="AO171" s="67">
        <f>+ROUND('Izračun udjela za 2024. (kune)'!AO171/'Izračun udjela za 2024. (euri)'!$G$1,2)</f>
        <v>15322443.91</v>
      </c>
      <c r="AP171" s="69"/>
      <c r="AQ171" s="69"/>
      <c r="AR171" s="69"/>
      <c r="AS171" s="69"/>
      <c r="AT171" s="69"/>
      <c r="AU171" s="71"/>
      <c r="AV171" s="64">
        <v>7792</v>
      </c>
      <c r="AW171" s="64">
        <v>8339</v>
      </c>
      <c r="AX171" s="64">
        <v>8685</v>
      </c>
      <c r="AY171" s="64">
        <v>9287</v>
      </c>
      <c r="AZ171" s="64"/>
      <c r="BA171" s="64"/>
      <c r="BB171" s="64"/>
      <c r="BC171" s="64"/>
      <c r="BD171" s="72">
        <f t="shared" si="33"/>
        <v>13443934.939999999</v>
      </c>
      <c r="BE171" s="73">
        <f t="shared" si="31"/>
        <v>355.72</v>
      </c>
      <c r="BF171" s="74">
        <f t="shared" si="40"/>
        <v>453.27</v>
      </c>
      <c r="BG171" s="66">
        <f t="shared" si="32"/>
        <v>3686804.6999999983</v>
      </c>
      <c r="BH171" s="75">
        <f t="shared" si="34"/>
        <v>1.0417425103464573E-2</v>
      </c>
      <c r="BI171" s="76">
        <f t="shared" si="35"/>
        <v>1.0417425103464601E-2</v>
      </c>
    </row>
    <row r="172" spans="1:61" ht="15.75" customHeight="1" x14ac:dyDescent="0.25">
      <c r="A172" s="60">
        <v>1</v>
      </c>
      <c r="B172" s="61">
        <v>183</v>
      </c>
      <c r="C172" s="61">
        <v>15</v>
      </c>
      <c r="D172" s="62" t="s">
        <v>87</v>
      </c>
      <c r="E172" s="62" t="s">
        <v>251</v>
      </c>
      <c r="F172" s="63">
        <v>272</v>
      </c>
      <c r="G172" s="64">
        <v>10</v>
      </c>
      <c r="H172" s="64">
        <f>+ROUND('Izračun udjela za 2024. (kune)'!H172/'Izračun udjela za 2024. (euri)'!$G$1,2)</f>
        <v>23160.99</v>
      </c>
      <c r="I172" s="65">
        <f>+ROUND('Izračun udjela za 2024. (kune)'!I172/'Izračun udjela za 2024. (euri)'!$G$1,2)</f>
        <v>2373.7199999999998</v>
      </c>
      <c r="J172" s="66">
        <f>+ROUND('Izračun udjela za 2024. (kune)'!J172/'Izračun udjela za 2024. (euri)'!$G$1,2)</f>
        <v>22866</v>
      </c>
      <c r="K172" s="64">
        <f>+ROUND('Izračun udjela za 2024. (kune)'!K172/'Izračun udjela za 2024. (euri)'!$G$1,2)</f>
        <v>17770.560000000001</v>
      </c>
      <c r="L172" s="65">
        <f>+ROUND('Izračun udjela za 2024. (kune)'!L172/'Izračun udjela za 2024. (euri)'!$G$1,2)</f>
        <v>2087.9499999999998</v>
      </c>
      <c r="M172" s="66">
        <f>+ROUND('Izračun udjela za 2024. (kune)'!M172/'Izračun udjela za 2024. (euri)'!$G$1,2)</f>
        <v>17250.88</v>
      </c>
      <c r="N172" s="64">
        <f>+ROUND('Izračun udjela za 2024. (kune)'!N172/'Izračun udjela za 2024. (euri)'!$G$1,2)</f>
        <v>27375.55</v>
      </c>
      <c r="O172" s="65">
        <f>+ROUND('Izračun udjela za 2024. (kune)'!O172/'Izračun udjela za 2024. (euri)'!$G$1,2)</f>
        <v>1290.57</v>
      </c>
      <c r="P172" s="66">
        <f>+ROUND('Izračun udjela za 2024. (kune)'!P172/'Izračun udjela za 2024. (euri)'!$G$1,2)</f>
        <v>28693.48</v>
      </c>
      <c r="Q172" s="64">
        <f>+ROUND('Izračun udjela za 2024. (kune)'!Q172/'Izračun udjela za 2024. (euri)'!$G$1,2)</f>
        <v>34170.69</v>
      </c>
      <c r="R172" s="65">
        <f>+ROUND('Izračun udjela za 2024. (kune)'!R172/'Izračun udjela za 2024. (euri)'!$G$1,2)</f>
        <v>1643.97</v>
      </c>
      <c r="S172" s="66">
        <f>+ROUND('Izračun udjela za 2024. (kune)'!S172/'Izračun udjela za 2024. (euri)'!$G$1,2)</f>
        <v>35779.39</v>
      </c>
      <c r="T172" s="64">
        <f>+ROUND('Izračun udjela za 2024. (kune)'!T172/'Izračun udjela za 2024. (euri)'!$G$1,2)</f>
        <v>33389.300000000003</v>
      </c>
      <c r="U172" s="65">
        <f>+ROUND('Izračun udjela za 2024. (kune)'!U172/'Izračun udjela za 2024. (euri)'!$G$1,2)</f>
        <v>1647.8</v>
      </c>
      <c r="V172" s="67">
        <f>+ROUND('Izračun udjela za 2024. (kune)'!V172/'Izračun udjela za 2024. (euri)'!$G$1,2)</f>
        <v>34915.65</v>
      </c>
      <c r="W172" s="64">
        <f>+ROUND('Izračun udjela za 2024. (kune)'!W172/'Izračun udjela za 2024. (euri)'!$G$1,2)</f>
        <v>95598.03</v>
      </c>
      <c r="X172" s="65">
        <f>+ROUND('Izračun udjela za 2024. (kune)'!X172/'Izračun udjela za 2024. (euri)'!$G$1,2)</f>
        <v>4552.3100000000004</v>
      </c>
      <c r="Y172" s="67">
        <f>+ROUND('Izračun udjela za 2024. (kune)'!Y172/'Izračun udjela za 2024. (euri)'!$G$1,2)</f>
        <v>100150.29</v>
      </c>
      <c r="Z172" s="64">
        <f>+ROUND('Izračun udjela za 2024. (kune)'!Z172/'Izračun udjela za 2024. (euri)'!$G$1,2)</f>
        <v>67215.92</v>
      </c>
      <c r="AA172" s="68">
        <f>+ROUND('Izračun udjela za 2024. (kune)'!AA172/'Izračun udjela za 2024. (euri)'!$G$1,2)</f>
        <v>775.26</v>
      </c>
      <c r="AB172" s="65">
        <f>+ROUND('Izračun udjela za 2024. (kune)'!AB172/'Izračun udjela za 2024. (euri)'!$G$1,2)</f>
        <v>3200.78</v>
      </c>
      <c r="AC172" s="67">
        <f>+ROUND('Izračun udjela za 2024. (kune)'!AC172/'Izračun udjela za 2024. (euri)'!$G$1,2)</f>
        <v>75257.67</v>
      </c>
      <c r="AD172" s="64">
        <f>+ROUND('Izračun udjela za 2024. (kune)'!AD172/'Izračun udjela za 2024. (euri)'!$G$1,2)</f>
        <v>62836.160000000003</v>
      </c>
      <c r="AE172" s="68">
        <f>+ROUND('Izračun udjela za 2024. (kune)'!AE172/'Izračun udjela za 2024. (euri)'!$G$1,2)</f>
        <v>390.49</v>
      </c>
      <c r="AF172" s="65">
        <f>+ROUND('Izračun udjela za 2024. (kune)'!AF172/'Izračun udjela za 2024. (euri)'!$G$1,2)</f>
        <v>2898.63</v>
      </c>
      <c r="AG172" s="67">
        <f>+ROUND('Izračun udjela za 2024. (kune)'!AG172/'Izračun udjela za 2024. (euri)'!$G$1,2)</f>
        <v>69881.600000000006</v>
      </c>
      <c r="AH172" s="64">
        <f>+ROUND('Izračun udjela za 2024. (kune)'!AH172/'Izračun udjela za 2024. (euri)'!$G$1,2)</f>
        <v>48542.67</v>
      </c>
      <c r="AI172" s="68">
        <f>+ROUND('Izračun udjela za 2024. (kune)'!AI172/'Izračun udjela za 2024. (euri)'!$G$1,2)</f>
        <v>679.86</v>
      </c>
      <c r="AJ172" s="64">
        <f>+ROUND('Izračun udjela za 2024. (kune)'!AJ172/'Izračun udjela za 2024. (euri)'!$G$1,2)</f>
        <v>2311.56</v>
      </c>
      <c r="AK172" s="67">
        <f>+ROUND('Izračun udjela za 2024. (kune)'!AK172/'Izračun udjela za 2024. (euri)'!$G$1,2)</f>
        <v>55800.18</v>
      </c>
      <c r="AL172" s="64">
        <f>+ROUND('Izračun udjela za 2024. (kune)'!AL172/'Izračun udjela za 2024. (euri)'!$G$1,2)</f>
        <v>47769.82</v>
      </c>
      <c r="AM172" s="68">
        <f>+ROUND('Izračun udjela za 2024. (kune)'!AM172/'Izračun udjela za 2024. (euri)'!$G$1,2)</f>
        <v>577.17999999999995</v>
      </c>
      <c r="AN172" s="64">
        <f>+ROUND('Izračun udjela za 2024. (kune)'!AN172/'Izračun udjela za 2024. (euri)'!$G$1,2)</f>
        <v>2380.56</v>
      </c>
      <c r="AO172" s="67">
        <f>+ROUND('Izračun udjela za 2024. (kune)'!AO172/'Izračun udjela za 2024. (euri)'!$G$1,2)</f>
        <v>54987.09</v>
      </c>
      <c r="AP172" s="69"/>
      <c r="AQ172" s="69"/>
      <c r="AR172" s="69"/>
      <c r="AS172" s="69"/>
      <c r="AT172" s="69"/>
      <c r="AU172" s="71"/>
      <c r="AV172" s="64">
        <v>26</v>
      </c>
      <c r="AW172" s="64">
        <v>20</v>
      </c>
      <c r="AX172" s="64">
        <v>26</v>
      </c>
      <c r="AY172" s="64">
        <v>26</v>
      </c>
      <c r="AZ172" s="64"/>
      <c r="BA172" s="64"/>
      <c r="BB172" s="64"/>
      <c r="BC172" s="64"/>
      <c r="BD172" s="72">
        <f t="shared" si="33"/>
        <v>71215.37</v>
      </c>
      <c r="BE172" s="73">
        <f t="shared" si="31"/>
        <v>261.82</v>
      </c>
      <c r="BF172" s="74">
        <f t="shared" ref="BF172:BF175" si="41">+$BJ$600</f>
        <v>447.75</v>
      </c>
      <c r="BG172" s="66">
        <f t="shared" si="32"/>
        <v>50572.959999999999</v>
      </c>
      <c r="BH172" s="75">
        <f t="shared" si="34"/>
        <v>1.428988150797654E-4</v>
      </c>
      <c r="BI172" s="76">
        <f t="shared" si="35"/>
        <v>1.4289881507976499E-4</v>
      </c>
    </row>
    <row r="173" spans="1:61" ht="15.75" customHeight="1" x14ac:dyDescent="0.25">
      <c r="A173" s="60">
        <v>1</v>
      </c>
      <c r="B173" s="61">
        <v>184</v>
      </c>
      <c r="C173" s="61">
        <v>15</v>
      </c>
      <c r="D173" s="62" t="s">
        <v>87</v>
      </c>
      <c r="E173" s="62" t="s">
        <v>252</v>
      </c>
      <c r="F173" s="63">
        <v>2650</v>
      </c>
      <c r="G173" s="64">
        <v>10</v>
      </c>
      <c r="H173" s="64">
        <f>+ROUND('Izračun udjela za 2024. (kune)'!H173/'Izračun udjela za 2024. (euri)'!$G$1,2)</f>
        <v>51348.92</v>
      </c>
      <c r="I173" s="65">
        <f>+ROUND('Izračun udjela za 2024. (kune)'!I173/'Izračun udjela za 2024. (euri)'!$G$1,2)</f>
        <v>2418.37</v>
      </c>
      <c r="J173" s="66">
        <f>+ROUND('Izračun udjela za 2024. (kune)'!J173/'Izračun udjela za 2024. (euri)'!$G$1,2)</f>
        <v>53823.61</v>
      </c>
      <c r="K173" s="64">
        <f>+ROUND('Izračun udjela za 2024. (kune)'!K173/'Izračun udjela za 2024. (euri)'!$G$1,2)</f>
        <v>52343.41</v>
      </c>
      <c r="L173" s="65">
        <f>+ROUND('Izračun udjela za 2024. (kune)'!L173/'Izračun udjela za 2024. (euri)'!$G$1,2)</f>
        <v>2465.89</v>
      </c>
      <c r="M173" s="66">
        <f>+ROUND('Izračun udjela za 2024. (kune)'!M173/'Izračun udjela za 2024. (euri)'!$G$1,2)</f>
        <v>54865.26</v>
      </c>
      <c r="N173" s="64">
        <f>+ROUND('Izračun udjela za 2024. (kune)'!N173/'Izračun udjela za 2024. (euri)'!$G$1,2)</f>
        <v>38040.639999999999</v>
      </c>
      <c r="O173" s="65">
        <f>+ROUND('Izračun udjela za 2024. (kune)'!O173/'Izračun udjela za 2024. (euri)'!$G$1,2)</f>
        <v>1096.9100000000001</v>
      </c>
      <c r="P173" s="66">
        <f>+ROUND('Izračun udjela za 2024. (kune)'!P173/'Izračun udjela za 2024. (euri)'!$G$1,2)</f>
        <v>40638.1</v>
      </c>
      <c r="Q173" s="64">
        <f>+ROUND('Izračun udjela za 2024. (kune)'!Q173/'Izračun udjela za 2024. (euri)'!$G$1,2)</f>
        <v>60916.6</v>
      </c>
      <c r="R173" s="65">
        <f>+ROUND('Izračun udjela za 2024. (kune)'!R173/'Izračun udjela za 2024. (euri)'!$G$1,2)</f>
        <v>1844.08</v>
      </c>
      <c r="S173" s="66">
        <f>+ROUND('Izračun udjela za 2024. (kune)'!S173/'Izračun udjela za 2024. (euri)'!$G$1,2)</f>
        <v>64979.77</v>
      </c>
      <c r="T173" s="64">
        <f>+ROUND('Izračun udjela za 2024. (kune)'!T173/'Izračun udjela za 2024. (euri)'!$G$1,2)</f>
        <v>17925.55</v>
      </c>
      <c r="U173" s="65">
        <f>+ROUND('Izračun udjela za 2024. (kune)'!U173/'Izračun udjela za 2024. (euri)'!$G$1,2)</f>
        <v>601.54</v>
      </c>
      <c r="V173" s="67">
        <f>+ROUND('Izračun udjela za 2024. (kune)'!V173/'Izračun udjela za 2024. (euri)'!$G$1,2)</f>
        <v>19056.41</v>
      </c>
      <c r="W173" s="64">
        <f>+ROUND('Izračun udjela za 2024. (kune)'!W173/'Izračun udjela za 2024. (euri)'!$G$1,2)</f>
        <v>48257.34</v>
      </c>
      <c r="X173" s="65">
        <f>+ROUND('Izračun udjela za 2024. (kune)'!X173/'Izračun udjela za 2024. (euri)'!$G$1,2)</f>
        <v>1405.57</v>
      </c>
      <c r="Y173" s="67">
        <f>+ROUND('Izračun udjela za 2024. (kune)'!Y173/'Izračun udjela za 2024. (euri)'!$G$1,2)</f>
        <v>51536.95</v>
      </c>
      <c r="Z173" s="64">
        <f>+ROUND('Izračun udjela za 2024. (kune)'!Z173/'Izračun udjela za 2024. (euri)'!$G$1,2)</f>
        <v>56664.56</v>
      </c>
      <c r="AA173" s="68">
        <f>+ROUND('Izračun udjela za 2024. (kune)'!AA173/'Izračun udjela za 2024. (euri)'!$G$1,2)</f>
        <v>530.44000000000005</v>
      </c>
      <c r="AB173" s="65">
        <f>+ROUND('Izračun udjela za 2024. (kune)'!AB173/'Izračun udjela za 2024. (euri)'!$G$1,2)</f>
        <v>1650.44</v>
      </c>
      <c r="AC173" s="67">
        <f>+ROUND('Izračun udjela za 2024. (kune)'!AC173/'Izračun udjela za 2024. (euri)'!$G$1,2)</f>
        <v>64311.9</v>
      </c>
      <c r="AD173" s="64">
        <f>+ROUND('Izračun udjela za 2024. (kune)'!AD173/'Izračun udjela za 2024. (euri)'!$G$1,2)</f>
        <v>81729.55</v>
      </c>
      <c r="AE173" s="68">
        <f>+ROUND('Izračun udjela za 2024. (kune)'!AE173/'Izračun udjela za 2024. (euri)'!$G$1,2)</f>
        <v>540.76</v>
      </c>
      <c r="AF173" s="65">
        <f>+ROUND('Izračun udjela za 2024. (kune)'!AF173/'Izračun udjela za 2024. (euri)'!$G$1,2)</f>
        <v>2481.92</v>
      </c>
      <c r="AG173" s="67">
        <f>+ROUND('Izračun udjela za 2024. (kune)'!AG173/'Izračun udjela za 2024. (euri)'!$G$1,2)</f>
        <v>90081.43</v>
      </c>
      <c r="AH173" s="64">
        <f>+ROUND('Izračun udjela za 2024. (kune)'!AH173/'Izračun udjela za 2024. (euri)'!$G$1,2)</f>
        <v>78459.08</v>
      </c>
      <c r="AI173" s="68">
        <f>+ROUND('Izračun udjela za 2024. (kune)'!AI173/'Izračun udjela za 2024. (euri)'!$G$1,2)</f>
        <v>699.79</v>
      </c>
      <c r="AJ173" s="64">
        <f>+ROUND('Izračun udjela za 2024. (kune)'!AJ173/'Izračun udjela za 2024. (euri)'!$G$1,2)</f>
        <v>2283.33</v>
      </c>
      <c r="AK173" s="67">
        <f>+ROUND('Izračun udjela za 2024. (kune)'!AK173/'Izračun udjela za 2024. (euri)'!$G$1,2)</f>
        <v>91126.29</v>
      </c>
      <c r="AL173" s="64">
        <f>+ROUND('Izračun udjela za 2024. (kune)'!AL173/'Izračun udjela za 2024. (euri)'!$G$1,2)</f>
        <v>85184.13</v>
      </c>
      <c r="AM173" s="68">
        <f>+ROUND('Izračun udjela za 2024. (kune)'!AM173/'Izračun udjela za 2024. (euri)'!$G$1,2)</f>
        <v>430.62</v>
      </c>
      <c r="AN173" s="64">
        <f>+ROUND('Izračun udjela za 2024. (kune)'!AN173/'Izračun udjela za 2024. (euri)'!$G$1,2)</f>
        <v>2631.96</v>
      </c>
      <c r="AO173" s="67">
        <f>+ROUND('Izračun udjela za 2024. (kune)'!AO173/'Izračun udjela za 2024. (euri)'!$G$1,2)</f>
        <v>98436.44</v>
      </c>
      <c r="AP173" s="69"/>
      <c r="AQ173" s="69"/>
      <c r="AR173" s="69"/>
      <c r="AS173" s="69"/>
      <c r="AT173" s="69"/>
      <c r="AU173" s="71"/>
      <c r="AV173" s="64">
        <v>20</v>
      </c>
      <c r="AW173" s="64">
        <v>16</v>
      </c>
      <c r="AX173" s="64">
        <v>37</v>
      </c>
      <c r="AY173" s="64">
        <v>37</v>
      </c>
      <c r="AZ173" s="64"/>
      <c r="BA173" s="64"/>
      <c r="BB173" s="64"/>
      <c r="BC173" s="64"/>
      <c r="BD173" s="72">
        <f t="shared" si="33"/>
        <v>79098.600000000006</v>
      </c>
      <c r="BE173" s="73">
        <f t="shared" si="31"/>
        <v>29.85</v>
      </c>
      <c r="BF173" s="74">
        <f t="shared" si="41"/>
        <v>447.75</v>
      </c>
      <c r="BG173" s="66">
        <f t="shared" si="32"/>
        <v>1107435</v>
      </c>
      <c r="BH173" s="75">
        <f t="shared" si="34"/>
        <v>3.1291652550663436E-3</v>
      </c>
      <c r="BI173" s="76">
        <f t="shared" si="35"/>
        <v>3.1291652550663402E-3</v>
      </c>
    </row>
    <row r="174" spans="1:61" ht="15.75" customHeight="1" x14ac:dyDescent="0.25">
      <c r="A174" s="60">
        <v>1</v>
      </c>
      <c r="B174" s="61">
        <v>185</v>
      </c>
      <c r="C174" s="61">
        <v>12</v>
      </c>
      <c r="D174" s="62" t="s">
        <v>87</v>
      </c>
      <c r="E174" s="62" t="s">
        <v>253</v>
      </c>
      <c r="F174" s="63">
        <v>2020</v>
      </c>
      <c r="G174" s="64">
        <v>10</v>
      </c>
      <c r="H174" s="64">
        <f>+ROUND('Izračun udjela za 2024. (kune)'!H174/'Izračun udjela za 2024. (euri)'!$G$1,2)</f>
        <v>234609.95</v>
      </c>
      <c r="I174" s="65">
        <f>+ROUND('Izračun udjela za 2024. (kune)'!I174/'Izračun udjela za 2024. (euri)'!$G$1,2)</f>
        <v>0</v>
      </c>
      <c r="J174" s="66">
        <f>+ROUND('Izračun udjela za 2024. (kune)'!J174/'Izračun udjela za 2024. (euri)'!$G$1,2)</f>
        <v>258070.95</v>
      </c>
      <c r="K174" s="64">
        <f>+ROUND('Izračun udjela za 2024. (kune)'!K174/'Izračun udjela za 2024. (euri)'!$G$1,2)</f>
        <v>251571.91</v>
      </c>
      <c r="L174" s="65">
        <f>+ROUND('Izračun udjela za 2024. (kune)'!L174/'Izračun udjela za 2024. (euri)'!$G$1,2)</f>
        <v>0</v>
      </c>
      <c r="M174" s="66">
        <f>+ROUND('Izračun udjela za 2024. (kune)'!M174/'Izračun udjela za 2024. (euri)'!$G$1,2)</f>
        <v>276729.09999999998</v>
      </c>
      <c r="N174" s="64">
        <f>+ROUND('Izračun udjela za 2024. (kune)'!N174/'Izračun udjela za 2024. (euri)'!$G$1,2)</f>
        <v>188035.96</v>
      </c>
      <c r="O174" s="65">
        <f>+ROUND('Izračun udjela za 2024. (kune)'!O174/'Izračun udjela za 2024. (euri)'!$G$1,2)</f>
        <v>0</v>
      </c>
      <c r="P174" s="66">
        <f>+ROUND('Izračun udjela za 2024. (kune)'!P174/'Izračun udjela za 2024. (euri)'!$G$1,2)</f>
        <v>206839.55</v>
      </c>
      <c r="Q174" s="64">
        <f>+ROUND('Izračun udjela za 2024. (kune)'!Q174/'Izračun udjela za 2024. (euri)'!$G$1,2)</f>
        <v>237276.99</v>
      </c>
      <c r="R174" s="65">
        <f>+ROUND('Izračun udjela za 2024. (kune)'!R174/'Izračun udjela za 2024. (euri)'!$G$1,2)</f>
        <v>0</v>
      </c>
      <c r="S174" s="66">
        <f>+ROUND('Izračun udjela za 2024. (kune)'!S174/'Izračun udjela za 2024. (euri)'!$G$1,2)</f>
        <v>261004.69</v>
      </c>
      <c r="T174" s="64">
        <f>+ROUND('Izračun udjela za 2024. (kune)'!T174/'Izračun udjela za 2024. (euri)'!$G$1,2)</f>
        <v>218415.98</v>
      </c>
      <c r="U174" s="65">
        <f>+ROUND('Izračun udjela za 2024. (kune)'!U174/'Izračun udjela za 2024. (euri)'!$G$1,2)</f>
        <v>0</v>
      </c>
      <c r="V174" s="67">
        <f>+ROUND('Izračun udjela za 2024. (kune)'!V174/'Izračun udjela za 2024. (euri)'!$G$1,2)</f>
        <v>240257.58</v>
      </c>
      <c r="W174" s="64">
        <f>+ROUND('Izračun udjela za 2024. (kune)'!W174/'Izračun udjela za 2024. (euri)'!$G$1,2)</f>
        <v>330853.12</v>
      </c>
      <c r="X174" s="65">
        <f>+ROUND('Izračun udjela za 2024. (kune)'!X174/'Izračun udjela za 2024. (euri)'!$G$1,2)</f>
        <v>0</v>
      </c>
      <c r="Y174" s="67">
        <f>+ROUND('Izračun udjela za 2024. (kune)'!Y174/'Izračun udjela za 2024. (euri)'!$G$1,2)</f>
        <v>363938.43</v>
      </c>
      <c r="Z174" s="64">
        <f>+ROUND('Izračun udjela za 2024. (kune)'!Z174/'Izračun udjela za 2024. (euri)'!$G$1,2)</f>
        <v>352474.21</v>
      </c>
      <c r="AA174" s="68">
        <f>+ROUND('Izračun udjela za 2024. (kune)'!AA174/'Izračun udjela za 2024. (euri)'!$G$1,2)</f>
        <v>40.26</v>
      </c>
      <c r="AB174" s="65">
        <f>+ROUND('Izračun udjela za 2024. (kune)'!AB174/'Izračun udjela za 2024. (euri)'!$G$1,2)</f>
        <v>0</v>
      </c>
      <c r="AC174" s="67">
        <f>+ROUND('Izračun udjela za 2024. (kune)'!AC174/'Izračun udjela za 2024. (euri)'!$G$1,2)</f>
        <v>387721.63</v>
      </c>
      <c r="AD174" s="64">
        <f>+ROUND('Izračun udjela za 2024. (kune)'!AD174/'Izračun udjela za 2024. (euri)'!$G$1,2)</f>
        <v>334838.40000000002</v>
      </c>
      <c r="AE174" s="68">
        <f>+ROUND('Izračun udjela za 2024. (kune)'!AE174/'Izračun udjela za 2024. (euri)'!$G$1,2)</f>
        <v>0</v>
      </c>
      <c r="AF174" s="65">
        <f>+ROUND('Izračun udjela za 2024. (kune)'!AF174/'Izračun udjela za 2024. (euri)'!$G$1,2)</f>
        <v>0</v>
      </c>
      <c r="AG174" s="67">
        <f>+ROUND('Izračun udjela za 2024. (kune)'!AG174/'Izračun udjela za 2024. (euri)'!$G$1,2)</f>
        <v>368322.24</v>
      </c>
      <c r="AH174" s="64">
        <f>+ROUND('Izračun udjela za 2024. (kune)'!AH174/'Izračun udjela za 2024. (euri)'!$G$1,2)</f>
        <v>373616.29</v>
      </c>
      <c r="AI174" s="68">
        <f>+ROUND('Izračun udjela za 2024. (kune)'!AI174/'Izračun udjela za 2024. (euri)'!$G$1,2)</f>
        <v>0</v>
      </c>
      <c r="AJ174" s="64">
        <f>+ROUND('Izračun udjela za 2024. (kune)'!AJ174/'Izračun udjela za 2024. (euri)'!$G$1,2)</f>
        <v>0</v>
      </c>
      <c r="AK174" s="67">
        <f>+ROUND('Izračun udjela za 2024. (kune)'!AK174/'Izračun udjela za 2024. (euri)'!$G$1,2)</f>
        <v>410977.92</v>
      </c>
      <c r="AL174" s="64">
        <f>+ROUND('Izračun udjela za 2024. (kune)'!AL174/'Izračun udjela za 2024. (euri)'!$G$1,2)</f>
        <v>410216.49</v>
      </c>
      <c r="AM174" s="68">
        <f>+ROUND('Izračun udjela za 2024. (kune)'!AM174/'Izračun udjela za 2024. (euri)'!$G$1,2)</f>
        <v>0</v>
      </c>
      <c r="AN174" s="64">
        <f>+ROUND('Izračun udjela za 2024. (kune)'!AN174/'Izračun udjela za 2024. (euri)'!$G$1,2)</f>
        <v>0</v>
      </c>
      <c r="AO174" s="67">
        <f>+ROUND('Izračun udjela za 2024. (kune)'!AO174/'Izračun udjela za 2024. (euri)'!$G$1,2)</f>
        <v>451238.14</v>
      </c>
      <c r="AP174" s="69"/>
      <c r="AQ174" s="69"/>
      <c r="AR174" s="69"/>
      <c r="AS174" s="69"/>
      <c r="AT174" s="69"/>
      <c r="AU174" s="71"/>
      <c r="AV174" s="64">
        <v>0</v>
      </c>
      <c r="AW174" s="64">
        <v>0</v>
      </c>
      <c r="AX174" s="64">
        <v>0</v>
      </c>
      <c r="AY174" s="64">
        <v>0</v>
      </c>
      <c r="AZ174" s="64"/>
      <c r="BA174" s="64"/>
      <c r="BB174" s="64"/>
      <c r="BC174" s="64"/>
      <c r="BD174" s="72">
        <f t="shared" si="33"/>
        <v>396439.67</v>
      </c>
      <c r="BE174" s="73">
        <f t="shared" si="31"/>
        <v>196.26</v>
      </c>
      <c r="BF174" s="74">
        <f t="shared" si="41"/>
        <v>447.75</v>
      </c>
      <c r="BG174" s="66">
        <f t="shared" si="32"/>
        <v>508009.80000000005</v>
      </c>
      <c r="BH174" s="75">
        <f t="shared" si="34"/>
        <v>1.4354310775740358E-3</v>
      </c>
      <c r="BI174" s="76">
        <f t="shared" si="35"/>
        <v>1.4354310775740401E-3</v>
      </c>
    </row>
    <row r="175" spans="1:61" ht="15.75" customHeight="1" x14ac:dyDescent="0.25">
      <c r="A175" s="60">
        <v>1</v>
      </c>
      <c r="B175" s="61">
        <v>186</v>
      </c>
      <c r="C175" s="61">
        <v>8</v>
      </c>
      <c r="D175" s="62" t="s">
        <v>87</v>
      </c>
      <c r="E175" s="62" t="s">
        <v>254</v>
      </c>
      <c r="F175" s="63">
        <v>1845</v>
      </c>
      <c r="G175" s="64">
        <v>10</v>
      </c>
      <c r="H175" s="64">
        <f>+ROUND('Izračun udjela za 2024. (kune)'!H175/'Izračun udjela za 2024. (euri)'!$G$1,2)</f>
        <v>579339.47</v>
      </c>
      <c r="I175" s="65">
        <f>+ROUND('Izračun udjela za 2024. (kune)'!I175/'Izračun udjela za 2024. (euri)'!$G$1,2)</f>
        <v>0</v>
      </c>
      <c r="J175" s="66">
        <f>+ROUND('Izračun udjela za 2024. (kune)'!J175/'Izračun udjela za 2024. (euri)'!$G$1,2)</f>
        <v>637273.42000000004</v>
      </c>
      <c r="K175" s="64">
        <f>+ROUND('Izračun udjela za 2024. (kune)'!K175/'Izračun udjela za 2024. (euri)'!$G$1,2)</f>
        <v>581612.17000000004</v>
      </c>
      <c r="L175" s="65">
        <f>+ROUND('Izračun udjela za 2024. (kune)'!L175/'Izračun udjela za 2024. (euri)'!$G$1,2)</f>
        <v>0</v>
      </c>
      <c r="M175" s="66">
        <f>+ROUND('Izračun udjela za 2024. (kune)'!M175/'Izračun udjela za 2024. (euri)'!$G$1,2)</f>
        <v>639773.39</v>
      </c>
      <c r="N175" s="64">
        <f>+ROUND('Izračun udjela za 2024. (kune)'!N175/'Izračun udjela za 2024. (euri)'!$G$1,2)</f>
        <v>473773.46</v>
      </c>
      <c r="O175" s="65">
        <f>+ROUND('Izračun udjela za 2024. (kune)'!O175/'Izračun udjela za 2024. (euri)'!$G$1,2)</f>
        <v>0</v>
      </c>
      <c r="P175" s="66">
        <f>+ROUND('Izračun udjela za 2024. (kune)'!P175/'Izračun udjela za 2024. (euri)'!$G$1,2)</f>
        <v>521150.81</v>
      </c>
      <c r="Q175" s="64">
        <f>+ROUND('Izračun udjela za 2024. (kune)'!Q175/'Izračun udjela za 2024. (euri)'!$G$1,2)</f>
        <v>520314.47</v>
      </c>
      <c r="R175" s="65">
        <f>+ROUND('Izračun udjela za 2024. (kune)'!R175/'Izračun udjela za 2024. (euri)'!$G$1,2)</f>
        <v>0</v>
      </c>
      <c r="S175" s="66">
        <f>+ROUND('Izračun udjela za 2024. (kune)'!S175/'Izračun udjela za 2024. (euri)'!$G$1,2)</f>
        <v>572345.92000000004</v>
      </c>
      <c r="T175" s="64">
        <f>+ROUND('Izračun udjela za 2024. (kune)'!T175/'Izračun udjela za 2024. (euri)'!$G$1,2)</f>
        <v>573518.79</v>
      </c>
      <c r="U175" s="65">
        <f>+ROUND('Izračun udjela za 2024. (kune)'!U175/'Izračun udjela za 2024. (euri)'!$G$1,2)</f>
        <v>0</v>
      </c>
      <c r="V175" s="67">
        <f>+ROUND('Izračun udjela za 2024. (kune)'!V175/'Izračun udjela za 2024. (euri)'!$G$1,2)</f>
        <v>630870.67000000004</v>
      </c>
      <c r="W175" s="64">
        <f>+ROUND('Izračun udjela za 2024. (kune)'!W175/'Izračun udjela za 2024. (euri)'!$G$1,2)</f>
        <v>544927.9</v>
      </c>
      <c r="X175" s="65">
        <f>+ROUND('Izračun udjela za 2024. (kune)'!X175/'Izračun udjela za 2024. (euri)'!$G$1,2)</f>
        <v>0</v>
      </c>
      <c r="Y175" s="67">
        <f>+ROUND('Izračun udjela za 2024. (kune)'!Y175/'Izračun udjela za 2024. (euri)'!$G$1,2)</f>
        <v>599420.68999999994</v>
      </c>
      <c r="Z175" s="64">
        <f>+ROUND('Izračun udjela za 2024. (kune)'!Z175/'Izračun udjela za 2024. (euri)'!$G$1,2)</f>
        <v>628335.06999999995</v>
      </c>
      <c r="AA175" s="68">
        <f>+ROUND('Izračun udjela za 2024. (kune)'!AA175/'Izračun udjela za 2024. (euri)'!$G$1,2)</f>
        <v>781.33</v>
      </c>
      <c r="AB175" s="65">
        <f>+ROUND('Izračun udjela za 2024. (kune)'!AB175/'Izračun udjela za 2024. (euri)'!$G$1,2)</f>
        <v>0</v>
      </c>
      <c r="AC175" s="67">
        <f>+ROUND('Izračun udjela za 2024. (kune)'!AC175/'Izračun udjela za 2024. (euri)'!$G$1,2)</f>
        <v>691623.07</v>
      </c>
      <c r="AD175" s="64">
        <f>+ROUND('Izračun udjela za 2024. (kune)'!AD175/'Izračun udjela za 2024. (euri)'!$G$1,2)</f>
        <v>589555.77</v>
      </c>
      <c r="AE175" s="68">
        <f>+ROUND('Izračun udjela za 2024. (kune)'!AE175/'Izračun udjela za 2024. (euri)'!$G$1,2)</f>
        <v>259.06</v>
      </c>
      <c r="AF175" s="65">
        <f>+ROUND('Izračun udjela za 2024. (kune)'!AF175/'Izračun udjela za 2024. (euri)'!$G$1,2)</f>
        <v>0</v>
      </c>
      <c r="AG175" s="67">
        <f>+ROUND('Izračun udjela za 2024. (kune)'!AG175/'Izračun udjela za 2024. (euri)'!$G$1,2)</f>
        <v>649978.32999999996</v>
      </c>
      <c r="AH175" s="64">
        <f>+ROUND('Izračun udjela za 2024. (kune)'!AH175/'Izračun udjela za 2024. (euri)'!$G$1,2)</f>
        <v>557520.63</v>
      </c>
      <c r="AI175" s="68">
        <f>+ROUND('Izračun udjela za 2024. (kune)'!AI175/'Izračun udjela za 2024. (euri)'!$G$1,2)</f>
        <v>359.32</v>
      </c>
      <c r="AJ175" s="64">
        <f>+ROUND('Izračun udjela za 2024. (kune)'!AJ175/'Izračun udjela za 2024. (euri)'!$G$1,2)</f>
        <v>0</v>
      </c>
      <c r="AK175" s="67">
        <f>+ROUND('Izračun udjela za 2024. (kune)'!AK175/'Izračun udjela za 2024. (euri)'!$G$1,2)</f>
        <v>618352.26</v>
      </c>
      <c r="AL175" s="64">
        <f>+ROUND('Izračun udjela za 2024. (kune)'!AL175/'Izračun udjela za 2024. (euri)'!$G$1,2)</f>
        <v>695198.27</v>
      </c>
      <c r="AM175" s="68">
        <f>+ROUND('Izračun udjela za 2024. (kune)'!AM175/'Izračun udjela za 2024. (euri)'!$G$1,2)</f>
        <v>248.05</v>
      </c>
      <c r="AN175" s="64">
        <f>+ROUND('Izračun udjela za 2024. (kune)'!AN175/'Izračun udjela za 2024. (euri)'!$G$1,2)</f>
        <v>0</v>
      </c>
      <c r="AO175" s="67">
        <f>+ROUND('Izračun udjela za 2024. (kune)'!AO175/'Izračun udjela za 2024. (euri)'!$G$1,2)</f>
        <v>771234.01</v>
      </c>
      <c r="AP175" s="69"/>
      <c r="AQ175" s="69"/>
      <c r="AR175" s="69"/>
      <c r="AS175" s="69"/>
      <c r="AT175" s="69"/>
      <c r="AU175" s="71"/>
      <c r="AV175" s="64">
        <v>6</v>
      </c>
      <c r="AW175" s="64">
        <v>8</v>
      </c>
      <c r="AX175" s="64">
        <v>25</v>
      </c>
      <c r="AY175" s="64">
        <v>31</v>
      </c>
      <c r="AZ175" s="64"/>
      <c r="BA175" s="64"/>
      <c r="BB175" s="64"/>
      <c r="BC175" s="64"/>
      <c r="BD175" s="72">
        <f t="shared" si="33"/>
        <v>666121.67000000004</v>
      </c>
      <c r="BE175" s="73">
        <f t="shared" si="31"/>
        <v>361.04</v>
      </c>
      <c r="BF175" s="74">
        <f t="shared" si="41"/>
        <v>447.75</v>
      </c>
      <c r="BG175" s="66">
        <f t="shared" si="32"/>
        <v>159979.94999999995</v>
      </c>
      <c r="BH175" s="75">
        <f t="shared" si="34"/>
        <v>4.5203890164863015E-4</v>
      </c>
      <c r="BI175" s="76">
        <f t="shared" si="35"/>
        <v>4.5203890164862998E-4</v>
      </c>
    </row>
    <row r="176" spans="1:61" ht="15.75" customHeight="1" x14ac:dyDescent="0.25">
      <c r="A176" s="60">
        <v>1</v>
      </c>
      <c r="B176" s="61">
        <v>187</v>
      </c>
      <c r="C176" s="61">
        <v>2</v>
      </c>
      <c r="D176" s="62" t="s">
        <v>91</v>
      </c>
      <c r="E176" s="62" t="s">
        <v>255</v>
      </c>
      <c r="F176" s="63">
        <v>2548</v>
      </c>
      <c r="G176" s="64">
        <v>12</v>
      </c>
      <c r="H176" s="64">
        <f>+ROUND('Izračun udjela za 2024. (kune)'!H176/'Izračun udjela za 2024. (euri)'!$G$1,2)</f>
        <v>850834.93</v>
      </c>
      <c r="I176" s="65">
        <f>+ROUND('Izračun udjela za 2024. (kune)'!I176/'Izračun udjela za 2024. (euri)'!$G$1,2)</f>
        <v>90249.13</v>
      </c>
      <c r="J176" s="66">
        <f>+ROUND('Izračun udjela za 2024. (kune)'!J176/'Izračun udjela za 2024. (euri)'!$G$1,2)</f>
        <v>851856.1</v>
      </c>
      <c r="K176" s="64">
        <f>+ROUND('Izračun udjela za 2024. (kune)'!K176/'Izračun udjela za 2024. (euri)'!$G$1,2)</f>
        <v>879342.02</v>
      </c>
      <c r="L176" s="65">
        <f>+ROUND('Izračun udjela za 2024. (kune)'!L176/'Izračun udjela za 2024. (euri)'!$G$1,2)</f>
        <v>93272.9</v>
      </c>
      <c r="M176" s="66">
        <f>+ROUND('Izračun udjela za 2024. (kune)'!M176/'Izračun udjela za 2024. (euri)'!$G$1,2)</f>
        <v>880397.42</v>
      </c>
      <c r="N176" s="64">
        <f>+ROUND('Izračun udjela za 2024. (kune)'!N176/'Izračun udjela za 2024. (euri)'!$G$1,2)</f>
        <v>657073.43999999994</v>
      </c>
      <c r="O176" s="65">
        <f>+ROUND('Izračun udjela za 2024. (kune)'!O176/'Izračun udjela za 2024. (euri)'!$G$1,2)</f>
        <v>69696.87</v>
      </c>
      <c r="P176" s="66">
        <f>+ROUND('Izračun udjela za 2024. (kune)'!P176/'Izračun udjela za 2024. (euri)'!$G$1,2)</f>
        <v>657861.75</v>
      </c>
      <c r="Q176" s="64">
        <f>+ROUND('Izračun udjela za 2024. (kune)'!Q176/'Izračun udjela za 2024. (euri)'!$G$1,2)</f>
        <v>758971.43</v>
      </c>
      <c r="R176" s="65">
        <f>+ROUND('Izračun udjela za 2024. (kune)'!R176/'Izračun udjela za 2024. (euri)'!$G$1,2)</f>
        <v>80679.86</v>
      </c>
      <c r="S176" s="66">
        <f>+ROUND('Izračun udjela za 2024. (kune)'!S176/'Izračun udjela za 2024. (euri)'!$G$1,2)</f>
        <v>759686.56</v>
      </c>
      <c r="T176" s="64">
        <f>+ROUND('Izračun udjela za 2024. (kune)'!T176/'Izračun udjela za 2024. (euri)'!$G$1,2)</f>
        <v>734003.21</v>
      </c>
      <c r="U176" s="65">
        <f>+ROUND('Izračun udjela za 2024. (kune)'!U176/'Izračun udjela za 2024. (euri)'!$G$1,2)</f>
        <v>78113.740000000005</v>
      </c>
      <c r="V176" s="67">
        <f>+ROUND('Izračun udjela za 2024. (kune)'!V176/'Izračun udjela za 2024. (euri)'!$G$1,2)</f>
        <v>734596.21</v>
      </c>
      <c r="W176" s="64">
        <f>+ROUND('Izračun udjela za 2024. (kune)'!W176/'Izračun udjela za 2024. (euri)'!$G$1,2)</f>
        <v>782152.45</v>
      </c>
      <c r="X176" s="65">
        <f>+ROUND('Izračun udjela za 2024. (kune)'!X176/'Izračun udjela za 2024. (euri)'!$G$1,2)</f>
        <v>83802.240000000005</v>
      </c>
      <c r="Y176" s="67">
        <f>+ROUND('Izračun udjela za 2024. (kune)'!Y176/'Izračun udjela za 2024. (euri)'!$G$1,2)</f>
        <v>782152.24</v>
      </c>
      <c r="Z176" s="64">
        <f>+ROUND('Izračun udjela za 2024. (kune)'!Z176/'Izračun udjela za 2024. (euri)'!$G$1,2)</f>
        <v>915714.54</v>
      </c>
      <c r="AA176" s="68">
        <f>+ROUND('Izračun udjela za 2024. (kune)'!AA176/'Izračun udjela za 2024. (euri)'!$G$1,2)</f>
        <v>1827.09</v>
      </c>
      <c r="AB176" s="65">
        <f>+ROUND('Izračun udjela za 2024. (kune)'!AB176/'Izračun udjela za 2024. (euri)'!$G$1,2)</f>
        <v>98112.48</v>
      </c>
      <c r="AC176" s="67">
        <f>+ROUND('Izračun udjela za 2024. (kune)'!AC176/'Izračun udjela za 2024. (euri)'!$G$1,2)</f>
        <v>916789.61</v>
      </c>
      <c r="AD176" s="64">
        <f>+ROUND('Izračun udjela za 2024. (kune)'!AD176/'Izračun udjela za 2024. (euri)'!$G$1,2)</f>
        <v>935358.76</v>
      </c>
      <c r="AE176" s="68">
        <f>+ROUND('Izračun udjela za 2024. (kune)'!AE176/'Izračun udjela za 2024. (euri)'!$G$1,2)</f>
        <v>489.81</v>
      </c>
      <c r="AF176" s="65">
        <f>+ROUND('Izračun udjela za 2024. (kune)'!AF176/'Izračun udjela za 2024. (euri)'!$G$1,2)</f>
        <v>99662.3</v>
      </c>
      <c r="AG176" s="67">
        <f>+ROUND('Izračun udjela za 2024. (kune)'!AG176/'Izračun udjela za 2024. (euri)'!$G$1,2)</f>
        <v>939444.99</v>
      </c>
      <c r="AH176" s="64">
        <f>+ROUND('Izračun udjela za 2024. (kune)'!AH176/'Izračun udjela za 2024. (euri)'!$G$1,2)</f>
        <v>859818.03</v>
      </c>
      <c r="AI176" s="68">
        <f>+ROUND('Izračun udjela za 2024. (kune)'!AI176/'Izračun udjela za 2024. (euri)'!$G$1,2)</f>
        <v>576.91999999999996</v>
      </c>
      <c r="AJ176" s="64">
        <f>+ROUND('Izračun udjela za 2024. (kune)'!AJ176/'Izračun udjela za 2024. (euri)'!$G$1,2)</f>
        <v>92139.43</v>
      </c>
      <c r="AK176" s="67">
        <f>+ROUND('Izračun udjela za 2024. (kune)'!AK176/'Izračun udjela za 2024. (euri)'!$G$1,2)</f>
        <v>864728.24</v>
      </c>
      <c r="AL176" s="64">
        <f>+ROUND('Izračun udjela za 2024. (kune)'!AL176/'Izračun udjela za 2024. (euri)'!$G$1,2)</f>
        <v>1050977.0900000001</v>
      </c>
      <c r="AM176" s="68">
        <f>+ROUND('Izračun udjela za 2024. (kune)'!AM176/'Izračun udjela za 2024. (euri)'!$G$1,2)</f>
        <v>1101.8399999999999</v>
      </c>
      <c r="AN176" s="64">
        <f>+ROUND('Izračun udjela za 2024. (kune)'!AN176/'Izračun udjela za 2024. (euri)'!$G$1,2)</f>
        <v>112371.26</v>
      </c>
      <c r="AO176" s="67">
        <f>+ROUND('Izračun udjela za 2024. (kune)'!AO176/'Izračun udjela za 2024. (euri)'!$G$1,2)</f>
        <v>1056024.77</v>
      </c>
      <c r="AP176" s="69"/>
      <c r="AQ176" s="69"/>
      <c r="AR176" s="69"/>
      <c r="AS176" s="69"/>
      <c r="AT176" s="69"/>
      <c r="AU176" s="71"/>
      <c r="AV176" s="64">
        <v>14</v>
      </c>
      <c r="AW176" s="64">
        <v>18</v>
      </c>
      <c r="AX176" s="64">
        <v>25</v>
      </c>
      <c r="AY176" s="64">
        <v>27</v>
      </c>
      <c r="AZ176" s="64"/>
      <c r="BA176" s="64"/>
      <c r="BB176" s="64"/>
      <c r="BC176" s="64"/>
      <c r="BD176" s="72">
        <f t="shared" si="33"/>
        <v>911827.97</v>
      </c>
      <c r="BE176" s="73">
        <f t="shared" si="31"/>
        <v>357.86</v>
      </c>
      <c r="BF176" s="74">
        <f>+$BJ$601</f>
        <v>453.27</v>
      </c>
      <c r="BG176" s="66">
        <f t="shared" si="32"/>
        <v>243104.67999999991</v>
      </c>
      <c r="BH176" s="75">
        <f t="shared" si="34"/>
        <v>6.869159074799167E-4</v>
      </c>
      <c r="BI176" s="76">
        <f t="shared" si="35"/>
        <v>6.8691590747991702E-4</v>
      </c>
    </row>
    <row r="177" spans="1:61" ht="15.75" customHeight="1" x14ac:dyDescent="0.25">
      <c r="A177" s="60">
        <v>1</v>
      </c>
      <c r="B177" s="61">
        <v>189</v>
      </c>
      <c r="C177" s="61">
        <v>5</v>
      </c>
      <c r="D177" s="62" t="s">
        <v>87</v>
      </c>
      <c r="E177" s="62" t="s">
        <v>256</v>
      </c>
      <c r="F177" s="63">
        <v>1793</v>
      </c>
      <c r="G177" s="64">
        <v>10</v>
      </c>
      <c r="H177" s="64">
        <f>+ROUND('Izračun udjela za 2024. (kune)'!H177/'Izračun udjela za 2024. (euri)'!$G$1,2)</f>
        <v>402358.42</v>
      </c>
      <c r="I177" s="65">
        <f>+ROUND('Izračun udjela za 2024. (kune)'!I177/'Izračun udjela za 2024. (euri)'!$G$1,2)</f>
        <v>26059.33</v>
      </c>
      <c r="J177" s="66">
        <f>+ROUND('Izračun udjela za 2024. (kune)'!J177/'Izračun udjela za 2024. (euri)'!$G$1,2)</f>
        <v>413929</v>
      </c>
      <c r="K177" s="64">
        <f>+ROUND('Izračun udjela za 2024. (kune)'!K177/'Izračun udjela za 2024. (euri)'!$G$1,2)</f>
        <v>389217.36</v>
      </c>
      <c r="L177" s="65">
        <f>+ROUND('Izračun udjela za 2024. (kune)'!L177/'Izračun udjela za 2024. (euri)'!$G$1,2)</f>
        <v>25208.23</v>
      </c>
      <c r="M177" s="66">
        <f>+ROUND('Izračun udjela za 2024. (kune)'!M177/'Izračun udjela za 2024. (euri)'!$G$1,2)</f>
        <v>400410.05</v>
      </c>
      <c r="N177" s="64">
        <f>+ROUND('Izračun udjela za 2024. (kune)'!N177/'Izračun udjela za 2024. (euri)'!$G$1,2)</f>
        <v>366282.84</v>
      </c>
      <c r="O177" s="65">
        <f>+ROUND('Izračun udjela za 2024. (kune)'!O177/'Izračun udjela za 2024. (euri)'!$G$1,2)</f>
        <v>23722.97</v>
      </c>
      <c r="P177" s="66">
        <f>+ROUND('Izračun udjela za 2024. (kune)'!P177/'Izračun udjela za 2024. (euri)'!$G$1,2)</f>
        <v>376815.86</v>
      </c>
      <c r="Q177" s="64">
        <f>+ROUND('Izračun udjela za 2024. (kune)'!Q177/'Izračun udjela za 2024. (euri)'!$G$1,2)</f>
        <v>357942.74</v>
      </c>
      <c r="R177" s="65">
        <f>+ROUND('Izračun udjela za 2024. (kune)'!R177/'Izračun udjela za 2024. (euri)'!$G$1,2)</f>
        <v>23305.23</v>
      </c>
      <c r="S177" s="66">
        <f>+ROUND('Izračun udjela za 2024. (kune)'!S177/'Izračun udjela za 2024. (euri)'!$G$1,2)</f>
        <v>368101.26</v>
      </c>
      <c r="T177" s="64">
        <f>+ROUND('Izračun udjela za 2024. (kune)'!T177/'Izračun udjela za 2024. (euri)'!$G$1,2)</f>
        <v>332461.38</v>
      </c>
      <c r="U177" s="65">
        <f>+ROUND('Izračun udjela za 2024. (kune)'!U177/'Izračun udjela za 2024. (euri)'!$G$1,2)</f>
        <v>21708.33</v>
      </c>
      <c r="V177" s="67">
        <f>+ROUND('Izračun udjela za 2024. (kune)'!V177/'Izračun udjela za 2024. (euri)'!$G$1,2)</f>
        <v>341828.36</v>
      </c>
      <c r="W177" s="64">
        <f>+ROUND('Izračun udjela za 2024. (kune)'!W177/'Izračun udjela za 2024. (euri)'!$G$1,2)</f>
        <v>403761.97</v>
      </c>
      <c r="X177" s="65">
        <f>+ROUND('Izračun udjela za 2024. (kune)'!X177/'Izračun udjela za 2024. (euri)'!$G$1,2)</f>
        <v>26414.48</v>
      </c>
      <c r="Y177" s="67">
        <f>+ROUND('Izračun udjela za 2024. (kune)'!Y177/'Izračun udjela za 2024. (euri)'!$G$1,2)</f>
        <v>415082.23999999999</v>
      </c>
      <c r="Z177" s="64">
        <f>+ROUND('Izračun udjela za 2024. (kune)'!Z177/'Izračun udjela za 2024. (euri)'!$G$1,2)</f>
        <v>502110.28</v>
      </c>
      <c r="AA177" s="68">
        <f>+ROUND('Izračun udjela za 2024. (kune)'!AA177/'Izračun udjela za 2024. (euri)'!$G$1,2)</f>
        <v>85.21</v>
      </c>
      <c r="AB177" s="65">
        <f>+ROUND('Izračun udjela za 2024. (kune)'!AB177/'Izračun udjela za 2024. (euri)'!$G$1,2)</f>
        <v>32848.5</v>
      </c>
      <c r="AC177" s="67">
        <f>+ROUND('Izračun udjela za 2024. (kune)'!AC177/'Izračun udjela za 2024. (euri)'!$G$1,2)</f>
        <v>516751.21</v>
      </c>
      <c r="AD177" s="64">
        <f>+ROUND('Izračun udjela za 2024. (kune)'!AD177/'Izračun udjela za 2024. (euri)'!$G$1,2)</f>
        <v>510008.04</v>
      </c>
      <c r="AE177" s="68">
        <f>+ROUND('Izračun udjela za 2024. (kune)'!AE177/'Izračun udjela za 2024. (euri)'!$G$1,2)</f>
        <v>0</v>
      </c>
      <c r="AF177" s="65">
        <f>+ROUND('Izračun udjela za 2024. (kune)'!AF177/'Izračun udjela za 2024. (euri)'!$G$1,2)</f>
        <v>33111.620000000003</v>
      </c>
      <c r="AG177" s="67">
        <f>+ROUND('Izračun udjela za 2024. (kune)'!AG177/'Izračun udjela za 2024. (euri)'!$G$1,2)</f>
        <v>525243.04</v>
      </c>
      <c r="AH177" s="64">
        <f>+ROUND('Izračun udjela za 2024. (kune)'!AH177/'Izračun udjela za 2024. (euri)'!$G$1,2)</f>
        <v>460039.3</v>
      </c>
      <c r="AI177" s="68">
        <f>+ROUND('Izračun udjela za 2024. (kune)'!AI177/'Izračun udjela za 2024. (euri)'!$G$1,2)</f>
        <v>65.430000000000007</v>
      </c>
      <c r="AJ177" s="64">
        <f>+ROUND('Izračun udjela za 2024. (kune)'!AJ177/'Izračun udjela za 2024. (euri)'!$G$1,2)</f>
        <v>29935.67</v>
      </c>
      <c r="AK177" s="67">
        <f>+ROUND('Izračun udjela za 2024. (kune)'!AK177/'Izračun udjela za 2024. (euri)'!$G$1,2)</f>
        <v>473699</v>
      </c>
      <c r="AL177" s="64">
        <f>+ROUND('Izračun udjela za 2024. (kune)'!AL177/'Izračun udjela za 2024. (euri)'!$G$1,2)</f>
        <v>579733.54</v>
      </c>
      <c r="AM177" s="68">
        <f>+ROUND('Izračun udjela za 2024. (kune)'!AM177/'Izračun udjela za 2024. (euri)'!$G$1,2)</f>
        <v>159.77000000000001</v>
      </c>
      <c r="AN177" s="64">
        <f>+ROUND('Izračun udjela za 2024. (kune)'!AN177/'Izračun udjela za 2024. (euri)'!$G$1,2)</f>
        <v>37926.6</v>
      </c>
      <c r="AO177" s="67">
        <f>+ROUND('Izračun udjela za 2024. (kune)'!AO177/'Izračun udjela za 2024. (euri)'!$G$1,2)</f>
        <v>597782.81999999995</v>
      </c>
      <c r="AP177" s="69"/>
      <c r="AQ177" s="69"/>
      <c r="AR177" s="69"/>
      <c r="AS177" s="69"/>
      <c r="AT177" s="69"/>
      <c r="AU177" s="71"/>
      <c r="AV177" s="64">
        <v>3</v>
      </c>
      <c r="AW177" s="64">
        <v>3</v>
      </c>
      <c r="AX177" s="64">
        <v>3</v>
      </c>
      <c r="AY177" s="64">
        <v>9</v>
      </c>
      <c r="AZ177" s="64"/>
      <c r="BA177" s="64"/>
      <c r="BB177" s="64"/>
      <c r="BC177" s="64"/>
      <c r="BD177" s="72">
        <f t="shared" si="33"/>
        <v>505711.66</v>
      </c>
      <c r="BE177" s="73">
        <f t="shared" si="31"/>
        <v>282.05</v>
      </c>
      <c r="BF177" s="74">
        <f t="shared" ref="BF177:BF182" si="42">+$BJ$600</f>
        <v>447.75</v>
      </c>
      <c r="BG177" s="66">
        <f t="shared" si="32"/>
        <v>297100.09999999998</v>
      </c>
      <c r="BH177" s="75">
        <f t="shared" si="34"/>
        <v>8.3948521601424561E-4</v>
      </c>
      <c r="BI177" s="76">
        <f t="shared" si="35"/>
        <v>8.3948521601424604E-4</v>
      </c>
    </row>
    <row r="178" spans="1:61" ht="15.75" customHeight="1" x14ac:dyDescent="0.25">
      <c r="A178" s="60">
        <v>1</v>
      </c>
      <c r="B178" s="61">
        <v>190</v>
      </c>
      <c r="C178" s="61">
        <v>1</v>
      </c>
      <c r="D178" s="62" t="s">
        <v>87</v>
      </c>
      <c r="E178" s="62" t="s">
        <v>257</v>
      </c>
      <c r="F178" s="63">
        <v>5044</v>
      </c>
      <c r="G178" s="64">
        <v>10</v>
      </c>
      <c r="H178" s="64">
        <f>+ROUND('Izračun udjela za 2024. (kune)'!H178/'Izračun udjela za 2024. (euri)'!$G$1,2)</f>
        <v>1487796.88</v>
      </c>
      <c r="I178" s="65">
        <f>+ROUND('Izračun udjela za 2024. (kune)'!I178/'Izračun udjela za 2024. (euri)'!$G$1,2)</f>
        <v>133901.87</v>
      </c>
      <c r="J178" s="66">
        <f>+ROUND('Izračun udjela za 2024. (kune)'!J178/'Izračun udjela za 2024. (euri)'!$G$1,2)</f>
        <v>1489284.51</v>
      </c>
      <c r="K178" s="64">
        <f>+ROUND('Izračun udjela za 2024. (kune)'!K178/'Izračun udjela za 2024. (euri)'!$G$1,2)</f>
        <v>1666013.59</v>
      </c>
      <c r="L178" s="65">
        <f>+ROUND('Izračun udjela za 2024. (kune)'!L178/'Izračun udjela za 2024. (euri)'!$G$1,2)</f>
        <v>149941.37</v>
      </c>
      <c r="M178" s="66">
        <f>+ROUND('Izračun udjela za 2024. (kune)'!M178/'Izračun udjela za 2024. (euri)'!$G$1,2)</f>
        <v>1667679.45</v>
      </c>
      <c r="N178" s="64">
        <f>+ROUND('Izračun udjela za 2024. (kune)'!N178/'Izračun udjela za 2024. (euri)'!$G$1,2)</f>
        <v>1440498.89</v>
      </c>
      <c r="O178" s="65">
        <f>+ROUND('Izračun udjela za 2024. (kune)'!O178/'Izračun udjela za 2024. (euri)'!$G$1,2)</f>
        <v>129644.85</v>
      </c>
      <c r="P178" s="66">
        <f>+ROUND('Izračun udjela za 2024. (kune)'!P178/'Izračun udjela za 2024. (euri)'!$G$1,2)</f>
        <v>1441939.44</v>
      </c>
      <c r="Q178" s="64">
        <f>+ROUND('Izračun udjela za 2024. (kune)'!Q178/'Izračun udjela za 2024. (euri)'!$G$1,2)</f>
        <v>1758714.32</v>
      </c>
      <c r="R178" s="65">
        <f>+ROUND('Izračun udjela za 2024. (kune)'!R178/'Izračun udjela za 2024. (euri)'!$G$1,2)</f>
        <v>159154.23000000001</v>
      </c>
      <c r="S178" s="66">
        <f>+ROUND('Izračun udjela za 2024. (kune)'!S178/'Izračun udjela za 2024. (euri)'!$G$1,2)</f>
        <v>1759516.09</v>
      </c>
      <c r="T178" s="64">
        <f>+ROUND('Izračun udjela za 2024. (kune)'!T178/'Izračun udjela za 2024. (euri)'!$G$1,2)</f>
        <v>1527173.36</v>
      </c>
      <c r="U178" s="65">
        <f>+ROUND('Izračun udjela za 2024. (kune)'!U178/'Izračun udjela za 2024. (euri)'!$G$1,2)</f>
        <v>138422.82999999999</v>
      </c>
      <c r="V178" s="67">
        <f>+ROUND('Izračun udjela za 2024. (kune)'!V178/'Izračun udjela za 2024. (euri)'!$G$1,2)</f>
        <v>1527625.59</v>
      </c>
      <c r="W178" s="64">
        <f>+ROUND('Izračun udjela za 2024. (kune)'!W178/'Izračun udjela za 2024. (euri)'!$G$1,2)</f>
        <v>1858872.82</v>
      </c>
      <c r="X178" s="65">
        <f>+ROUND('Izračun udjela za 2024. (kune)'!X178/'Izračun udjela za 2024. (euri)'!$G$1,2)</f>
        <v>168988.45</v>
      </c>
      <c r="Y178" s="67">
        <f>+ROUND('Izračun udjela za 2024. (kune)'!Y178/'Izračun udjela za 2024. (euri)'!$G$1,2)</f>
        <v>1858872.8</v>
      </c>
      <c r="Z178" s="64">
        <f>+ROUND('Izračun udjela za 2024. (kune)'!Z178/'Izračun udjela za 2024. (euri)'!$G$1,2)</f>
        <v>2313026.9700000002</v>
      </c>
      <c r="AA178" s="68">
        <f>+ROUND('Izračun udjela za 2024. (kune)'!AA178/'Izračun udjela za 2024. (euri)'!$G$1,2)</f>
        <v>4149.54</v>
      </c>
      <c r="AB178" s="65">
        <f>+ROUND('Izračun udjela za 2024. (kune)'!AB178/'Izračun udjela za 2024. (euri)'!$G$1,2)</f>
        <v>210275.18</v>
      </c>
      <c r="AC178" s="67">
        <f>+ROUND('Izračun udjela za 2024. (kune)'!AC178/'Izračun udjela za 2024. (euri)'!$G$1,2)</f>
        <v>2311966.36</v>
      </c>
      <c r="AD178" s="64">
        <f>+ROUND('Izračun udjela za 2024. (kune)'!AD178/'Izračun udjela za 2024. (euri)'!$G$1,2)</f>
        <v>2151132.85</v>
      </c>
      <c r="AE178" s="68">
        <f>+ROUND('Izračun udjela za 2024. (kune)'!AE178/'Izračun udjela za 2024. (euri)'!$G$1,2)</f>
        <v>885.88</v>
      </c>
      <c r="AF178" s="65">
        <f>+ROUND('Izračun udjela za 2024. (kune)'!AF178/'Izračun udjela za 2024. (euri)'!$G$1,2)</f>
        <v>195116.42</v>
      </c>
      <c r="AG178" s="67">
        <f>+ROUND('Izračun udjela za 2024. (kune)'!AG178/'Izračun udjela za 2024. (euri)'!$G$1,2)</f>
        <v>2153928.5</v>
      </c>
      <c r="AH178" s="64">
        <f>+ROUND('Izračun udjela za 2024. (kune)'!AH178/'Izračun udjela za 2024. (euri)'!$G$1,2)</f>
        <v>1834766.5</v>
      </c>
      <c r="AI178" s="68">
        <f>+ROUND('Izračun udjela za 2024. (kune)'!AI178/'Izračun udjela za 2024. (euri)'!$G$1,2)</f>
        <v>394.43</v>
      </c>
      <c r="AJ178" s="64">
        <f>+ROUND('Izračun udjela za 2024. (kune)'!AJ178/'Izračun udjela za 2024. (euri)'!$G$1,2)</f>
        <v>168084.06</v>
      </c>
      <c r="AK178" s="67">
        <f>+ROUND('Izračun udjela za 2024. (kune)'!AK178/'Izračun udjela za 2024. (euri)'!$G$1,2)</f>
        <v>1838172.62</v>
      </c>
      <c r="AL178" s="64">
        <f>+ROUND('Izračun udjela za 2024. (kune)'!AL178/'Izračun udjela za 2024. (euri)'!$G$1,2)</f>
        <v>2100346.92</v>
      </c>
      <c r="AM178" s="68">
        <f>+ROUND('Izračun udjela za 2024. (kune)'!AM178/'Izračun udjela za 2024. (euri)'!$G$1,2)</f>
        <v>522.94000000000005</v>
      </c>
      <c r="AN178" s="64">
        <f>+ROUND('Izračun udjela za 2024. (kune)'!AN178/'Izračun udjela za 2024. (euri)'!$G$1,2)</f>
        <v>190464</v>
      </c>
      <c r="AO178" s="67">
        <f>+ROUND('Izračun udjela za 2024. (kune)'!AO178/'Izračun udjela za 2024. (euri)'!$G$1,2)</f>
        <v>2105551.7999999998</v>
      </c>
      <c r="AP178" s="69"/>
      <c r="AQ178" s="69"/>
      <c r="AR178" s="69"/>
      <c r="AS178" s="69"/>
      <c r="AT178" s="69"/>
      <c r="AU178" s="71"/>
      <c r="AV178" s="64">
        <v>16</v>
      </c>
      <c r="AW178" s="64">
        <v>15</v>
      </c>
      <c r="AX178" s="64">
        <v>24</v>
      </c>
      <c r="AY178" s="64">
        <v>24</v>
      </c>
      <c r="AZ178" s="64"/>
      <c r="BA178" s="64"/>
      <c r="BB178" s="64"/>
      <c r="BC178" s="64"/>
      <c r="BD178" s="72">
        <f t="shared" si="33"/>
        <v>2053698.42</v>
      </c>
      <c r="BE178" s="73">
        <f t="shared" si="31"/>
        <v>407.16</v>
      </c>
      <c r="BF178" s="74">
        <f t="shared" si="42"/>
        <v>447.75</v>
      </c>
      <c r="BG178" s="66">
        <f t="shared" si="32"/>
        <v>204735.95999999988</v>
      </c>
      <c r="BH178" s="75">
        <f t="shared" si="34"/>
        <v>5.785013589914102E-4</v>
      </c>
      <c r="BI178" s="76">
        <f t="shared" si="35"/>
        <v>5.7850135899140999E-4</v>
      </c>
    </row>
    <row r="179" spans="1:61" ht="15.75" customHeight="1" x14ac:dyDescent="0.25">
      <c r="A179" s="60">
        <v>1</v>
      </c>
      <c r="B179" s="61">
        <v>192</v>
      </c>
      <c r="C179" s="61">
        <v>17</v>
      </c>
      <c r="D179" s="62" t="s">
        <v>87</v>
      </c>
      <c r="E179" s="62" t="s">
        <v>258</v>
      </c>
      <c r="F179" s="63">
        <v>5226</v>
      </c>
      <c r="G179" s="64">
        <v>10</v>
      </c>
      <c r="H179" s="64">
        <f>+ROUND('Izračun udjela za 2024. (kune)'!H179/'Izračun udjela za 2024. (euri)'!$G$1,2)</f>
        <v>739493.02</v>
      </c>
      <c r="I179" s="65">
        <f>+ROUND('Izračun udjela za 2024. (kune)'!I179/'Izračun udjela za 2024. (euri)'!$G$1,2)</f>
        <v>0</v>
      </c>
      <c r="J179" s="66">
        <f>+ROUND('Izračun udjela za 2024. (kune)'!J179/'Izračun udjela za 2024. (euri)'!$G$1,2)</f>
        <v>813442.32</v>
      </c>
      <c r="K179" s="64">
        <f>+ROUND('Izračun udjela za 2024. (kune)'!K179/'Izračun udjela za 2024. (euri)'!$G$1,2)</f>
        <v>958393.26</v>
      </c>
      <c r="L179" s="65">
        <f>+ROUND('Izračun udjela za 2024. (kune)'!L179/'Izračun udjela za 2024. (euri)'!$G$1,2)</f>
        <v>11329.86</v>
      </c>
      <c r="M179" s="66">
        <f>+ROUND('Izračun udjela za 2024. (kune)'!M179/'Izračun udjela za 2024. (euri)'!$G$1,2)</f>
        <v>1041769.75</v>
      </c>
      <c r="N179" s="64">
        <f>+ROUND('Izračun udjela za 2024. (kune)'!N179/'Izračun udjela za 2024. (euri)'!$G$1,2)</f>
        <v>946510.69</v>
      </c>
      <c r="O179" s="65">
        <f>+ROUND('Izračun udjela za 2024. (kune)'!O179/'Izračun udjela za 2024. (euri)'!$G$1,2)</f>
        <v>85185.96</v>
      </c>
      <c r="P179" s="66">
        <f>+ROUND('Izračun udjela za 2024. (kune)'!P179/'Izračun udjela za 2024. (euri)'!$G$1,2)</f>
        <v>947457.21</v>
      </c>
      <c r="Q179" s="64">
        <f>+ROUND('Izračun udjela za 2024. (kune)'!Q179/'Izračun udjela za 2024. (euri)'!$G$1,2)</f>
        <v>1033992.95</v>
      </c>
      <c r="R179" s="65">
        <f>+ROUND('Izračun udjela za 2024. (kune)'!R179/'Izračun udjela za 2024. (euri)'!$G$1,2)</f>
        <v>93535.72</v>
      </c>
      <c r="S179" s="66">
        <f>+ROUND('Izračun udjela za 2024. (kune)'!S179/'Izračun udjela za 2024. (euri)'!$G$1,2)</f>
        <v>1034502.95</v>
      </c>
      <c r="T179" s="64">
        <f>+ROUND('Izračun udjela za 2024. (kune)'!T179/'Izračun udjela za 2024. (euri)'!$G$1,2)</f>
        <v>979884.69</v>
      </c>
      <c r="U179" s="65">
        <f>+ROUND('Izračun udjela za 2024. (kune)'!U179/'Izračun udjela za 2024. (euri)'!$G$1,2)</f>
        <v>88871.7</v>
      </c>
      <c r="V179" s="67">
        <f>+ROUND('Izračun udjela za 2024. (kune)'!V179/'Izračun udjela za 2024. (euri)'!$G$1,2)</f>
        <v>980114.29</v>
      </c>
      <c r="W179" s="64">
        <f>+ROUND('Izračun udjela za 2024. (kune)'!W179/'Izračun udjela za 2024. (euri)'!$G$1,2)</f>
        <v>1184754.32</v>
      </c>
      <c r="X179" s="65">
        <f>+ROUND('Izračun udjela za 2024. (kune)'!X179/'Izračun udjela za 2024. (euri)'!$G$1,2)</f>
        <v>107704.97</v>
      </c>
      <c r="Y179" s="67">
        <f>+ROUND('Izračun udjela za 2024. (kune)'!Y179/'Izračun udjela za 2024. (euri)'!$G$1,2)</f>
        <v>1184754.28</v>
      </c>
      <c r="Z179" s="64">
        <f>+ROUND('Izračun udjela za 2024. (kune)'!Z179/'Izračun udjela za 2024. (euri)'!$G$1,2)</f>
        <v>1492562.05</v>
      </c>
      <c r="AA179" s="68">
        <f>+ROUND('Izračun udjela za 2024. (kune)'!AA179/'Izračun udjela za 2024. (euri)'!$G$1,2)</f>
        <v>15029.16</v>
      </c>
      <c r="AB179" s="65">
        <f>+ROUND('Izračun udjela za 2024. (kune)'!AB179/'Izračun udjela za 2024. (euri)'!$G$1,2)</f>
        <v>135687.48000000001</v>
      </c>
      <c r="AC179" s="67">
        <f>+ROUND('Izračun udjela za 2024. (kune)'!AC179/'Izračun udjela za 2024. (euri)'!$G$1,2)</f>
        <v>1541946.72</v>
      </c>
      <c r="AD179" s="64">
        <f>+ROUND('Izračun udjela za 2024. (kune)'!AD179/'Izračun udjela za 2024. (euri)'!$G$1,2)</f>
        <v>1627298.89</v>
      </c>
      <c r="AE179" s="68">
        <f>+ROUND('Izračun udjela za 2024. (kune)'!AE179/'Izračun udjela za 2024. (euri)'!$G$1,2)</f>
        <v>10401.42</v>
      </c>
      <c r="AF179" s="65">
        <f>+ROUND('Izračun udjela za 2024. (kune)'!AF179/'Izračun udjela za 2024. (euri)'!$G$1,2)</f>
        <v>149820.21</v>
      </c>
      <c r="AG179" s="67">
        <f>+ROUND('Izračun udjela za 2024. (kune)'!AG179/'Izračun udjela za 2024. (euri)'!$G$1,2)</f>
        <v>1682767.66</v>
      </c>
      <c r="AH179" s="64">
        <f>+ROUND('Izračun udjela za 2024. (kune)'!AH179/'Izračun udjela za 2024. (euri)'!$G$1,2)</f>
        <v>1388666.46</v>
      </c>
      <c r="AI179" s="68">
        <f>+ROUND('Izračun udjela za 2024. (kune)'!AI179/'Izračun udjela za 2024. (euri)'!$G$1,2)</f>
        <v>11754.72</v>
      </c>
      <c r="AJ179" s="64">
        <f>+ROUND('Izračun udjela za 2024. (kune)'!AJ179/'Izračun udjela za 2024. (euri)'!$G$1,2)</f>
        <v>127248.22</v>
      </c>
      <c r="AK179" s="67">
        <f>+ROUND('Izračun udjela za 2024. (kune)'!AK179/'Izračun udjela za 2024. (euri)'!$G$1,2)</f>
        <v>1464635.84</v>
      </c>
      <c r="AL179" s="64">
        <f>+ROUND('Izračun udjela za 2024. (kune)'!AL179/'Izračun udjela za 2024. (euri)'!$G$1,2)</f>
        <v>1707058.1</v>
      </c>
      <c r="AM179" s="68">
        <f>+ROUND('Izračun udjela za 2024. (kune)'!AM179/'Izračun udjela za 2024. (euri)'!$G$1,2)</f>
        <v>11798.64</v>
      </c>
      <c r="AN179" s="64">
        <f>+ROUND('Izračun udjela za 2024. (kune)'!AN179/'Izračun udjela za 2024. (euri)'!$G$1,2)</f>
        <v>154182.24</v>
      </c>
      <c r="AO179" s="67">
        <f>+ROUND('Izračun udjela za 2024. (kune)'!AO179/'Izračun udjela za 2024. (euri)'!$G$1,2)</f>
        <v>1794826.59</v>
      </c>
      <c r="AP179" s="69"/>
      <c r="AQ179" s="69"/>
      <c r="AR179" s="69"/>
      <c r="AS179" s="69"/>
      <c r="AT179" s="69"/>
      <c r="AU179" s="71"/>
      <c r="AV179" s="64">
        <v>301</v>
      </c>
      <c r="AW179" s="64">
        <v>315</v>
      </c>
      <c r="AX179" s="64">
        <v>411</v>
      </c>
      <c r="AY179" s="64">
        <v>455</v>
      </c>
      <c r="AZ179" s="64"/>
      <c r="BA179" s="64"/>
      <c r="BB179" s="64"/>
      <c r="BC179" s="64"/>
      <c r="BD179" s="72">
        <f t="shared" si="33"/>
        <v>1533786.22</v>
      </c>
      <c r="BE179" s="73">
        <f t="shared" si="31"/>
        <v>293.49</v>
      </c>
      <c r="BF179" s="74">
        <f t="shared" si="42"/>
        <v>447.75</v>
      </c>
      <c r="BG179" s="66">
        <f t="shared" si="32"/>
        <v>806162.76</v>
      </c>
      <c r="BH179" s="75">
        <f t="shared" si="34"/>
        <v>2.2778912518751776E-3</v>
      </c>
      <c r="BI179" s="76">
        <f t="shared" si="35"/>
        <v>2.2778912518751802E-3</v>
      </c>
    </row>
    <row r="180" spans="1:61" ht="15.75" customHeight="1" x14ac:dyDescent="0.25">
      <c r="A180" s="60">
        <v>1</v>
      </c>
      <c r="B180" s="61">
        <v>193</v>
      </c>
      <c r="C180" s="61">
        <v>1</v>
      </c>
      <c r="D180" s="62" t="s">
        <v>87</v>
      </c>
      <c r="E180" s="62" t="s">
        <v>259</v>
      </c>
      <c r="F180" s="63">
        <v>5523</v>
      </c>
      <c r="G180" s="64">
        <v>10</v>
      </c>
      <c r="H180" s="64">
        <f>+ROUND('Izračun udjela za 2024. (kune)'!H180/'Izračun udjela za 2024. (euri)'!$G$1,2)</f>
        <v>1255942.24</v>
      </c>
      <c r="I180" s="65">
        <f>+ROUND('Izračun udjela za 2024. (kune)'!I180/'Izračun udjela za 2024. (euri)'!$G$1,2)</f>
        <v>24380.09</v>
      </c>
      <c r="J180" s="66">
        <f>+ROUND('Izračun udjela za 2024. (kune)'!J180/'Izračun udjela za 2024. (euri)'!$G$1,2)</f>
        <v>1354718.37</v>
      </c>
      <c r="K180" s="64">
        <f>+ROUND('Izračun udjela za 2024. (kune)'!K180/'Izračun udjela za 2024. (euri)'!$G$1,2)</f>
        <v>1295559.8700000001</v>
      </c>
      <c r="L180" s="65">
        <f>+ROUND('Izračun udjela za 2024. (kune)'!L180/'Izračun udjela za 2024. (euri)'!$G$1,2)</f>
        <v>25149.13</v>
      </c>
      <c r="M180" s="66">
        <f>+ROUND('Izračun udjela za 2024. (kune)'!M180/'Izračun udjela za 2024. (euri)'!$G$1,2)</f>
        <v>1397451.81</v>
      </c>
      <c r="N180" s="64">
        <f>+ROUND('Izračun udjela za 2024. (kune)'!N180/'Izračun udjela za 2024. (euri)'!$G$1,2)</f>
        <v>1107388.48</v>
      </c>
      <c r="O180" s="65">
        <f>+ROUND('Izračun udjela za 2024. (kune)'!O180/'Izračun udjela za 2024. (euri)'!$G$1,2)</f>
        <v>21496.35</v>
      </c>
      <c r="P180" s="66">
        <f>+ROUND('Izračun udjela za 2024. (kune)'!P180/'Izračun udjela za 2024. (euri)'!$G$1,2)</f>
        <v>1194481.3500000001</v>
      </c>
      <c r="Q180" s="64">
        <f>+ROUND('Izračun udjela za 2024. (kune)'!Q180/'Izračun udjela za 2024. (euri)'!$G$1,2)</f>
        <v>1225732.06</v>
      </c>
      <c r="R180" s="65">
        <f>+ROUND('Izračun udjela za 2024. (kune)'!R180/'Izračun udjela za 2024. (euri)'!$G$1,2)</f>
        <v>23917.439999999999</v>
      </c>
      <c r="S180" s="66">
        <f>+ROUND('Izračun udjela za 2024. (kune)'!S180/'Izračun udjela za 2024. (euri)'!$G$1,2)</f>
        <v>1321996.08</v>
      </c>
      <c r="T180" s="64">
        <f>+ROUND('Izračun udjela za 2024. (kune)'!T180/'Izračun udjela za 2024. (euri)'!$G$1,2)</f>
        <v>1068906.3500000001</v>
      </c>
      <c r="U180" s="65">
        <f>+ROUND('Izračun udjela za 2024. (kune)'!U180/'Izračun udjela za 2024. (euri)'!$G$1,2)</f>
        <v>20890.34</v>
      </c>
      <c r="V180" s="67">
        <f>+ROUND('Izračun udjela za 2024. (kune)'!V180/'Izračun udjela za 2024. (euri)'!$G$1,2)</f>
        <v>1152817.6100000001</v>
      </c>
      <c r="W180" s="64">
        <f>+ROUND('Izračun udjela za 2024. (kune)'!W180/'Izračun udjela za 2024. (euri)'!$G$1,2)</f>
        <v>1282498.68</v>
      </c>
      <c r="X180" s="65">
        <f>+ROUND('Izračun udjela za 2024. (kune)'!X180/'Izračun udjela za 2024. (euri)'!$G$1,2)</f>
        <v>25146.99</v>
      </c>
      <c r="Y180" s="67">
        <f>+ROUND('Izračun udjela za 2024. (kune)'!Y180/'Izračun udjela za 2024. (euri)'!$G$1,2)</f>
        <v>1383086.85</v>
      </c>
      <c r="Z180" s="64">
        <f>+ROUND('Izračun udjela za 2024. (kune)'!Z180/'Izračun udjela za 2024. (euri)'!$G$1,2)</f>
        <v>1584074.51</v>
      </c>
      <c r="AA180" s="68">
        <f>+ROUND('Izračun udjela za 2024. (kune)'!AA180/'Izračun udjela za 2024. (euri)'!$G$1,2)</f>
        <v>2195.4299999999998</v>
      </c>
      <c r="AB180" s="65">
        <f>+ROUND('Izračun udjela za 2024. (kune)'!AB180/'Izračun udjela za 2024. (euri)'!$G$1,2)</f>
        <v>31060.23</v>
      </c>
      <c r="AC180" s="67">
        <f>+ROUND('Izračun udjela za 2024. (kune)'!AC180/'Izračun udjela za 2024. (euri)'!$G$1,2)</f>
        <v>1708315.71</v>
      </c>
      <c r="AD180" s="64">
        <f>+ROUND('Izračun udjela za 2024. (kune)'!AD180/'Izračun udjela za 2024. (euri)'!$G$1,2)</f>
        <v>1533627.07</v>
      </c>
      <c r="AE180" s="68">
        <f>+ROUND('Izračun udjela za 2024. (kune)'!AE180/'Izračun udjela za 2024. (euri)'!$G$1,2)</f>
        <v>932.85</v>
      </c>
      <c r="AF180" s="65">
        <f>+ROUND('Izračun udjela za 2024. (kune)'!AF180/'Izračun udjela za 2024. (euri)'!$G$1,2)</f>
        <v>29694.29</v>
      </c>
      <c r="AG180" s="67">
        <f>+ROUND('Izračun udjela za 2024. (kune)'!AG180/'Izračun udjela za 2024. (euri)'!$G$1,2)</f>
        <v>1654326.06</v>
      </c>
      <c r="AH180" s="64">
        <f>+ROUND('Izračun udjela za 2024. (kune)'!AH180/'Izračun udjela za 2024. (euri)'!$G$1,2)</f>
        <v>1315532.3600000001</v>
      </c>
      <c r="AI180" s="68">
        <f>+ROUND('Izračun udjela za 2024. (kune)'!AI180/'Izračun udjela za 2024. (euri)'!$G$1,2)</f>
        <v>1070.77</v>
      </c>
      <c r="AJ180" s="64">
        <f>+ROUND('Izračun udjela za 2024. (kune)'!AJ180/'Izračun udjela za 2024. (euri)'!$G$1,2)</f>
        <v>25803.35</v>
      </c>
      <c r="AK180" s="67">
        <f>+ROUND('Izračun udjela za 2024. (kune)'!AK180/'Izračun udjela za 2024. (euri)'!$G$1,2)</f>
        <v>1419276.01</v>
      </c>
      <c r="AL180" s="64">
        <f>+ROUND('Izračun udjela za 2024. (kune)'!AL180/'Izračun udjela za 2024. (euri)'!$G$1,2)</f>
        <v>1741444.08</v>
      </c>
      <c r="AM180" s="68">
        <f>+ROUND('Izračun udjela za 2024. (kune)'!AM180/'Izračun udjela za 2024. (euri)'!$G$1,2)</f>
        <v>3333.04</v>
      </c>
      <c r="AN180" s="64">
        <f>+ROUND('Izračun udjela za 2024. (kune)'!AN180/'Izračun udjela za 2024. (euri)'!$G$1,2)</f>
        <v>34148.980000000003</v>
      </c>
      <c r="AO180" s="67">
        <f>+ROUND('Izračun udjela za 2024. (kune)'!AO180/'Izračun udjela za 2024. (euri)'!$G$1,2)</f>
        <v>1877862.14</v>
      </c>
      <c r="AP180" s="69"/>
      <c r="AQ180" s="69"/>
      <c r="AR180" s="69"/>
      <c r="AS180" s="69"/>
      <c r="AT180" s="69"/>
      <c r="AU180" s="71"/>
      <c r="AV180" s="64">
        <v>0</v>
      </c>
      <c r="AW180" s="64">
        <v>0</v>
      </c>
      <c r="AX180" s="64">
        <v>8</v>
      </c>
      <c r="AY180" s="64">
        <v>16</v>
      </c>
      <c r="AZ180" s="64"/>
      <c r="BA180" s="64"/>
      <c r="BB180" s="64"/>
      <c r="BC180" s="64"/>
      <c r="BD180" s="72">
        <f t="shared" si="33"/>
        <v>1608573.35</v>
      </c>
      <c r="BE180" s="73">
        <f t="shared" si="31"/>
        <v>291.25</v>
      </c>
      <c r="BF180" s="74">
        <f t="shared" si="42"/>
        <v>447.75</v>
      </c>
      <c r="BG180" s="66">
        <f t="shared" si="32"/>
        <v>864349.5</v>
      </c>
      <c r="BH180" s="75">
        <f t="shared" si="34"/>
        <v>2.442303542541067E-3</v>
      </c>
      <c r="BI180" s="76">
        <f t="shared" si="35"/>
        <v>2.4423035425410701E-3</v>
      </c>
    </row>
    <row r="181" spans="1:61" ht="15.75" customHeight="1" x14ac:dyDescent="0.25">
      <c r="A181" s="60">
        <v>1</v>
      </c>
      <c r="B181" s="61">
        <v>194</v>
      </c>
      <c r="C181" s="61">
        <v>6</v>
      </c>
      <c r="D181" s="62" t="s">
        <v>87</v>
      </c>
      <c r="E181" s="62" t="s">
        <v>260</v>
      </c>
      <c r="F181" s="63">
        <v>2749</v>
      </c>
      <c r="G181" s="64">
        <v>10</v>
      </c>
      <c r="H181" s="64">
        <f>+ROUND('Izračun udjela za 2024. (kune)'!H181/'Izračun udjela za 2024. (euri)'!$G$1,2)</f>
        <v>235921.93</v>
      </c>
      <c r="I181" s="65">
        <f>+ROUND('Izračun udjela za 2024. (kune)'!I181/'Izračun udjela za 2024. (euri)'!$G$1,2)</f>
        <v>0</v>
      </c>
      <c r="J181" s="66">
        <f>+ROUND('Izračun udjela za 2024. (kune)'!J181/'Izračun udjela za 2024. (euri)'!$G$1,2)</f>
        <v>259514.13</v>
      </c>
      <c r="K181" s="64">
        <f>+ROUND('Izračun udjela za 2024. (kune)'!K181/'Izračun udjela za 2024. (euri)'!$G$1,2)</f>
        <v>213286.91</v>
      </c>
      <c r="L181" s="65">
        <f>+ROUND('Izračun udjela za 2024. (kune)'!L181/'Izračun udjela za 2024. (euri)'!$G$1,2)</f>
        <v>4866.74</v>
      </c>
      <c r="M181" s="66">
        <f>+ROUND('Izračun udjela za 2024. (kune)'!M181/'Izračun udjela za 2024. (euri)'!$G$1,2)</f>
        <v>229262.18</v>
      </c>
      <c r="N181" s="64">
        <f>+ROUND('Izračun udjela za 2024. (kune)'!N181/'Izračun udjela za 2024. (euri)'!$G$1,2)</f>
        <v>137216.01</v>
      </c>
      <c r="O181" s="65">
        <f>+ROUND('Izračun udjela za 2024. (kune)'!O181/'Izračun udjela za 2024. (euri)'!$G$1,2)</f>
        <v>6468.72</v>
      </c>
      <c r="P181" s="66">
        <f>+ROUND('Izračun udjela za 2024. (kune)'!P181/'Izračun udjela za 2024. (euri)'!$G$1,2)</f>
        <v>143822.01999999999</v>
      </c>
      <c r="Q181" s="64">
        <f>+ROUND('Izračun udjela za 2024. (kune)'!Q181/'Izračun udjela za 2024. (euri)'!$G$1,2)</f>
        <v>175449.12</v>
      </c>
      <c r="R181" s="65">
        <f>+ROUND('Izračun udjela za 2024. (kune)'!R181/'Izračun udjela za 2024. (euri)'!$G$1,2)</f>
        <v>8623.7900000000009</v>
      </c>
      <c r="S181" s="66">
        <f>+ROUND('Izračun udjela za 2024. (kune)'!S181/'Izračun udjela za 2024. (euri)'!$G$1,2)</f>
        <v>183507.86</v>
      </c>
      <c r="T181" s="64">
        <f>+ROUND('Izračun udjela za 2024. (kune)'!T181/'Izračun udjela za 2024. (euri)'!$G$1,2)</f>
        <v>153264.54999999999</v>
      </c>
      <c r="U181" s="65">
        <f>+ROUND('Izračun udjela za 2024. (kune)'!U181/'Izračun udjela za 2024. (euri)'!$G$1,2)</f>
        <v>7772.24</v>
      </c>
      <c r="V181" s="67">
        <f>+ROUND('Izračun udjela za 2024. (kune)'!V181/'Izračun udjela za 2024. (euri)'!$G$1,2)</f>
        <v>160041.54</v>
      </c>
      <c r="W181" s="64">
        <f>+ROUND('Izračun udjela za 2024. (kune)'!W181/'Izračun udjela za 2024. (euri)'!$G$1,2)</f>
        <v>280301.11</v>
      </c>
      <c r="X181" s="65">
        <f>+ROUND('Izračun udjela za 2024. (kune)'!X181/'Izračun udjela za 2024. (euri)'!$G$1,2)</f>
        <v>13198.39</v>
      </c>
      <c r="Y181" s="67">
        <f>+ROUND('Izračun udjela za 2024. (kune)'!Y181/'Izračun udjela za 2024. (euri)'!$G$1,2)</f>
        <v>293812.99</v>
      </c>
      <c r="Z181" s="64">
        <f>+ROUND('Izračun udjela za 2024. (kune)'!Z181/'Izračun udjela za 2024. (euri)'!$G$1,2)</f>
        <v>353240.68</v>
      </c>
      <c r="AA181" s="68">
        <f>+ROUND('Izračun udjela za 2024. (kune)'!AA181/'Izračun udjela za 2024. (euri)'!$G$1,2)</f>
        <v>867.01</v>
      </c>
      <c r="AB181" s="65">
        <f>+ROUND('Izračun udjela za 2024. (kune)'!AB181/'Izračun udjela za 2024. (euri)'!$G$1,2)</f>
        <v>16671.72</v>
      </c>
      <c r="AC181" s="67">
        <f>+ROUND('Izračun udjela za 2024. (kune)'!AC181/'Izračun udjela za 2024. (euri)'!$G$1,2)</f>
        <v>370225.85</v>
      </c>
      <c r="AD181" s="64">
        <f>+ROUND('Izračun udjela za 2024. (kune)'!AD181/'Izračun udjela za 2024. (euri)'!$G$1,2)</f>
        <v>347423.5</v>
      </c>
      <c r="AE181" s="68">
        <f>+ROUND('Izračun udjela za 2024. (kune)'!AE181/'Izračun udjela za 2024. (euri)'!$G$1,2)</f>
        <v>346.53</v>
      </c>
      <c r="AF181" s="65">
        <f>+ROUND('Izračun udjela za 2024. (kune)'!AF181/'Izračun udjela za 2024. (euri)'!$G$1,2)</f>
        <v>16544.09</v>
      </c>
      <c r="AG181" s="67">
        <f>+ROUND('Izračun udjela za 2024. (kune)'!AG181/'Izračun udjela za 2024. (euri)'!$G$1,2)</f>
        <v>364024.15</v>
      </c>
      <c r="AH181" s="64">
        <f>+ROUND('Izračun udjela za 2024. (kune)'!AH181/'Izračun udjela za 2024. (euri)'!$G$1,2)</f>
        <v>435201.86</v>
      </c>
      <c r="AI181" s="68">
        <f>+ROUND('Izračun udjela za 2024. (kune)'!AI181/'Izračun udjela za 2024. (euri)'!$G$1,2)</f>
        <v>0</v>
      </c>
      <c r="AJ181" s="64">
        <f>+ROUND('Izračun udjela za 2024. (kune)'!AJ181/'Izračun udjela za 2024. (euri)'!$G$1,2)</f>
        <v>20723.919999999998</v>
      </c>
      <c r="AK181" s="67">
        <f>+ROUND('Izračun udjela za 2024. (kune)'!AK181/'Izračun udjela za 2024. (euri)'!$G$1,2)</f>
        <v>457677.68</v>
      </c>
      <c r="AL181" s="64">
        <f>+ROUND('Izračun udjela za 2024. (kune)'!AL181/'Izračun udjela za 2024. (euri)'!$G$1,2)</f>
        <v>445914.51</v>
      </c>
      <c r="AM181" s="68">
        <f>+ROUND('Izračun udjela za 2024. (kune)'!AM181/'Izračun udjela za 2024. (euri)'!$G$1,2)</f>
        <v>147.87</v>
      </c>
      <c r="AN181" s="64">
        <f>+ROUND('Izračun udjela za 2024. (kune)'!AN181/'Izračun udjela za 2024. (euri)'!$G$1,2)</f>
        <v>21234.04</v>
      </c>
      <c r="AO181" s="67">
        <f>+ROUND('Izračun udjela za 2024. (kune)'!AO181/'Izračun udjela za 2024. (euri)'!$G$1,2)</f>
        <v>468737.8</v>
      </c>
      <c r="AP181" s="69"/>
      <c r="AQ181" s="69"/>
      <c r="AR181" s="69"/>
      <c r="AS181" s="69"/>
      <c r="AT181" s="69"/>
      <c r="AU181" s="71"/>
      <c r="AV181" s="64">
        <v>0</v>
      </c>
      <c r="AW181" s="64">
        <v>2</v>
      </c>
      <c r="AX181" s="64">
        <v>8</v>
      </c>
      <c r="AY181" s="64">
        <v>8</v>
      </c>
      <c r="AZ181" s="64"/>
      <c r="BA181" s="64"/>
      <c r="BB181" s="64"/>
      <c r="BC181" s="64"/>
      <c r="BD181" s="72">
        <f t="shared" si="33"/>
        <v>390895.69</v>
      </c>
      <c r="BE181" s="73">
        <f t="shared" si="31"/>
        <v>142.19999999999999</v>
      </c>
      <c r="BF181" s="74">
        <f t="shared" si="42"/>
        <v>447.75</v>
      </c>
      <c r="BG181" s="66">
        <f t="shared" si="32"/>
        <v>839956.95000000007</v>
      </c>
      <c r="BH181" s="75">
        <f t="shared" si="34"/>
        <v>2.3733800211222312E-3</v>
      </c>
      <c r="BI181" s="76">
        <f t="shared" si="35"/>
        <v>2.3733800211222299E-3</v>
      </c>
    </row>
    <row r="182" spans="1:61" ht="15.75" customHeight="1" x14ac:dyDescent="0.25">
      <c r="A182" s="60">
        <v>1</v>
      </c>
      <c r="B182" s="61">
        <v>195</v>
      </c>
      <c r="C182" s="61">
        <v>14</v>
      </c>
      <c r="D182" s="62" t="s">
        <v>87</v>
      </c>
      <c r="E182" s="62" t="s">
        <v>261</v>
      </c>
      <c r="F182" s="63">
        <v>3357</v>
      </c>
      <c r="G182" s="64">
        <v>10</v>
      </c>
      <c r="H182" s="64">
        <f>+ROUND('Izračun udjela za 2024. (kune)'!H182/'Izračun udjela za 2024. (euri)'!$G$1,2)</f>
        <v>357610.72</v>
      </c>
      <c r="I182" s="65">
        <f>+ROUND('Izračun udjela za 2024. (kune)'!I182/'Izračun udjela za 2024. (euri)'!$G$1,2)</f>
        <v>34613.94</v>
      </c>
      <c r="J182" s="66">
        <f>+ROUND('Izračun udjela za 2024. (kune)'!J182/'Izračun udjela za 2024. (euri)'!$G$1,2)</f>
        <v>355296.46</v>
      </c>
      <c r="K182" s="64">
        <f>+ROUND('Izračun udjela za 2024. (kune)'!K182/'Izračun udjela za 2024. (euri)'!$G$1,2)</f>
        <v>290822.51</v>
      </c>
      <c r="L182" s="65">
        <f>+ROUND('Izračun udjela za 2024. (kune)'!L182/'Izračun udjela za 2024. (euri)'!$G$1,2)</f>
        <v>31987.65</v>
      </c>
      <c r="M182" s="66">
        <f>+ROUND('Izračun udjela za 2024. (kune)'!M182/'Izračun udjela za 2024. (euri)'!$G$1,2)</f>
        <v>284718.34000000003</v>
      </c>
      <c r="N182" s="64">
        <f>+ROUND('Izračun udjela za 2024. (kune)'!N182/'Izračun udjela za 2024. (euri)'!$G$1,2)</f>
        <v>346867.03</v>
      </c>
      <c r="O182" s="65">
        <f>+ROUND('Izračun udjela za 2024. (kune)'!O182/'Izračun udjela za 2024. (euri)'!$G$1,2)</f>
        <v>16352.19</v>
      </c>
      <c r="P182" s="66">
        <f>+ROUND('Izračun udjela za 2024. (kune)'!P182/'Izračun udjela za 2024. (euri)'!$G$1,2)</f>
        <v>363566.33</v>
      </c>
      <c r="Q182" s="64">
        <f>+ROUND('Izračun udjela za 2024. (kune)'!Q182/'Izračun udjela za 2024. (euri)'!$G$1,2)</f>
        <v>440627.89</v>
      </c>
      <c r="R182" s="65">
        <f>+ROUND('Izračun udjela za 2024. (kune)'!R182/'Izračun udjela za 2024. (euri)'!$G$1,2)</f>
        <v>20845.22</v>
      </c>
      <c r="S182" s="66">
        <f>+ROUND('Izračun udjela za 2024. (kune)'!S182/'Izračun udjela za 2024. (euri)'!$G$1,2)</f>
        <v>461760.94</v>
      </c>
      <c r="T182" s="64">
        <f>+ROUND('Izračun udjela za 2024. (kune)'!T182/'Izračun udjela za 2024. (euri)'!$G$1,2)</f>
        <v>372850.56</v>
      </c>
      <c r="U182" s="65">
        <f>+ROUND('Izračun udjela za 2024. (kune)'!U182/'Izračun udjela za 2024. (euri)'!$G$1,2)</f>
        <v>17655.3</v>
      </c>
      <c r="V182" s="67">
        <f>+ROUND('Izračun udjela za 2024. (kune)'!V182/'Izračun udjela za 2024. (euri)'!$G$1,2)</f>
        <v>390714.79</v>
      </c>
      <c r="W182" s="64">
        <f>+ROUND('Izračun udjela za 2024. (kune)'!W182/'Izračun udjela za 2024. (euri)'!$G$1,2)</f>
        <v>509100.02</v>
      </c>
      <c r="X182" s="65">
        <f>+ROUND('Izračun udjela za 2024. (kune)'!X182/'Izračun udjela za 2024. (euri)'!$G$1,2)</f>
        <v>24242.85</v>
      </c>
      <c r="Y182" s="67">
        <f>+ROUND('Izračun udjela za 2024. (kune)'!Y182/'Izračun udjela za 2024. (euri)'!$G$1,2)</f>
        <v>533342.89</v>
      </c>
      <c r="Z182" s="64">
        <f>+ROUND('Izračun udjela za 2024. (kune)'!Z182/'Izračun udjela za 2024. (euri)'!$G$1,2)</f>
        <v>514751.5</v>
      </c>
      <c r="AA182" s="68">
        <f>+ROUND('Izračun udjela za 2024. (kune)'!AA182/'Izračun udjela za 2024. (euri)'!$G$1,2)</f>
        <v>2917.25</v>
      </c>
      <c r="AB182" s="65">
        <f>+ROUND('Izračun udjela za 2024. (kune)'!AB182/'Izračun udjela za 2024. (euri)'!$G$1,2)</f>
        <v>24511.96</v>
      </c>
      <c r="AC182" s="67">
        <f>+ROUND('Izračun udjela za 2024. (kune)'!AC182/'Izračun udjela za 2024. (euri)'!$G$1,2)</f>
        <v>556858.81000000006</v>
      </c>
      <c r="AD182" s="64">
        <f>+ROUND('Izračun udjela za 2024. (kune)'!AD182/'Izračun udjela za 2024. (euri)'!$G$1,2)</f>
        <v>570127.43000000005</v>
      </c>
      <c r="AE182" s="68">
        <f>+ROUND('Izračun udjela za 2024. (kune)'!AE182/'Izračun udjela za 2024. (euri)'!$G$1,2)</f>
        <v>1609.07</v>
      </c>
      <c r="AF182" s="65">
        <f>+ROUND('Izračun udjela za 2024. (kune)'!AF182/'Izračun udjela za 2024. (euri)'!$G$1,2)</f>
        <v>24559.08</v>
      </c>
      <c r="AG182" s="67">
        <f>+ROUND('Izračun udjela za 2024. (kune)'!AG182/'Izračun udjela za 2024. (euri)'!$G$1,2)</f>
        <v>615874.62</v>
      </c>
      <c r="AH182" s="64">
        <f>+ROUND('Izračun udjela za 2024. (kune)'!AH182/'Izračun udjela za 2024. (euri)'!$G$1,2)</f>
        <v>505998.25</v>
      </c>
      <c r="AI182" s="68">
        <f>+ROUND('Izračun udjela za 2024. (kune)'!AI182/'Izračun udjela za 2024. (euri)'!$G$1,2)</f>
        <v>1932.3</v>
      </c>
      <c r="AJ182" s="64">
        <f>+ROUND('Izračun udjela za 2024. (kune)'!AJ182/'Izračun udjela za 2024. (euri)'!$G$1,2)</f>
        <v>19330.68</v>
      </c>
      <c r="AK182" s="67">
        <f>+ROUND('Izračun udjela za 2024. (kune)'!AK182/'Izračun udjela za 2024. (euri)'!$G$1,2)</f>
        <v>554889.07999999996</v>
      </c>
      <c r="AL182" s="64">
        <f>+ROUND('Izračun udjela za 2024. (kune)'!AL182/'Izračun udjela za 2024. (euri)'!$G$1,2)</f>
        <v>735876.4</v>
      </c>
      <c r="AM182" s="68">
        <f>+ROUND('Izračun udjela za 2024. (kune)'!AM182/'Izračun udjela za 2024. (euri)'!$G$1,2)</f>
        <v>2418.5300000000002</v>
      </c>
      <c r="AN182" s="64">
        <f>+ROUND('Izračun udjela za 2024. (kune)'!AN182/'Izračun udjela za 2024. (euri)'!$G$1,2)</f>
        <v>28434.94</v>
      </c>
      <c r="AO182" s="67">
        <f>+ROUND('Izračun udjela za 2024. (kune)'!AO182/'Izračun udjela za 2024. (euri)'!$G$1,2)</f>
        <v>794139.6</v>
      </c>
      <c r="AP182" s="69"/>
      <c r="AQ182" s="69"/>
      <c r="AR182" s="69"/>
      <c r="AS182" s="69"/>
      <c r="AT182" s="69"/>
      <c r="AU182" s="71"/>
      <c r="AV182" s="64">
        <v>95</v>
      </c>
      <c r="AW182" s="64">
        <v>80</v>
      </c>
      <c r="AX182" s="64">
        <v>99</v>
      </c>
      <c r="AY182" s="64">
        <v>85</v>
      </c>
      <c r="AZ182" s="64"/>
      <c r="BA182" s="64"/>
      <c r="BB182" s="64"/>
      <c r="BC182" s="64"/>
      <c r="BD182" s="72">
        <f t="shared" si="33"/>
        <v>611021</v>
      </c>
      <c r="BE182" s="73">
        <f t="shared" si="31"/>
        <v>182.01</v>
      </c>
      <c r="BF182" s="74">
        <f t="shared" si="42"/>
        <v>447.75</v>
      </c>
      <c r="BG182" s="66">
        <f t="shared" si="32"/>
        <v>892089.18</v>
      </c>
      <c r="BH182" s="75">
        <f t="shared" si="34"/>
        <v>2.5206847051760378E-3</v>
      </c>
      <c r="BI182" s="76">
        <f t="shared" si="35"/>
        <v>2.52068470517604E-3</v>
      </c>
    </row>
    <row r="183" spans="1:61" ht="15.75" customHeight="1" x14ac:dyDescent="0.25">
      <c r="A183" s="60">
        <v>1</v>
      </c>
      <c r="B183" s="61">
        <v>196</v>
      </c>
      <c r="C183" s="61">
        <v>15</v>
      </c>
      <c r="D183" s="62" t="s">
        <v>91</v>
      </c>
      <c r="E183" s="62" t="s">
        <v>262</v>
      </c>
      <c r="F183" s="63">
        <v>11633</v>
      </c>
      <c r="G183" s="64">
        <v>12</v>
      </c>
      <c r="H183" s="64">
        <f>+ROUND('Izračun udjela za 2024. (kune)'!H183/'Izračun udjela za 2024. (euri)'!$G$1,2)</f>
        <v>1487732.39</v>
      </c>
      <c r="I183" s="65">
        <f>+ROUND('Izračun udjela za 2024. (kune)'!I183/'Izračun udjela za 2024. (euri)'!$G$1,2)</f>
        <v>226822.36</v>
      </c>
      <c r="J183" s="66">
        <f>+ROUND('Izračun udjela za 2024. (kune)'!J183/'Izračun udjela za 2024. (euri)'!$G$1,2)</f>
        <v>1412219.23</v>
      </c>
      <c r="K183" s="64">
        <f>+ROUND('Izračun udjela za 2024. (kune)'!K183/'Izračun udjela za 2024. (euri)'!$G$1,2)</f>
        <v>1409620.32</v>
      </c>
      <c r="L183" s="65">
        <f>+ROUND('Izračun udjela za 2024. (kune)'!L183/'Izračun udjela za 2024. (euri)'!$G$1,2)</f>
        <v>222482.57</v>
      </c>
      <c r="M183" s="66">
        <f>+ROUND('Izračun udjela za 2024. (kune)'!M183/'Izračun udjela za 2024. (euri)'!$G$1,2)</f>
        <v>1329594.27</v>
      </c>
      <c r="N183" s="64">
        <f>+ROUND('Izračun udjela za 2024. (kune)'!N183/'Izračun udjela za 2024. (euri)'!$G$1,2)</f>
        <v>1376898.78</v>
      </c>
      <c r="O183" s="65">
        <f>+ROUND('Izračun udjela za 2024. (kune)'!O183/'Izračun udjela za 2024. (euri)'!$G$1,2)</f>
        <v>123921.16</v>
      </c>
      <c r="P183" s="66">
        <f>+ROUND('Izračun udjela za 2024. (kune)'!P183/'Izračun udjela za 2024. (euri)'!$G$1,2)</f>
        <v>1403334.94</v>
      </c>
      <c r="Q183" s="64">
        <f>+ROUND('Izračun udjela za 2024. (kune)'!Q183/'Izračun udjela za 2024. (euri)'!$G$1,2)</f>
        <v>1652664.4</v>
      </c>
      <c r="R183" s="65">
        <f>+ROUND('Izračun udjela za 2024. (kune)'!R183/'Izračun udjela za 2024. (euri)'!$G$1,2)</f>
        <v>149898.34</v>
      </c>
      <c r="S183" s="66">
        <f>+ROUND('Izračun udjela za 2024. (kune)'!S183/'Izračun udjela za 2024. (euri)'!$G$1,2)</f>
        <v>1683097.99</v>
      </c>
      <c r="T183" s="64">
        <f>+ROUND('Izračun udjela za 2024. (kune)'!T183/'Izračun udjela za 2024. (euri)'!$G$1,2)</f>
        <v>1399424.74</v>
      </c>
      <c r="U183" s="65">
        <f>+ROUND('Izračun udjela za 2024. (kune)'!U183/'Izračun udjela za 2024. (euri)'!$G$1,2)</f>
        <v>127320.01</v>
      </c>
      <c r="V183" s="67">
        <f>+ROUND('Izračun udjela za 2024. (kune)'!V183/'Izračun udjela za 2024. (euri)'!$G$1,2)</f>
        <v>1424757.3</v>
      </c>
      <c r="W183" s="64">
        <f>+ROUND('Izračun udjela za 2024. (kune)'!W183/'Izračun udjela za 2024. (euri)'!$G$1,2)</f>
        <v>2026405.45</v>
      </c>
      <c r="X183" s="65">
        <f>+ROUND('Izračun udjela za 2024. (kune)'!X183/'Izračun udjela za 2024. (euri)'!$G$1,2)</f>
        <v>184218.79</v>
      </c>
      <c r="Y183" s="67">
        <f>+ROUND('Izračun udjela za 2024. (kune)'!Y183/'Izračun udjela za 2024. (euri)'!$G$1,2)</f>
        <v>2063249.06</v>
      </c>
      <c r="Z183" s="64">
        <f>+ROUND('Izračun udjela za 2024. (kune)'!Z183/'Izračun udjela za 2024. (euri)'!$G$1,2)</f>
        <v>2442574.7000000002</v>
      </c>
      <c r="AA183" s="68">
        <f>+ROUND('Izračun udjela za 2024. (kune)'!AA183/'Izračun udjela za 2024. (euri)'!$G$1,2)</f>
        <v>9584.61</v>
      </c>
      <c r="AB183" s="65">
        <f>+ROUND('Izračun udjela za 2024. (kune)'!AB183/'Izračun udjela za 2024. (euri)'!$G$1,2)</f>
        <v>222052.36</v>
      </c>
      <c r="AC183" s="67">
        <f>+ROUND('Izračun udjela za 2024. (kune)'!AC183/'Izračun udjela za 2024. (euri)'!$G$1,2)</f>
        <v>2487398.96</v>
      </c>
      <c r="AD183" s="64">
        <f>+ROUND('Izračun udjela za 2024. (kune)'!AD183/'Izračun udjela za 2024. (euri)'!$G$1,2)</f>
        <v>2388591.69</v>
      </c>
      <c r="AE183" s="68">
        <f>+ROUND('Izračun udjela za 2024. (kune)'!AE183/'Izračun udjela za 2024. (euri)'!$G$1,2)</f>
        <v>2415.02</v>
      </c>
      <c r="AF183" s="65">
        <f>+ROUND('Izračun udjela za 2024. (kune)'!AF183/'Izračun udjela za 2024. (euri)'!$G$1,2)</f>
        <v>212374.14</v>
      </c>
      <c r="AG183" s="67">
        <f>+ROUND('Izračun udjela za 2024. (kune)'!AG183/'Izračun udjela za 2024. (euri)'!$G$1,2)</f>
        <v>2446476.4700000002</v>
      </c>
      <c r="AH183" s="64">
        <f>+ROUND('Izračun udjela za 2024. (kune)'!AH183/'Izračun udjela za 2024. (euri)'!$G$1,2)</f>
        <v>2227867.46</v>
      </c>
      <c r="AI183" s="68">
        <f>+ROUND('Izračun udjela za 2024. (kune)'!AI183/'Izračun udjela za 2024. (euri)'!$G$1,2)</f>
        <v>2906.05</v>
      </c>
      <c r="AJ183" s="64">
        <f>+ROUND('Izračun udjela za 2024. (kune)'!AJ183/'Izračun udjela za 2024. (euri)'!$G$1,2)</f>
        <v>202515.67</v>
      </c>
      <c r="AK183" s="67">
        <f>+ROUND('Izračun udjela za 2024. (kune)'!AK183/'Izračun udjela za 2024. (euri)'!$G$1,2)</f>
        <v>2285429.89</v>
      </c>
      <c r="AL183" s="64">
        <f>+ROUND('Izračun udjela za 2024. (kune)'!AL183/'Izračun udjela za 2024. (euri)'!$G$1,2)</f>
        <v>2465466.7599999998</v>
      </c>
      <c r="AM183" s="68">
        <f>+ROUND('Izračun udjela za 2024. (kune)'!AM183/'Izračun udjela za 2024. (euri)'!$G$1,2)</f>
        <v>2590.38</v>
      </c>
      <c r="AN183" s="64">
        <f>+ROUND('Izračun udjela za 2024. (kune)'!AN183/'Izračun udjela za 2024. (euri)'!$G$1,2)</f>
        <v>226296.31</v>
      </c>
      <c r="AO183" s="67">
        <f>+ROUND('Izračun udjela za 2024. (kune)'!AO183/'Izračun udjela za 2024. (euri)'!$G$1,2)</f>
        <v>2526375.21</v>
      </c>
      <c r="AP183" s="69"/>
      <c r="AQ183" s="69"/>
      <c r="AR183" s="69"/>
      <c r="AS183" s="69"/>
      <c r="AT183" s="69"/>
      <c r="AU183" s="71"/>
      <c r="AV183" s="64">
        <v>50</v>
      </c>
      <c r="AW183" s="64">
        <v>53</v>
      </c>
      <c r="AX183" s="64">
        <v>91</v>
      </c>
      <c r="AY183" s="64">
        <v>96</v>
      </c>
      <c r="AZ183" s="64"/>
      <c r="BA183" s="64"/>
      <c r="BB183" s="64"/>
      <c r="BC183" s="64"/>
      <c r="BD183" s="72">
        <f t="shared" si="33"/>
        <v>2361785.92</v>
      </c>
      <c r="BE183" s="73">
        <f t="shared" si="31"/>
        <v>203.02</v>
      </c>
      <c r="BF183" s="74">
        <f t="shared" ref="BF183:BF184" si="43">+$BJ$601</f>
        <v>453.27</v>
      </c>
      <c r="BG183" s="66">
        <f t="shared" si="32"/>
        <v>2911158.2499999995</v>
      </c>
      <c r="BH183" s="75">
        <f t="shared" si="34"/>
        <v>8.2257606522276594E-3</v>
      </c>
      <c r="BI183" s="76">
        <f t="shared" si="35"/>
        <v>8.2257606522276594E-3</v>
      </c>
    </row>
    <row r="184" spans="1:61" ht="15.75" customHeight="1" x14ac:dyDescent="0.25">
      <c r="A184" s="60">
        <v>1</v>
      </c>
      <c r="B184" s="61">
        <v>197</v>
      </c>
      <c r="C184" s="61">
        <v>17</v>
      </c>
      <c r="D184" s="62" t="s">
        <v>91</v>
      </c>
      <c r="E184" s="62" t="s">
        <v>263</v>
      </c>
      <c r="F184" s="63">
        <v>1394</v>
      </c>
      <c r="G184" s="64">
        <v>12</v>
      </c>
      <c r="H184" s="64">
        <f>+ROUND('Izračun udjela za 2024. (kune)'!H184/'Izračun udjela za 2024. (euri)'!$G$1,2)</f>
        <v>310132.19</v>
      </c>
      <c r="I184" s="65">
        <f>+ROUND('Izračun udjela za 2024. (kune)'!I184/'Izračun udjela za 2024. (euri)'!$G$1,2)</f>
        <v>0</v>
      </c>
      <c r="J184" s="66">
        <f>+ROUND('Izračun udjela za 2024. (kune)'!J184/'Izračun udjela za 2024. (euri)'!$G$1,2)</f>
        <v>347348.05</v>
      </c>
      <c r="K184" s="64">
        <f>+ROUND('Izračun udjela za 2024. (kune)'!K184/'Izračun udjela za 2024. (euri)'!$G$1,2)</f>
        <v>336062.08</v>
      </c>
      <c r="L184" s="65">
        <f>+ROUND('Izračun udjela za 2024. (kune)'!L184/'Izračun udjela za 2024. (euri)'!$G$1,2)</f>
        <v>0</v>
      </c>
      <c r="M184" s="66">
        <f>+ROUND('Izračun udjela za 2024. (kune)'!M184/'Izračun udjela za 2024. (euri)'!$G$1,2)</f>
        <v>376389.53</v>
      </c>
      <c r="N184" s="64">
        <f>+ROUND('Izračun udjela za 2024. (kune)'!N184/'Izračun udjela za 2024. (euri)'!$G$1,2)</f>
        <v>345122.02</v>
      </c>
      <c r="O184" s="65">
        <f>+ROUND('Izračun udjela za 2024. (kune)'!O184/'Izračun udjela za 2024. (euri)'!$G$1,2)</f>
        <v>16270.09</v>
      </c>
      <c r="P184" s="66">
        <f>+ROUND('Izračun udjela za 2024. (kune)'!P184/'Izračun udjela za 2024. (euri)'!$G$1,2)</f>
        <v>368314.16</v>
      </c>
      <c r="Q184" s="64">
        <f>+ROUND('Izračun udjela za 2024. (kune)'!Q184/'Izračun udjela za 2024. (euri)'!$G$1,2)</f>
        <v>361760.57</v>
      </c>
      <c r="R184" s="65">
        <f>+ROUND('Izračun udjela za 2024. (kune)'!R184/'Izračun udjela za 2024. (euri)'!$G$1,2)</f>
        <v>17311.86</v>
      </c>
      <c r="S184" s="66">
        <f>+ROUND('Izračun udjela za 2024. (kune)'!S184/'Izračun udjela za 2024. (euri)'!$G$1,2)</f>
        <v>385782.56</v>
      </c>
      <c r="T184" s="64">
        <f>+ROUND('Izračun udjela za 2024. (kune)'!T184/'Izračun udjela za 2024. (euri)'!$G$1,2)</f>
        <v>324835.46999999997</v>
      </c>
      <c r="U184" s="65">
        <f>+ROUND('Izračun udjela za 2024. (kune)'!U184/'Izračun udjela za 2024. (euri)'!$G$1,2)</f>
        <v>15609.65</v>
      </c>
      <c r="V184" s="67">
        <f>+ROUND('Izračun udjela za 2024. (kune)'!V184/'Izračun udjela za 2024. (euri)'!$G$1,2)</f>
        <v>346332.92</v>
      </c>
      <c r="W184" s="64">
        <f>+ROUND('Izračun udjela za 2024. (kune)'!W184/'Izračun udjela za 2024. (euri)'!$G$1,2)</f>
        <v>390729.13</v>
      </c>
      <c r="X184" s="65">
        <f>+ROUND('Izračun udjela za 2024. (kune)'!X184/'Izračun udjela za 2024. (euri)'!$G$1,2)</f>
        <v>18606.16</v>
      </c>
      <c r="Y184" s="67">
        <f>+ROUND('Izračun udjela za 2024. (kune)'!Y184/'Izračun udjela za 2024. (euri)'!$G$1,2)</f>
        <v>416777.73</v>
      </c>
      <c r="Z184" s="64">
        <f>+ROUND('Izračun udjela za 2024. (kune)'!Z184/'Izračun udjela za 2024. (euri)'!$G$1,2)</f>
        <v>473741.37</v>
      </c>
      <c r="AA184" s="68">
        <f>+ROUND('Izračun udjela za 2024. (kune)'!AA184/'Izračun udjela za 2024. (euri)'!$G$1,2)</f>
        <v>42674.19</v>
      </c>
      <c r="AB184" s="65">
        <f>+ROUND('Izračun udjela za 2024. (kune)'!AB184/'Izračun udjela za 2024. (euri)'!$G$1,2)</f>
        <v>22559.11</v>
      </c>
      <c r="AC184" s="67">
        <f>+ROUND('Izračun udjela za 2024. (kune)'!AC184/'Izračun udjela za 2024. (euri)'!$G$1,2)</f>
        <v>723314.42</v>
      </c>
      <c r="AD184" s="64">
        <f>+ROUND('Izračun udjela za 2024. (kune)'!AD184/'Izračun udjela za 2024. (euri)'!$G$1,2)</f>
        <v>393441.12</v>
      </c>
      <c r="AE184" s="68">
        <f>+ROUND('Izračun udjela za 2024. (kune)'!AE184/'Izračun udjela za 2024. (euri)'!$G$1,2)</f>
        <v>35361.93</v>
      </c>
      <c r="AF184" s="65">
        <f>+ROUND('Izračun udjela za 2024. (kune)'!AF184/'Izračun udjela za 2024. (euri)'!$G$1,2)</f>
        <v>18306.560000000001</v>
      </c>
      <c r="AG184" s="67">
        <f>+ROUND('Izračun udjela za 2024. (kune)'!AG184/'Izračun udjela za 2024. (euri)'!$G$1,2)</f>
        <v>644100.99</v>
      </c>
      <c r="AH184" s="64">
        <f>+ROUND('Izračun udjela za 2024. (kune)'!AH184/'Izračun udjela za 2024. (euri)'!$G$1,2)</f>
        <v>501247.17</v>
      </c>
      <c r="AI184" s="68">
        <f>+ROUND('Izračun udjela za 2024. (kune)'!AI184/'Izračun udjela za 2024. (euri)'!$G$1,2)</f>
        <v>59648.07</v>
      </c>
      <c r="AJ184" s="64">
        <f>+ROUND('Izračun udjela za 2024. (kune)'!AJ184/'Izračun udjela za 2024. (euri)'!$G$1,2)</f>
        <v>23873.42</v>
      </c>
      <c r="AK184" s="67">
        <f>+ROUND('Izračun udjela za 2024. (kune)'!AK184/'Izračun udjela za 2024. (euri)'!$G$1,2)</f>
        <v>757273.42</v>
      </c>
      <c r="AL184" s="64">
        <f>+ROUND('Izračun udjela za 2024. (kune)'!AL184/'Izračun udjela za 2024. (euri)'!$G$1,2)</f>
        <v>700519.56</v>
      </c>
      <c r="AM184" s="68">
        <f>+ROUND('Izračun udjela za 2024. (kune)'!AM184/'Izračun udjela za 2024. (euri)'!$G$1,2)</f>
        <v>59045.5</v>
      </c>
      <c r="AN184" s="64">
        <f>+ROUND('Izračun udjela za 2024. (kune)'!AN184/'Izračun udjela za 2024. (euri)'!$G$1,2)</f>
        <v>33359.21</v>
      </c>
      <c r="AO184" s="67">
        <f>+ROUND('Izračun udjela za 2024. (kune)'!AO184/'Izračun udjela za 2024. (euri)'!$G$1,2)</f>
        <v>972070.11</v>
      </c>
      <c r="AP184" s="69"/>
      <c r="AQ184" s="69"/>
      <c r="AR184" s="69"/>
      <c r="AS184" s="69"/>
      <c r="AT184" s="69"/>
      <c r="AU184" s="71"/>
      <c r="AV184" s="64">
        <v>1192</v>
      </c>
      <c r="AW184" s="64">
        <v>1182</v>
      </c>
      <c r="AX184" s="64">
        <v>1298</v>
      </c>
      <c r="AY184" s="64">
        <v>1305</v>
      </c>
      <c r="AZ184" s="64"/>
      <c r="BA184" s="64"/>
      <c r="BB184" s="64"/>
      <c r="BC184" s="64"/>
      <c r="BD184" s="72">
        <f t="shared" si="33"/>
        <v>702707.33</v>
      </c>
      <c r="BE184" s="73">
        <f t="shared" si="31"/>
        <v>504.09</v>
      </c>
      <c r="BF184" s="74">
        <f t="shared" si="43"/>
        <v>453.27</v>
      </c>
      <c r="BG184" s="66">
        <f t="shared" si="32"/>
        <v>0</v>
      </c>
      <c r="BH184" s="75">
        <f t="shared" si="34"/>
        <v>0</v>
      </c>
      <c r="BI184" s="76">
        <f t="shared" si="35"/>
        <v>0</v>
      </c>
    </row>
    <row r="185" spans="1:61" ht="15.75" customHeight="1" x14ac:dyDescent="0.25">
      <c r="A185" s="60">
        <v>1</v>
      </c>
      <c r="B185" s="61">
        <v>198</v>
      </c>
      <c r="C185" s="61">
        <v>19</v>
      </c>
      <c r="D185" s="62" t="s">
        <v>87</v>
      </c>
      <c r="E185" s="62" t="s">
        <v>264</v>
      </c>
      <c r="F185" s="63">
        <v>8607</v>
      </c>
      <c r="G185" s="64">
        <v>10</v>
      </c>
      <c r="H185" s="64">
        <f>+ROUND('Izračun udjela za 2024. (kune)'!H185/'Izračun udjela za 2024. (euri)'!$G$1,2)</f>
        <v>3118795.76</v>
      </c>
      <c r="I185" s="65">
        <f>+ROUND('Izračun udjela za 2024. (kune)'!I185/'Izračun udjela za 2024. (euri)'!$G$1,2)</f>
        <v>318861.55</v>
      </c>
      <c r="J185" s="66">
        <f>+ROUND('Izračun udjela za 2024. (kune)'!J185/'Izračun udjela za 2024. (euri)'!$G$1,2)</f>
        <v>3079927.63</v>
      </c>
      <c r="K185" s="64">
        <f>+ROUND('Izračun udjela za 2024. (kune)'!K185/'Izračun udjela za 2024. (euri)'!$G$1,2)</f>
        <v>3448549.25</v>
      </c>
      <c r="L185" s="65">
        <f>+ROUND('Izračun udjela za 2024. (kune)'!L185/'Izračun udjela za 2024. (euri)'!$G$1,2)</f>
        <v>339141.43</v>
      </c>
      <c r="M185" s="66">
        <f>+ROUND('Izračun udjela za 2024. (kune)'!M185/'Izračun udjela za 2024. (euri)'!$G$1,2)</f>
        <v>3420348.61</v>
      </c>
      <c r="N185" s="64">
        <f>+ROUND('Izračun udjela za 2024. (kune)'!N185/'Izračun udjela za 2024. (euri)'!$G$1,2)</f>
        <v>4056453.32</v>
      </c>
      <c r="O185" s="65">
        <f>+ROUND('Izračun udjela za 2024. (kune)'!O185/'Izračun udjela za 2024. (euri)'!$G$1,2)</f>
        <v>365080.84</v>
      </c>
      <c r="P185" s="66">
        <f>+ROUND('Izračun udjela za 2024. (kune)'!P185/'Izračun udjela za 2024. (euri)'!$G$1,2)</f>
        <v>4060509.72</v>
      </c>
      <c r="Q185" s="64">
        <f>+ROUND('Izračun udjela za 2024. (kune)'!Q185/'Izračun udjela za 2024. (euri)'!$G$1,2)</f>
        <v>4449361.47</v>
      </c>
      <c r="R185" s="65">
        <f>+ROUND('Izračun udjela za 2024. (kune)'!R185/'Izračun udjela za 2024. (euri)'!$G$1,2)</f>
        <v>402860.4</v>
      </c>
      <c r="S185" s="66">
        <f>+ROUND('Izračun udjela za 2024. (kune)'!S185/'Izračun udjela za 2024. (euri)'!$G$1,2)</f>
        <v>4451151.18</v>
      </c>
      <c r="T185" s="64">
        <f>+ROUND('Izračun udjela za 2024. (kune)'!T185/'Izračun udjela za 2024. (euri)'!$G$1,2)</f>
        <v>4125166.83</v>
      </c>
      <c r="U185" s="65">
        <f>+ROUND('Izračun udjela za 2024. (kune)'!U185/'Izračun udjela za 2024. (euri)'!$G$1,2)</f>
        <v>373789.58</v>
      </c>
      <c r="V185" s="67">
        <f>+ROUND('Izračun udjela za 2024. (kune)'!V185/'Izračun udjela za 2024. (euri)'!$G$1,2)</f>
        <v>4126514.97</v>
      </c>
      <c r="W185" s="64">
        <f>+ROUND('Izračun udjela za 2024. (kune)'!W185/'Izračun udjela za 2024. (euri)'!$G$1,2)</f>
        <v>5054683.7</v>
      </c>
      <c r="X185" s="65">
        <f>+ROUND('Izračun udjela za 2024. (kune)'!X185/'Izračun udjela za 2024. (euri)'!$G$1,2)</f>
        <v>459516.87</v>
      </c>
      <c r="Y185" s="67">
        <f>+ROUND('Izračun udjela za 2024. (kune)'!Y185/'Izračun udjela za 2024. (euri)'!$G$1,2)</f>
        <v>5054683.5199999996</v>
      </c>
      <c r="Z185" s="64">
        <f>+ROUND('Izračun udjela za 2024. (kune)'!Z185/'Izračun udjela za 2024. (euri)'!$G$1,2)</f>
        <v>5472922.2000000002</v>
      </c>
      <c r="AA185" s="68">
        <f>+ROUND('Izračun udjela za 2024. (kune)'!AA185/'Izračun udjela za 2024. (euri)'!$G$1,2)</f>
        <v>189016</v>
      </c>
      <c r="AB185" s="65">
        <f>+ROUND('Izračun udjela za 2024. (kune)'!AB185/'Izračun udjela za 2024. (euri)'!$G$1,2)</f>
        <v>497538.57</v>
      </c>
      <c r="AC185" s="67">
        <f>+ROUND('Izračun udjela za 2024. (kune)'!AC185/'Izračun udjela za 2024. (euri)'!$G$1,2)</f>
        <v>5896141.1699999999</v>
      </c>
      <c r="AD185" s="64">
        <f>+ROUND('Izračun udjela za 2024. (kune)'!AD185/'Izračun udjela za 2024. (euri)'!$G$1,2)</f>
        <v>3868036.65</v>
      </c>
      <c r="AE185" s="68">
        <f>+ROUND('Izračun udjela za 2024. (kune)'!AE185/'Izračun udjela za 2024. (euri)'!$G$1,2)</f>
        <v>108417.84</v>
      </c>
      <c r="AF185" s="65">
        <f>+ROUND('Izračun udjela za 2024. (kune)'!AF185/'Izračun udjela za 2024. (euri)'!$G$1,2)</f>
        <v>357066.45</v>
      </c>
      <c r="AG185" s="67">
        <f>+ROUND('Izračun udjela za 2024. (kune)'!AG185/'Izračun udjela za 2024. (euri)'!$G$1,2)</f>
        <v>4417304.9000000004</v>
      </c>
      <c r="AH185" s="64">
        <f>+ROUND('Izračun udjela za 2024. (kune)'!AH185/'Izračun udjela za 2024. (euri)'!$G$1,2)</f>
        <v>3066182.94</v>
      </c>
      <c r="AI185" s="68">
        <f>+ROUND('Izračun udjela za 2024. (kune)'!AI185/'Izračun udjela za 2024. (euri)'!$G$1,2)</f>
        <v>185989.48</v>
      </c>
      <c r="AJ185" s="64">
        <f>+ROUND('Izračun udjela za 2024. (kune)'!AJ185/'Izračun udjela za 2024. (euri)'!$G$1,2)</f>
        <v>278743.69</v>
      </c>
      <c r="AK185" s="67">
        <f>+ROUND('Izračun udjela za 2024. (kune)'!AK185/'Izračun udjela za 2024. (euri)'!$G$1,2)</f>
        <v>3531493.22</v>
      </c>
      <c r="AL185" s="64">
        <f>+ROUND('Izračun udjela za 2024. (kune)'!AL185/'Izračun udjela za 2024. (euri)'!$G$1,2)</f>
        <v>4439712.99</v>
      </c>
      <c r="AM185" s="68">
        <f>+ROUND('Izračun udjela za 2024. (kune)'!AM185/'Izračun udjela za 2024. (euri)'!$G$1,2)</f>
        <v>246229.61</v>
      </c>
      <c r="AN185" s="64">
        <f>+ROUND('Izračun udjela za 2024. (kune)'!AN185/'Izračun udjela za 2024. (euri)'!$G$1,2)</f>
        <v>403609.95</v>
      </c>
      <c r="AO185" s="67">
        <f>+ROUND('Izračun udjela za 2024. (kune)'!AO185/'Izračun udjela za 2024. (euri)'!$G$1,2)</f>
        <v>4907960.92</v>
      </c>
      <c r="AP185" s="69"/>
      <c r="AQ185" s="69"/>
      <c r="AR185" s="69"/>
      <c r="AS185" s="69"/>
      <c r="AT185" s="69"/>
      <c r="AU185" s="71"/>
      <c r="AV185" s="64">
        <v>2882</v>
      </c>
      <c r="AW185" s="64">
        <v>3080</v>
      </c>
      <c r="AX185" s="64">
        <v>3059</v>
      </c>
      <c r="AY185" s="64">
        <v>3375</v>
      </c>
      <c r="AZ185" s="64"/>
      <c r="BA185" s="64"/>
      <c r="BB185" s="64"/>
      <c r="BC185" s="64"/>
      <c r="BD185" s="72">
        <f t="shared" si="33"/>
        <v>4761516.75</v>
      </c>
      <c r="BE185" s="73">
        <f t="shared" si="31"/>
        <v>553.21</v>
      </c>
      <c r="BF185" s="74">
        <f t="shared" ref="BF185:BF187" si="44">+$BJ$600</f>
        <v>447.75</v>
      </c>
      <c r="BG185" s="66">
        <f t="shared" si="32"/>
        <v>0</v>
      </c>
      <c r="BH185" s="75">
        <f t="shared" si="34"/>
        <v>0</v>
      </c>
      <c r="BI185" s="76">
        <f t="shared" si="35"/>
        <v>0</v>
      </c>
    </row>
    <row r="186" spans="1:61" ht="15.75" customHeight="1" x14ac:dyDescent="0.25">
      <c r="A186" s="60">
        <v>1</v>
      </c>
      <c r="B186" s="61">
        <v>199</v>
      </c>
      <c r="C186" s="61">
        <v>7</v>
      </c>
      <c r="D186" s="62" t="s">
        <v>87</v>
      </c>
      <c r="E186" s="62" t="s">
        <v>265</v>
      </c>
      <c r="F186" s="63">
        <v>1805</v>
      </c>
      <c r="G186" s="64">
        <v>10</v>
      </c>
      <c r="H186" s="64">
        <f>+ROUND('Izračun udjela za 2024. (kune)'!H186/'Izračun udjela za 2024. (euri)'!$G$1,2)</f>
        <v>156290.97</v>
      </c>
      <c r="I186" s="65">
        <f>+ROUND('Izračun udjela za 2024. (kune)'!I186/'Izračun udjela za 2024. (euri)'!$G$1,2)</f>
        <v>7368.02</v>
      </c>
      <c r="J186" s="66">
        <f>+ROUND('Izračun udjela za 2024. (kune)'!J186/'Izračun udjela za 2024. (euri)'!$G$1,2)</f>
        <v>163815.25</v>
      </c>
      <c r="K186" s="64">
        <f>+ROUND('Izračun udjela za 2024. (kune)'!K186/'Izračun udjela za 2024. (euri)'!$G$1,2)</f>
        <v>174008.01</v>
      </c>
      <c r="L186" s="65">
        <f>+ROUND('Izračun udjela za 2024. (kune)'!L186/'Izračun udjela za 2024. (euri)'!$G$1,2)</f>
        <v>8203.25</v>
      </c>
      <c r="M186" s="66">
        <f>+ROUND('Izračun udjela za 2024. (kune)'!M186/'Izračun udjela za 2024. (euri)'!$G$1,2)</f>
        <v>182385.23</v>
      </c>
      <c r="N186" s="64">
        <f>+ROUND('Izračun udjela za 2024. (kune)'!N186/'Izračun udjela za 2024. (euri)'!$G$1,2)</f>
        <v>117774.68</v>
      </c>
      <c r="O186" s="65">
        <f>+ROUND('Izračun udjela za 2024. (kune)'!O186/'Izračun udjela za 2024. (euri)'!$G$1,2)</f>
        <v>5618.84</v>
      </c>
      <c r="P186" s="66">
        <f>+ROUND('Izračun udjela za 2024. (kune)'!P186/'Izračun udjela za 2024. (euri)'!$G$1,2)</f>
        <v>123371.42</v>
      </c>
      <c r="Q186" s="64">
        <f>+ROUND('Izračun udjela za 2024. (kune)'!Q186/'Izračun udjela za 2024. (euri)'!$G$1,2)</f>
        <v>144739.54999999999</v>
      </c>
      <c r="R186" s="65">
        <f>+ROUND('Izračun udjela za 2024. (kune)'!R186/'Izračun udjela za 2024. (euri)'!$G$1,2)</f>
        <v>7158.17</v>
      </c>
      <c r="S186" s="66">
        <f>+ROUND('Izračun udjela za 2024. (kune)'!S186/'Izračun udjela za 2024. (euri)'!$G$1,2)</f>
        <v>151339.51999999999</v>
      </c>
      <c r="T186" s="64">
        <f>+ROUND('Izračun udjela za 2024. (kune)'!T186/'Izračun udjela za 2024. (euri)'!$G$1,2)</f>
        <v>149844.85999999999</v>
      </c>
      <c r="U186" s="65">
        <f>+ROUND('Izračun udjela za 2024. (kune)'!U186/'Izračun udjela za 2024. (euri)'!$G$1,2)</f>
        <v>7389.01</v>
      </c>
      <c r="V186" s="67">
        <f>+ROUND('Izračun udjela za 2024. (kune)'!V186/'Izračun udjela za 2024. (euri)'!$G$1,2)</f>
        <v>156701.43</v>
      </c>
      <c r="W186" s="64">
        <f>+ROUND('Izračun udjela za 2024. (kune)'!W186/'Izračun udjela za 2024. (euri)'!$G$1,2)</f>
        <v>152181.53</v>
      </c>
      <c r="X186" s="65">
        <f>+ROUND('Izračun udjela za 2024. (kune)'!X186/'Izračun udjela za 2024. (euri)'!$G$1,2)</f>
        <v>6228.94</v>
      </c>
      <c r="Y186" s="67">
        <f>+ROUND('Izračun udjela za 2024. (kune)'!Y186/'Izračun udjela za 2024. (euri)'!$G$1,2)</f>
        <v>160547.85</v>
      </c>
      <c r="Z186" s="64">
        <f>+ROUND('Izračun udjela za 2024. (kune)'!Z186/'Izračun udjela za 2024. (euri)'!$G$1,2)</f>
        <v>228386.37</v>
      </c>
      <c r="AA186" s="68">
        <f>+ROUND('Izračun udjela za 2024. (kune)'!AA186/'Izračun udjela za 2024. (euri)'!$G$1,2)</f>
        <v>79.19</v>
      </c>
      <c r="AB186" s="65">
        <f>+ROUND('Izračun udjela za 2024. (kune)'!AB186/'Izračun udjela za 2024. (euri)'!$G$1,2)</f>
        <v>10875.63</v>
      </c>
      <c r="AC186" s="67">
        <f>+ROUND('Izračun udjela za 2024. (kune)'!AC186/'Izračun udjela za 2024. (euri)'!$G$1,2)</f>
        <v>239261.81</v>
      </c>
      <c r="AD186" s="64">
        <f>+ROUND('Izračun udjela za 2024. (kune)'!AD186/'Izračun udjela za 2024. (euri)'!$G$1,2)</f>
        <v>223958.29</v>
      </c>
      <c r="AE186" s="68">
        <f>+ROUND('Izračun udjela za 2024. (kune)'!AE186/'Izračun udjela za 2024. (euri)'!$G$1,2)</f>
        <v>235.46</v>
      </c>
      <c r="AF186" s="65">
        <f>+ROUND('Izračun udjela za 2024. (kune)'!AF186/'Izračun udjela za 2024. (euri)'!$G$1,2)</f>
        <v>10661.47</v>
      </c>
      <c r="AG186" s="67">
        <f>+ROUND('Izračun udjela za 2024. (kune)'!AG186/'Izračun udjela za 2024. (euri)'!$G$1,2)</f>
        <v>234626.5</v>
      </c>
      <c r="AH186" s="64">
        <f>+ROUND('Izračun udjela za 2024. (kune)'!AH186/'Izračun udjela za 2024. (euri)'!$G$1,2)</f>
        <v>241301.37</v>
      </c>
      <c r="AI186" s="68">
        <f>+ROUND('Izračun udjela za 2024. (kune)'!AI186/'Izračun udjela za 2024. (euri)'!$G$1,2)</f>
        <v>112.55</v>
      </c>
      <c r="AJ186" s="64">
        <f>+ROUND('Izračun udjela za 2024. (kune)'!AJ186/'Izračun udjela za 2024. (euri)'!$G$1,2)</f>
        <v>11493.85</v>
      </c>
      <c r="AK186" s="67">
        <f>+ROUND('Izračun udjela za 2024. (kune)'!AK186/'Izračun udjela za 2024. (euri)'!$G$1,2)</f>
        <v>253540.43</v>
      </c>
      <c r="AL186" s="64">
        <f>+ROUND('Izračun udjela za 2024. (kune)'!AL186/'Izračun udjela za 2024. (euri)'!$G$1,2)</f>
        <v>233758.95</v>
      </c>
      <c r="AM186" s="68">
        <f>+ROUND('Izračun udjela za 2024. (kune)'!AM186/'Izračun udjela za 2024. (euri)'!$G$1,2)</f>
        <v>120.42</v>
      </c>
      <c r="AN186" s="64">
        <f>+ROUND('Izračun udjela za 2024. (kune)'!AN186/'Izračun udjela za 2024. (euri)'!$G$1,2)</f>
        <v>11131.39</v>
      </c>
      <c r="AO186" s="67">
        <f>+ROUND('Izračun udjela za 2024. (kune)'!AO186/'Izračun udjela za 2024. (euri)'!$G$1,2)</f>
        <v>245633.82</v>
      </c>
      <c r="AP186" s="69"/>
      <c r="AQ186" s="69"/>
      <c r="AR186" s="69"/>
      <c r="AS186" s="69"/>
      <c r="AT186" s="69"/>
      <c r="AU186" s="71"/>
      <c r="AV186" s="64">
        <v>0</v>
      </c>
      <c r="AW186" s="64">
        <v>0</v>
      </c>
      <c r="AX186" s="64">
        <v>4</v>
      </c>
      <c r="AY186" s="64">
        <v>4</v>
      </c>
      <c r="AZ186" s="64"/>
      <c r="BA186" s="64"/>
      <c r="BB186" s="64"/>
      <c r="BC186" s="64"/>
      <c r="BD186" s="72">
        <f t="shared" si="33"/>
        <v>226722.08</v>
      </c>
      <c r="BE186" s="73">
        <f t="shared" si="31"/>
        <v>125.61</v>
      </c>
      <c r="BF186" s="74">
        <f t="shared" si="44"/>
        <v>447.75</v>
      </c>
      <c r="BG186" s="66">
        <f t="shared" si="32"/>
        <v>581462.69999999995</v>
      </c>
      <c r="BH186" s="75">
        <f t="shared" si="34"/>
        <v>1.6429793874647854E-3</v>
      </c>
      <c r="BI186" s="76">
        <f t="shared" si="35"/>
        <v>1.64297938746479E-3</v>
      </c>
    </row>
    <row r="187" spans="1:61" ht="15.75" customHeight="1" x14ac:dyDescent="0.25">
      <c r="A187" s="60">
        <v>1</v>
      </c>
      <c r="B187" s="61">
        <v>200</v>
      </c>
      <c r="C187" s="61">
        <v>2</v>
      </c>
      <c r="D187" s="62" t="s">
        <v>87</v>
      </c>
      <c r="E187" s="62" t="s">
        <v>266</v>
      </c>
      <c r="F187" s="63">
        <v>3308</v>
      </c>
      <c r="G187" s="64">
        <v>10</v>
      </c>
      <c r="H187" s="64">
        <f>+ROUND('Izračun udjela za 2024. (kune)'!H187/'Izračun udjela za 2024. (euri)'!$G$1,2)</f>
        <v>900063.91</v>
      </c>
      <c r="I187" s="65">
        <f>+ROUND('Izračun udjela za 2024. (kune)'!I187/'Izračun udjela za 2024. (euri)'!$G$1,2)</f>
        <v>42431.6</v>
      </c>
      <c r="J187" s="66">
        <f>+ROUND('Izračun udjela za 2024. (kune)'!J187/'Izračun udjela za 2024. (euri)'!$G$1,2)</f>
        <v>943395.55</v>
      </c>
      <c r="K187" s="64">
        <f>+ROUND('Izračun udjela za 2024. (kune)'!K187/'Izračun udjela za 2024. (euri)'!$G$1,2)</f>
        <v>941744.3</v>
      </c>
      <c r="L187" s="65">
        <f>+ROUND('Izračun udjela za 2024. (kune)'!L187/'Izračun udjela za 2024. (euri)'!$G$1,2)</f>
        <v>44396.53</v>
      </c>
      <c r="M187" s="66">
        <f>+ROUND('Izračun udjela za 2024. (kune)'!M187/'Izračun udjela za 2024. (euri)'!$G$1,2)</f>
        <v>987082.55</v>
      </c>
      <c r="N187" s="64">
        <f>+ROUND('Izračun udjela za 2024. (kune)'!N187/'Izračun udjela za 2024. (euri)'!$G$1,2)</f>
        <v>948160.15</v>
      </c>
      <c r="O187" s="65">
        <f>+ROUND('Izračun udjela za 2024. (kune)'!O187/'Izračun udjela za 2024. (euri)'!$G$1,2)</f>
        <v>85334.48</v>
      </c>
      <c r="P187" s="66">
        <f>+ROUND('Izračun udjela za 2024. (kune)'!P187/'Izračun udjela za 2024. (euri)'!$G$1,2)</f>
        <v>949108.24</v>
      </c>
      <c r="Q187" s="64">
        <f>+ROUND('Izračun udjela za 2024. (kune)'!Q187/'Izračun udjela za 2024. (euri)'!$G$1,2)</f>
        <v>904634.04</v>
      </c>
      <c r="R187" s="65">
        <f>+ROUND('Izračun udjela za 2024. (kune)'!R187/'Izračun udjela za 2024. (euri)'!$G$1,2)</f>
        <v>81714.47</v>
      </c>
      <c r="S187" s="66">
        <f>+ROUND('Izračun udjela za 2024. (kune)'!S187/'Izračun udjela za 2024. (euri)'!$G$1,2)</f>
        <v>905211.52</v>
      </c>
      <c r="T187" s="64">
        <f>+ROUND('Izračun udjela za 2024. (kune)'!T187/'Izračun udjela za 2024. (euri)'!$G$1,2)</f>
        <v>808060.21</v>
      </c>
      <c r="U187" s="65">
        <f>+ROUND('Izračun udjela za 2024. (kune)'!U187/'Izračun udjela za 2024. (euri)'!$G$1,2)</f>
        <v>73125.36</v>
      </c>
      <c r="V187" s="67">
        <f>+ROUND('Izračun udjela za 2024. (kune)'!V187/'Izračun udjela za 2024. (euri)'!$G$1,2)</f>
        <v>808428.33</v>
      </c>
      <c r="W187" s="64">
        <f>+ROUND('Izračun udjela za 2024. (kune)'!W187/'Izračun udjela za 2024. (euri)'!$G$1,2)</f>
        <v>1060474.3999999999</v>
      </c>
      <c r="X187" s="65">
        <f>+ROUND('Izračun udjela za 2024. (kune)'!X187/'Izračun udjela za 2024. (euri)'!$G$1,2)</f>
        <v>93280.4</v>
      </c>
      <c r="Y187" s="67">
        <f>+ROUND('Izračun udjela za 2024. (kune)'!Y187/'Izračun udjela za 2024. (euri)'!$G$1,2)</f>
        <v>1063913.3999999999</v>
      </c>
      <c r="Z187" s="64">
        <f>+ROUND('Izračun udjela za 2024. (kune)'!Z187/'Izračun udjela za 2024. (euri)'!$G$1,2)</f>
        <v>1333020.04</v>
      </c>
      <c r="AA187" s="68">
        <f>+ROUND('Izračun udjela za 2024. (kune)'!AA187/'Izračun udjela za 2024. (euri)'!$G$1,2)</f>
        <v>3573.16</v>
      </c>
      <c r="AB187" s="65">
        <f>+ROUND('Izračun udjela za 2024. (kune)'!AB187/'Izračun udjela za 2024. (euri)'!$G$1,2)</f>
        <v>121183.46</v>
      </c>
      <c r="AC187" s="67">
        <f>+ROUND('Izračun udjela za 2024. (kune)'!AC187/'Izračun udjela za 2024. (euri)'!$G$1,2)</f>
        <v>1333020.24</v>
      </c>
      <c r="AD187" s="64">
        <f>+ROUND('Izračun udjela za 2024. (kune)'!AD187/'Izračun udjela za 2024. (euri)'!$G$1,2)</f>
        <v>1310714.1100000001</v>
      </c>
      <c r="AE187" s="68">
        <f>+ROUND('Izračun udjela za 2024. (kune)'!AE187/'Izračun udjela za 2024. (euri)'!$G$1,2)</f>
        <v>1286.0999999999999</v>
      </c>
      <c r="AF187" s="65">
        <f>+ROUND('Izračun udjela za 2024. (kune)'!AF187/'Izračun udjela za 2024. (euri)'!$G$1,2)</f>
        <v>119573.44</v>
      </c>
      <c r="AG187" s="67">
        <f>+ROUND('Izračun udjela za 2024. (kune)'!AG187/'Izračun udjela za 2024. (euri)'!$G$1,2)</f>
        <v>1310254.74</v>
      </c>
      <c r="AH187" s="64">
        <f>+ROUND('Izračun udjela za 2024. (kune)'!AH187/'Izračun udjela za 2024. (euri)'!$G$1,2)</f>
        <v>1220992.97</v>
      </c>
      <c r="AI187" s="68">
        <f>+ROUND('Izračun udjela za 2024. (kune)'!AI187/'Izračun udjela za 2024. (euri)'!$G$1,2)</f>
        <v>192.63</v>
      </c>
      <c r="AJ187" s="64">
        <f>+ROUND('Izračun udjela za 2024. (kune)'!AJ187/'Izračun udjela za 2024. (euri)'!$G$1,2)</f>
        <v>110994.48</v>
      </c>
      <c r="AK187" s="67">
        <f>+ROUND('Izračun udjela za 2024. (kune)'!AK187/'Izračun udjela za 2024. (euri)'!$G$1,2)</f>
        <v>1221224.43</v>
      </c>
      <c r="AL187" s="64">
        <f>+ROUND('Izračun udjela za 2024. (kune)'!AL187/'Izračun udjela za 2024. (euri)'!$G$1,2)</f>
        <v>1359385.11</v>
      </c>
      <c r="AM187" s="68">
        <f>+ROUND('Izračun udjela za 2024. (kune)'!AM187/'Izračun udjela za 2024. (euri)'!$G$1,2)</f>
        <v>555.17999999999995</v>
      </c>
      <c r="AN187" s="64">
        <f>+ROUND('Izračun udjela za 2024. (kune)'!AN187/'Izračun udjela za 2024. (euri)'!$G$1,2)</f>
        <v>123580.24</v>
      </c>
      <c r="AO187" s="67">
        <f>+ROUND('Izračun udjela za 2024. (kune)'!AO187/'Izračun udjela za 2024. (euri)'!$G$1,2)</f>
        <v>1364687.46</v>
      </c>
      <c r="AP187" s="69"/>
      <c r="AQ187" s="69"/>
      <c r="AR187" s="69"/>
      <c r="AS187" s="69"/>
      <c r="AT187" s="69"/>
      <c r="AU187" s="71"/>
      <c r="AV187" s="64">
        <v>0</v>
      </c>
      <c r="AW187" s="64">
        <v>0</v>
      </c>
      <c r="AX187" s="64">
        <v>2</v>
      </c>
      <c r="AY187" s="64">
        <v>27</v>
      </c>
      <c r="AZ187" s="64"/>
      <c r="BA187" s="64"/>
      <c r="BB187" s="64"/>
      <c r="BC187" s="64"/>
      <c r="BD187" s="72">
        <f t="shared" si="33"/>
        <v>1258620.05</v>
      </c>
      <c r="BE187" s="73">
        <f t="shared" si="31"/>
        <v>380.48</v>
      </c>
      <c r="BF187" s="74">
        <f t="shared" si="44"/>
        <v>447.75</v>
      </c>
      <c r="BG187" s="66">
        <f t="shared" si="32"/>
        <v>222529.15999999995</v>
      </c>
      <c r="BH187" s="75">
        <f t="shared" si="34"/>
        <v>6.2877777540993284E-4</v>
      </c>
      <c r="BI187" s="76">
        <f t="shared" si="35"/>
        <v>6.2877777540993295E-4</v>
      </c>
    </row>
    <row r="188" spans="1:61" ht="15.75" customHeight="1" x14ac:dyDescent="0.25">
      <c r="A188" s="60">
        <v>1</v>
      </c>
      <c r="B188" s="61">
        <v>201</v>
      </c>
      <c r="C188" s="61">
        <v>6</v>
      </c>
      <c r="D188" s="62" t="s">
        <v>91</v>
      </c>
      <c r="E188" s="62" t="s">
        <v>267</v>
      </c>
      <c r="F188" s="63">
        <v>28580</v>
      </c>
      <c r="G188" s="64">
        <v>15</v>
      </c>
      <c r="H188" s="64">
        <f>+ROUND('Izračun udjela za 2024. (kune)'!H188/'Izračun udjela za 2024. (euri)'!$G$1,2)</f>
        <v>13001091.300000001</v>
      </c>
      <c r="I188" s="65">
        <f>+ROUND('Izračun udjela za 2024. (kune)'!I188/'Izračun udjela za 2024. (euri)'!$G$1,2)</f>
        <v>0</v>
      </c>
      <c r="J188" s="66">
        <f>+ROUND('Izračun udjela za 2024. (kune)'!J188/'Izračun udjela za 2024. (euri)'!$G$1,2)</f>
        <v>14951254.99</v>
      </c>
      <c r="K188" s="64">
        <f>+ROUND('Izračun udjela za 2024. (kune)'!K188/'Izračun udjela za 2024. (euri)'!$G$1,2)</f>
        <v>12931690.5</v>
      </c>
      <c r="L188" s="65">
        <f>+ROUND('Izračun udjela za 2024. (kune)'!L188/'Izračun udjela za 2024. (euri)'!$G$1,2)</f>
        <v>0</v>
      </c>
      <c r="M188" s="66">
        <f>+ROUND('Izračun udjela za 2024. (kune)'!M188/'Izračun udjela za 2024. (euri)'!$G$1,2)</f>
        <v>14871444.08</v>
      </c>
      <c r="N188" s="64">
        <f>+ROUND('Izračun udjela za 2024. (kune)'!N188/'Izračun udjela za 2024. (euri)'!$G$1,2)</f>
        <v>11279672.050000001</v>
      </c>
      <c r="O188" s="65">
        <f>+ROUND('Izračun udjela za 2024. (kune)'!O188/'Izračun udjela za 2024. (euri)'!$G$1,2)</f>
        <v>0</v>
      </c>
      <c r="P188" s="66">
        <f>+ROUND('Izračun udjela za 2024. (kune)'!P188/'Izračun udjela za 2024. (euri)'!$G$1,2)</f>
        <v>12971622.859999999</v>
      </c>
      <c r="Q188" s="64">
        <f>+ROUND('Izračun udjela za 2024. (kune)'!Q188/'Izračun udjela za 2024. (euri)'!$G$1,2)</f>
        <v>11888079.609999999</v>
      </c>
      <c r="R188" s="65">
        <f>+ROUND('Izračun udjela za 2024. (kune)'!R188/'Izračun udjela za 2024. (euri)'!$G$1,2)</f>
        <v>0</v>
      </c>
      <c r="S188" s="66">
        <f>+ROUND('Izračun udjela za 2024. (kune)'!S188/'Izračun udjela za 2024. (euri)'!$G$1,2)</f>
        <v>13671291.550000001</v>
      </c>
      <c r="T188" s="64">
        <f>+ROUND('Izračun udjela za 2024. (kune)'!T188/'Izračun udjela za 2024. (euri)'!$G$1,2)</f>
        <v>11499485.84</v>
      </c>
      <c r="U188" s="65">
        <f>+ROUND('Izračun udjela za 2024. (kune)'!U188/'Izračun udjela za 2024. (euri)'!$G$1,2)</f>
        <v>0</v>
      </c>
      <c r="V188" s="67">
        <f>+ROUND('Izračun udjela za 2024. (kune)'!V188/'Izračun udjela za 2024. (euri)'!$G$1,2)</f>
        <v>13224408.720000001</v>
      </c>
      <c r="W188" s="64">
        <f>+ROUND('Izračun udjela za 2024. (kune)'!W188/'Izračun udjela za 2024. (euri)'!$G$1,2)</f>
        <v>12653648.779999999</v>
      </c>
      <c r="X188" s="65">
        <f>+ROUND('Izračun udjela za 2024. (kune)'!X188/'Izračun udjela za 2024. (euri)'!$G$1,2)</f>
        <v>0</v>
      </c>
      <c r="Y188" s="67">
        <f>+ROUND('Izračun udjela za 2024. (kune)'!Y188/'Izračun udjela za 2024. (euri)'!$G$1,2)</f>
        <v>14551696.09</v>
      </c>
      <c r="Z188" s="64">
        <f>+ROUND('Izračun udjela za 2024. (kune)'!Z188/'Izračun udjela za 2024. (euri)'!$G$1,2)</f>
        <v>13059023.880000001</v>
      </c>
      <c r="AA188" s="68">
        <f>+ROUND('Izračun udjela za 2024. (kune)'!AA188/'Izračun udjela za 2024. (euri)'!$G$1,2)</f>
        <v>24771.32</v>
      </c>
      <c r="AB188" s="65">
        <f>+ROUND('Izračun udjela za 2024. (kune)'!AB188/'Izračun udjela za 2024. (euri)'!$G$1,2)</f>
        <v>0</v>
      </c>
      <c r="AC188" s="67">
        <f>+ROUND('Izračun udjela za 2024. (kune)'!AC188/'Izračun udjela za 2024. (euri)'!$G$1,2)</f>
        <v>14993282.539999999</v>
      </c>
      <c r="AD188" s="64">
        <f>+ROUND('Izračun udjela za 2024. (kune)'!AD188/'Izračun udjela za 2024. (euri)'!$G$1,2)</f>
        <v>13136309.16</v>
      </c>
      <c r="AE188" s="68">
        <f>+ROUND('Izračun udjela za 2024. (kune)'!AE188/'Izračun udjela za 2024. (euri)'!$G$1,2)</f>
        <v>2702.35</v>
      </c>
      <c r="AF188" s="65">
        <f>+ROUND('Izračun udjela za 2024. (kune)'!AF188/'Izračun udjela za 2024. (euri)'!$G$1,2)</f>
        <v>0</v>
      </c>
      <c r="AG188" s="67">
        <f>+ROUND('Izračun udjela za 2024. (kune)'!AG188/'Izračun udjela za 2024. (euri)'!$G$1,2)</f>
        <v>15108913.6</v>
      </c>
      <c r="AH188" s="64">
        <f>+ROUND('Izračun udjela za 2024. (kune)'!AH188/'Izračun udjela za 2024. (euri)'!$G$1,2)</f>
        <v>11798784.08</v>
      </c>
      <c r="AI188" s="68">
        <f>+ROUND('Izračun udjela za 2024. (kune)'!AI188/'Izračun udjela za 2024. (euri)'!$G$1,2)</f>
        <v>2609.63</v>
      </c>
      <c r="AJ188" s="64">
        <f>+ROUND('Izračun udjela za 2024. (kune)'!AJ188/'Izračun udjela za 2024. (euri)'!$G$1,2)</f>
        <v>0</v>
      </c>
      <c r="AK188" s="67">
        <f>+ROUND('Izračun udjela za 2024. (kune)'!AK188/'Izračun udjela za 2024. (euri)'!$G$1,2)</f>
        <v>13573613.76</v>
      </c>
      <c r="AL188" s="64">
        <f>+ROUND('Izračun udjela za 2024. (kune)'!AL188/'Izračun udjela za 2024. (euri)'!$G$1,2)</f>
        <v>14713875.41</v>
      </c>
      <c r="AM188" s="68">
        <f>+ROUND('Izračun udjela za 2024. (kune)'!AM188/'Izračun udjela za 2024. (euri)'!$G$1,2)</f>
        <v>2785.07</v>
      </c>
      <c r="AN188" s="64">
        <f>+ROUND('Izračun udjela za 2024. (kune)'!AN188/'Izračun udjela za 2024. (euri)'!$G$1,2)</f>
        <v>0</v>
      </c>
      <c r="AO188" s="67">
        <f>+ROUND('Izračun udjela za 2024. (kune)'!AO188/'Izračun udjela za 2024. (euri)'!$G$1,2)</f>
        <v>16931032.82</v>
      </c>
      <c r="AP188" s="69"/>
      <c r="AQ188" s="69"/>
      <c r="AR188" s="69"/>
      <c r="AS188" s="69"/>
      <c r="AT188" s="69"/>
      <c r="AU188" s="71"/>
      <c r="AV188" s="64">
        <v>17</v>
      </c>
      <c r="AW188" s="64">
        <v>23</v>
      </c>
      <c r="AX188" s="64">
        <v>35</v>
      </c>
      <c r="AY188" s="64">
        <v>58</v>
      </c>
      <c r="AZ188" s="64"/>
      <c r="BA188" s="64"/>
      <c r="BB188" s="64"/>
      <c r="BC188" s="64"/>
      <c r="BD188" s="72">
        <f t="shared" si="33"/>
        <v>15031707.76</v>
      </c>
      <c r="BE188" s="73">
        <f t="shared" si="31"/>
        <v>525.95000000000005</v>
      </c>
      <c r="BF188" s="74">
        <f>+$BJ$601</f>
        <v>453.27</v>
      </c>
      <c r="BG188" s="66">
        <f t="shared" si="32"/>
        <v>0</v>
      </c>
      <c r="BH188" s="75">
        <f t="shared" si="34"/>
        <v>0</v>
      </c>
      <c r="BI188" s="76">
        <f t="shared" si="35"/>
        <v>0</v>
      </c>
    </row>
    <row r="189" spans="1:61" ht="15.75" customHeight="1" x14ac:dyDescent="0.25">
      <c r="A189" s="60">
        <v>1</v>
      </c>
      <c r="B189" s="61">
        <v>202</v>
      </c>
      <c r="C189" s="61">
        <v>6</v>
      </c>
      <c r="D189" s="62" t="s">
        <v>87</v>
      </c>
      <c r="E189" s="62" t="s">
        <v>268</v>
      </c>
      <c r="F189" s="63">
        <v>1968</v>
      </c>
      <c r="G189" s="64">
        <v>10</v>
      </c>
      <c r="H189" s="64">
        <f>+ROUND('Izračun udjela za 2024. (kune)'!H189/'Izračun udjela za 2024. (euri)'!$G$1,2)</f>
        <v>319510.63</v>
      </c>
      <c r="I189" s="65">
        <f>+ROUND('Izračun udjela za 2024. (kune)'!I189/'Izračun udjela za 2024. (euri)'!$G$1,2)</f>
        <v>0</v>
      </c>
      <c r="J189" s="66">
        <f>+ROUND('Izračun udjela za 2024. (kune)'!J189/'Izračun udjela za 2024. (euri)'!$G$1,2)</f>
        <v>351461.7</v>
      </c>
      <c r="K189" s="64">
        <f>+ROUND('Izračun udjela za 2024. (kune)'!K189/'Izračun udjela za 2024. (euri)'!$G$1,2)</f>
        <v>306025.69</v>
      </c>
      <c r="L189" s="65">
        <f>+ROUND('Izračun udjela za 2024. (kune)'!L189/'Izračun udjela za 2024. (euri)'!$G$1,2)</f>
        <v>0</v>
      </c>
      <c r="M189" s="66">
        <f>+ROUND('Izračun udjela za 2024. (kune)'!M189/'Izračun udjela za 2024. (euri)'!$G$1,2)</f>
        <v>336628.26</v>
      </c>
      <c r="N189" s="64">
        <f>+ROUND('Izračun udjela za 2024. (kune)'!N189/'Izračun udjela za 2024. (euri)'!$G$1,2)</f>
        <v>205732.18</v>
      </c>
      <c r="O189" s="65">
        <f>+ROUND('Izračun udjela za 2024. (kune)'!O189/'Izračun udjela za 2024. (euri)'!$G$1,2)</f>
        <v>0</v>
      </c>
      <c r="P189" s="66">
        <f>+ROUND('Izračun udjela za 2024. (kune)'!P189/'Izračun udjela za 2024. (euri)'!$G$1,2)</f>
        <v>226305.4</v>
      </c>
      <c r="Q189" s="64">
        <f>+ROUND('Izračun udjela za 2024. (kune)'!Q189/'Izračun udjela za 2024. (euri)'!$G$1,2)</f>
        <v>247540.56</v>
      </c>
      <c r="R189" s="65">
        <f>+ROUND('Izračun udjela za 2024. (kune)'!R189/'Izračun udjela za 2024. (euri)'!$G$1,2)</f>
        <v>0</v>
      </c>
      <c r="S189" s="66">
        <f>+ROUND('Izračun udjela za 2024. (kune)'!S189/'Izračun udjela za 2024. (euri)'!$G$1,2)</f>
        <v>272294.62</v>
      </c>
      <c r="T189" s="64">
        <f>+ROUND('Izračun udjela za 2024. (kune)'!T189/'Izračun udjela za 2024. (euri)'!$G$1,2)</f>
        <v>224000.77</v>
      </c>
      <c r="U189" s="65">
        <f>+ROUND('Izračun udjela za 2024. (kune)'!U189/'Izračun udjela za 2024. (euri)'!$G$1,2)</f>
        <v>0</v>
      </c>
      <c r="V189" s="67">
        <f>+ROUND('Izračun udjela za 2024. (kune)'!V189/'Izračun udjela za 2024. (euri)'!$G$1,2)</f>
        <v>246400.85</v>
      </c>
      <c r="W189" s="64">
        <f>+ROUND('Izračun udjela za 2024. (kune)'!W189/'Izračun udjela za 2024. (euri)'!$G$1,2)</f>
        <v>333681.27</v>
      </c>
      <c r="X189" s="65">
        <f>+ROUND('Izračun udjela za 2024. (kune)'!X189/'Izračun udjela za 2024. (euri)'!$G$1,2)</f>
        <v>0</v>
      </c>
      <c r="Y189" s="67">
        <f>+ROUND('Izračun udjela za 2024. (kune)'!Y189/'Izračun udjela za 2024. (euri)'!$G$1,2)</f>
        <v>367049.4</v>
      </c>
      <c r="Z189" s="64">
        <f>+ROUND('Izračun udjela za 2024. (kune)'!Z189/'Izračun udjela za 2024. (euri)'!$G$1,2)</f>
        <v>352002.67</v>
      </c>
      <c r="AA189" s="68">
        <f>+ROUND('Izračun udjela za 2024. (kune)'!AA189/'Izračun udjela za 2024. (euri)'!$G$1,2)</f>
        <v>39.82</v>
      </c>
      <c r="AB189" s="65">
        <f>+ROUND('Izračun udjela za 2024. (kune)'!AB189/'Izračun udjela za 2024. (euri)'!$G$1,2)</f>
        <v>0</v>
      </c>
      <c r="AC189" s="67">
        <f>+ROUND('Izračun udjela za 2024. (kune)'!AC189/'Izračun udjela za 2024. (euri)'!$G$1,2)</f>
        <v>387202.94</v>
      </c>
      <c r="AD189" s="64">
        <f>+ROUND('Izračun udjela za 2024. (kune)'!AD189/'Izračun udjela za 2024. (euri)'!$G$1,2)</f>
        <v>319041.52</v>
      </c>
      <c r="AE189" s="68">
        <f>+ROUND('Izračun udjela za 2024. (kune)'!AE189/'Izračun udjela za 2024. (euri)'!$G$1,2)</f>
        <v>0</v>
      </c>
      <c r="AF189" s="65">
        <f>+ROUND('Izračun udjela za 2024. (kune)'!AF189/'Izračun udjela za 2024. (euri)'!$G$1,2)</f>
        <v>0</v>
      </c>
      <c r="AG189" s="67">
        <f>+ROUND('Izračun udjela za 2024. (kune)'!AG189/'Izračun udjela za 2024. (euri)'!$G$1,2)</f>
        <v>350945.67</v>
      </c>
      <c r="AH189" s="64">
        <f>+ROUND('Izračun udjela za 2024. (kune)'!AH189/'Izračun udjela za 2024. (euri)'!$G$1,2)</f>
        <v>297394.87</v>
      </c>
      <c r="AI189" s="68">
        <f>+ROUND('Izračun udjela za 2024. (kune)'!AI189/'Izračun udjela za 2024. (euri)'!$G$1,2)</f>
        <v>337.12</v>
      </c>
      <c r="AJ189" s="64">
        <f>+ROUND('Izračun udjela za 2024. (kune)'!AJ189/'Izračun udjela za 2024. (euri)'!$G$1,2)</f>
        <v>0</v>
      </c>
      <c r="AK189" s="67">
        <f>+ROUND('Izračun udjela za 2024. (kune)'!AK189/'Izračun udjela za 2024. (euri)'!$G$1,2)</f>
        <v>327134.36</v>
      </c>
      <c r="AL189" s="64">
        <f>+ROUND('Izračun udjela za 2024. (kune)'!AL189/'Izračun udjela za 2024. (euri)'!$G$1,2)</f>
        <v>381955.65</v>
      </c>
      <c r="AM189" s="68">
        <f>+ROUND('Izračun udjela za 2024. (kune)'!AM189/'Izračun udjela za 2024. (euri)'!$G$1,2)</f>
        <v>-174.77</v>
      </c>
      <c r="AN189" s="64">
        <f>+ROUND('Izračun udjela za 2024. (kune)'!AN189/'Izračun udjela za 2024. (euri)'!$G$1,2)</f>
        <v>0</v>
      </c>
      <c r="AO189" s="67">
        <f>+ROUND('Izračun udjela za 2024. (kune)'!AO189/'Izračun udjela za 2024. (euri)'!$G$1,2)</f>
        <v>420151.22</v>
      </c>
      <c r="AP189" s="69"/>
      <c r="AQ189" s="69"/>
      <c r="AR189" s="69"/>
      <c r="AS189" s="69"/>
      <c r="AT189" s="69"/>
      <c r="AU189" s="71"/>
      <c r="AV189" s="64">
        <v>0</v>
      </c>
      <c r="AW189" s="64">
        <v>0</v>
      </c>
      <c r="AX189" s="64">
        <v>0</v>
      </c>
      <c r="AY189" s="64">
        <v>0</v>
      </c>
      <c r="AZ189" s="64"/>
      <c r="BA189" s="64"/>
      <c r="BB189" s="64"/>
      <c r="BC189" s="64"/>
      <c r="BD189" s="72">
        <f t="shared" si="33"/>
        <v>370496.72</v>
      </c>
      <c r="BE189" s="73">
        <f t="shared" si="31"/>
        <v>188.26</v>
      </c>
      <c r="BF189" s="74">
        <f t="shared" ref="BF189:BF190" si="45">+$BJ$600</f>
        <v>447.75</v>
      </c>
      <c r="BG189" s="66">
        <f t="shared" si="32"/>
        <v>510676.32</v>
      </c>
      <c r="BH189" s="75">
        <f t="shared" si="34"/>
        <v>1.4429655890676578E-3</v>
      </c>
      <c r="BI189" s="76">
        <f t="shared" si="35"/>
        <v>1.4429655890676599E-3</v>
      </c>
    </row>
    <row r="190" spans="1:61" ht="15.75" customHeight="1" x14ac:dyDescent="0.25">
      <c r="A190" s="60">
        <v>1</v>
      </c>
      <c r="B190" s="61">
        <v>203</v>
      </c>
      <c r="C190" s="61">
        <v>6</v>
      </c>
      <c r="D190" s="62" t="s">
        <v>87</v>
      </c>
      <c r="E190" s="62" t="s">
        <v>269</v>
      </c>
      <c r="F190" s="63">
        <v>1798</v>
      </c>
      <c r="G190" s="64">
        <v>10</v>
      </c>
      <c r="H190" s="64">
        <f>+ROUND('Izračun udjela za 2024. (kune)'!H190/'Izračun udjela za 2024. (euri)'!$G$1,2)</f>
        <v>318970.83</v>
      </c>
      <c r="I190" s="65">
        <f>+ROUND('Izračun udjela za 2024. (kune)'!I190/'Izračun udjela za 2024. (euri)'!$G$1,2)</f>
        <v>0</v>
      </c>
      <c r="J190" s="66">
        <f>+ROUND('Izračun udjela za 2024. (kune)'!J190/'Izračun udjela za 2024. (euri)'!$G$1,2)</f>
        <v>350867.91</v>
      </c>
      <c r="K190" s="64">
        <f>+ROUND('Izračun udjela za 2024. (kune)'!K190/'Izračun udjela za 2024. (euri)'!$G$1,2)</f>
        <v>309400.8</v>
      </c>
      <c r="L190" s="65">
        <f>+ROUND('Izračun udjela za 2024. (kune)'!L190/'Izračun udjela za 2024. (euri)'!$G$1,2)</f>
        <v>0</v>
      </c>
      <c r="M190" s="66">
        <f>+ROUND('Izračun udjela za 2024. (kune)'!M190/'Izračun udjela za 2024. (euri)'!$G$1,2)</f>
        <v>340340.88</v>
      </c>
      <c r="N190" s="64">
        <f>+ROUND('Izračun udjela za 2024. (kune)'!N190/'Izračun udjela za 2024. (euri)'!$G$1,2)</f>
        <v>251758.87</v>
      </c>
      <c r="O190" s="65">
        <f>+ROUND('Izračun udjela za 2024. (kune)'!O190/'Izračun udjela za 2024. (euri)'!$G$1,2)</f>
        <v>0</v>
      </c>
      <c r="P190" s="66">
        <f>+ROUND('Izračun udjela za 2024. (kune)'!P190/'Izračun udjela za 2024. (euri)'!$G$1,2)</f>
        <v>276934.75</v>
      </c>
      <c r="Q190" s="64">
        <f>+ROUND('Izračun udjela za 2024. (kune)'!Q190/'Izračun udjela za 2024. (euri)'!$G$1,2)</f>
        <v>269565.2</v>
      </c>
      <c r="R190" s="65">
        <f>+ROUND('Izračun udjela za 2024. (kune)'!R190/'Izračun udjela za 2024. (euri)'!$G$1,2)</f>
        <v>0</v>
      </c>
      <c r="S190" s="66">
        <f>+ROUND('Izračun udjela za 2024. (kune)'!S190/'Izračun udjela za 2024. (euri)'!$G$1,2)</f>
        <v>296521.71999999997</v>
      </c>
      <c r="T190" s="64">
        <f>+ROUND('Izračun udjela za 2024. (kune)'!T190/'Izračun udjela za 2024. (euri)'!$G$1,2)</f>
        <v>233313.31</v>
      </c>
      <c r="U190" s="65">
        <f>+ROUND('Izračun udjela za 2024. (kune)'!U190/'Izračun udjela za 2024. (euri)'!$G$1,2)</f>
        <v>0</v>
      </c>
      <c r="V190" s="67">
        <f>+ROUND('Izračun udjela za 2024. (kune)'!V190/'Izračun udjela za 2024. (euri)'!$G$1,2)</f>
        <v>256644.64</v>
      </c>
      <c r="W190" s="64">
        <f>+ROUND('Izračun udjela za 2024. (kune)'!W190/'Izračun udjela za 2024. (euri)'!$G$1,2)</f>
        <v>306623.7</v>
      </c>
      <c r="X190" s="65">
        <f>+ROUND('Izračun udjela za 2024. (kune)'!X190/'Izračun udjela za 2024. (euri)'!$G$1,2)</f>
        <v>0</v>
      </c>
      <c r="Y190" s="67">
        <f>+ROUND('Izračun udjela za 2024. (kune)'!Y190/'Izračun udjela za 2024. (euri)'!$G$1,2)</f>
        <v>337286.07</v>
      </c>
      <c r="Z190" s="64">
        <f>+ROUND('Izračun udjela za 2024. (kune)'!Z190/'Izračun udjela za 2024. (euri)'!$G$1,2)</f>
        <v>344806.16</v>
      </c>
      <c r="AA190" s="68">
        <f>+ROUND('Izračun udjela za 2024. (kune)'!AA190/'Izračun udjela za 2024. (euri)'!$G$1,2)</f>
        <v>318.52999999999997</v>
      </c>
      <c r="AB190" s="65">
        <f>+ROUND('Izračun udjela za 2024. (kune)'!AB190/'Izračun udjela za 2024. (euri)'!$G$1,2)</f>
        <v>0</v>
      </c>
      <c r="AC190" s="67">
        <f>+ROUND('Izračun udjela za 2024. (kune)'!AC190/'Izračun udjela za 2024. (euri)'!$G$1,2)</f>
        <v>379286.77</v>
      </c>
      <c r="AD190" s="64">
        <f>+ROUND('Izračun udjela za 2024. (kune)'!AD190/'Izračun udjela za 2024. (euri)'!$G$1,2)</f>
        <v>303066.09999999998</v>
      </c>
      <c r="AE190" s="68">
        <f>+ROUND('Izračun udjela za 2024. (kune)'!AE190/'Izračun udjela za 2024. (euri)'!$G$1,2)</f>
        <v>0</v>
      </c>
      <c r="AF190" s="65">
        <f>+ROUND('Izračun udjela za 2024. (kune)'!AF190/'Izračun udjela za 2024. (euri)'!$G$1,2)</f>
        <v>0</v>
      </c>
      <c r="AG190" s="67">
        <f>+ROUND('Izračun udjela za 2024. (kune)'!AG190/'Izračun udjela za 2024. (euri)'!$G$1,2)</f>
        <v>333372.71000000002</v>
      </c>
      <c r="AH190" s="64">
        <f>+ROUND('Izračun udjela za 2024. (kune)'!AH190/'Izračun udjela za 2024. (euri)'!$G$1,2)</f>
        <v>385211.89</v>
      </c>
      <c r="AI190" s="68">
        <f>+ROUND('Izračun udjela za 2024. (kune)'!AI190/'Izračun udjela za 2024. (euri)'!$G$1,2)</f>
        <v>0</v>
      </c>
      <c r="AJ190" s="64">
        <f>+ROUND('Izračun udjela za 2024. (kune)'!AJ190/'Izračun udjela za 2024. (euri)'!$G$1,2)</f>
        <v>0</v>
      </c>
      <c r="AK190" s="67">
        <f>+ROUND('Izračun udjela za 2024. (kune)'!AK190/'Izračun udjela za 2024. (euri)'!$G$1,2)</f>
        <v>423733.08</v>
      </c>
      <c r="AL190" s="64">
        <f>+ROUND('Izračun udjela za 2024. (kune)'!AL190/'Izračun udjela za 2024. (euri)'!$G$1,2)</f>
        <v>412832.22</v>
      </c>
      <c r="AM190" s="68">
        <f>+ROUND('Izračun udjela za 2024. (kune)'!AM190/'Izračun udjela za 2024. (euri)'!$G$1,2)</f>
        <v>0</v>
      </c>
      <c r="AN190" s="64">
        <f>+ROUND('Izračun udjela za 2024. (kune)'!AN190/'Izračun udjela za 2024. (euri)'!$G$1,2)</f>
        <v>0</v>
      </c>
      <c r="AO190" s="67">
        <f>+ROUND('Izračun udjela za 2024. (kune)'!AO190/'Izračun udjela za 2024. (euri)'!$G$1,2)</f>
        <v>454115.44</v>
      </c>
      <c r="AP190" s="69"/>
      <c r="AQ190" s="69"/>
      <c r="AR190" s="69"/>
      <c r="AS190" s="69"/>
      <c r="AT190" s="69"/>
      <c r="AU190" s="71"/>
      <c r="AV190" s="64">
        <v>0</v>
      </c>
      <c r="AW190" s="64">
        <v>0</v>
      </c>
      <c r="AX190" s="64">
        <v>0</v>
      </c>
      <c r="AY190" s="64">
        <v>0</v>
      </c>
      <c r="AZ190" s="64"/>
      <c r="BA190" s="64"/>
      <c r="BB190" s="64"/>
      <c r="BC190" s="64"/>
      <c r="BD190" s="72">
        <f t="shared" si="33"/>
        <v>385558.81</v>
      </c>
      <c r="BE190" s="73">
        <f t="shared" si="31"/>
        <v>214.44</v>
      </c>
      <c r="BF190" s="74">
        <f t="shared" si="45"/>
        <v>447.75</v>
      </c>
      <c r="BG190" s="66">
        <f t="shared" si="32"/>
        <v>419491.38</v>
      </c>
      <c r="BH190" s="75">
        <f t="shared" si="34"/>
        <v>1.1853136762842355E-3</v>
      </c>
      <c r="BI190" s="76">
        <f t="shared" si="35"/>
        <v>1.1853136762842401E-3</v>
      </c>
    </row>
    <row r="191" spans="1:61" ht="15.75" customHeight="1" x14ac:dyDescent="0.25">
      <c r="A191" s="60">
        <v>1</v>
      </c>
      <c r="B191" s="61">
        <v>204</v>
      </c>
      <c r="C191" s="61">
        <v>19</v>
      </c>
      <c r="D191" s="62" t="s">
        <v>91</v>
      </c>
      <c r="E191" s="62" t="s">
        <v>270</v>
      </c>
      <c r="F191" s="63">
        <v>5415</v>
      </c>
      <c r="G191" s="64">
        <v>12</v>
      </c>
      <c r="H191" s="64">
        <f>+ROUND('Izračun udjela za 2024. (kune)'!H191/'Izračun udjela za 2024. (euri)'!$G$1,2)</f>
        <v>1484155.48</v>
      </c>
      <c r="I191" s="65">
        <f>+ROUND('Izračun udjela za 2024. (kune)'!I191/'Izračun udjela za 2024. (euri)'!$G$1,2)</f>
        <v>83168.88</v>
      </c>
      <c r="J191" s="66">
        <f>+ROUND('Izračun udjela za 2024. (kune)'!J191/'Izračun udjela za 2024. (euri)'!$G$1,2)</f>
        <v>1569104.99</v>
      </c>
      <c r="K191" s="64">
        <f>+ROUND('Izračun udjela za 2024. (kune)'!K191/'Izračun udjela za 2024. (euri)'!$G$1,2)</f>
        <v>1659922.16</v>
      </c>
      <c r="L191" s="65">
        <f>+ROUND('Izračun udjela za 2024. (kune)'!L191/'Izračun udjela za 2024. (euri)'!$G$1,2)</f>
        <v>93018.45</v>
      </c>
      <c r="M191" s="66">
        <f>+ROUND('Izračun udjela za 2024. (kune)'!M191/'Izračun udjela za 2024. (euri)'!$G$1,2)</f>
        <v>1754932.15</v>
      </c>
      <c r="N191" s="64">
        <f>+ROUND('Izračun udjela za 2024. (kune)'!N191/'Izračun udjela za 2024. (euri)'!$G$1,2)</f>
        <v>1470319.34</v>
      </c>
      <c r="O191" s="65">
        <f>+ROUND('Izračun udjela za 2024. (kune)'!O191/'Izračun udjela za 2024. (euri)'!$G$1,2)</f>
        <v>82393.320000000007</v>
      </c>
      <c r="P191" s="66">
        <f>+ROUND('Izračun udjela za 2024. (kune)'!P191/'Izračun udjela za 2024. (euri)'!$G$1,2)</f>
        <v>1554477.13</v>
      </c>
      <c r="Q191" s="64">
        <f>+ROUND('Izračun udjela za 2024. (kune)'!Q191/'Izračun udjela za 2024. (euri)'!$G$1,2)</f>
        <v>1336685.57</v>
      </c>
      <c r="R191" s="65">
        <f>+ROUND('Izračun udjela za 2024. (kune)'!R191/'Izračun udjela za 2024. (euri)'!$G$1,2)</f>
        <v>75843.58</v>
      </c>
      <c r="S191" s="66">
        <f>+ROUND('Izračun udjela za 2024. (kune)'!S191/'Izračun udjela za 2024. (euri)'!$G$1,2)</f>
        <v>1412143.03</v>
      </c>
      <c r="T191" s="64">
        <f>+ROUND('Izračun udjela za 2024. (kune)'!T191/'Izračun udjela za 2024. (euri)'!$G$1,2)</f>
        <v>1336163.07</v>
      </c>
      <c r="U191" s="65">
        <f>+ROUND('Izračun udjela za 2024. (kune)'!U191/'Izračun udjela za 2024. (euri)'!$G$1,2)</f>
        <v>76005.34</v>
      </c>
      <c r="V191" s="67">
        <f>+ROUND('Izračun udjela za 2024. (kune)'!V191/'Izračun udjela za 2024. (euri)'!$G$1,2)</f>
        <v>1411376.66</v>
      </c>
      <c r="W191" s="64">
        <f>+ROUND('Izračun udjela za 2024. (kune)'!W191/'Izračun udjela za 2024. (euri)'!$G$1,2)</f>
        <v>1495189.91</v>
      </c>
      <c r="X191" s="65">
        <f>+ROUND('Izračun udjela za 2024. (kune)'!X191/'Izračun udjela za 2024. (euri)'!$G$1,2)</f>
        <v>84633.42</v>
      </c>
      <c r="Y191" s="67">
        <f>+ROUND('Izračun udjela za 2024. (kune)'!Y191/'Izračun udjela za 2024. (euri)'!$G$1,2)</f>
        <v>1579823.27</v>
      </c>
      <c r="Z191" s="64">
        <f>+ROUND('Izračun udjela za 2024. (kune)'!Z191/'Izračun udjela za 2024. (euri)'!$G$1,2)</f>
        <v>1679685.1</v>
      </c>
      <c r="AA191" s="68">
        <f>+ROUND('Izračun udjela za 2024. (kune)'!AA191/'Izračun udjela za 2024. (euri)'!$G$1,2)</f>
        <v>131638.54</v>
      </c>
      <c r="AB191" s="65">
        <f>+ROUND('Izračun udjela za 2024. (kune)'!AB191/'Izračun udjela za 2024. (euri)'!$G$1,2)</f>
        <v>95076.55</v>
      </c>
      <c r="AC191" s="67">
        <f>+ROUND('Izračun udjela za 2024. (kune)'!AC191/'Izračun udjela za 2024. (euri)'!$G$1,2)</f>
        <v>2149309.29</v>
      </c>
      <c r="AD191" s="64">
        <f>+ROUND('Izračun udjela za 2024. (kune)'!AD191/'Izračun udjela za 2024. (euri)'!$G$1,2)</f>
        <v>1468086.66</v>
      </c>
      <c r="AE191" s="68">
        <f>+ROUND('Izračun udjela za 2024. (kune)'!AE191/'Izračun udjela za 2024. (euri)'!$G$1,2)</f>
        <v>101393.85</v>
      </c>
      <c r="AF191" s="65">
        <f>+ROUND('Izračun udjela za 2024. (kune)'!AF191/'Izračun udjela za 2024. (euri)'!$G$1,2)</f>
        <v>84574.92</v>
      </c>
      <c r="AG191" s="67">
        <f>+ROUND('Izračun udjela za 2024. (kune)'!AG191/'Izračun udjela za 2024. (euri)'!$G$1,2)</f>
        <v>1928745.28</v>
      </c>
      <c r="AH191" s="64">
        <f>+ROUND('Izračun udjela za 2024. (kune)'!AH191/'Izračun udjela za 2024. (euri)'!$G$1,2)</f>
        <v>1325635.8999999999</v>
      </c>
      <c r="AI191" s="68">
        <f>+ROUND('Izračun udjela za 2024. (kune)'!AI191/'Izračun udjela za 2024. (euri)'!$G$1,2)</f>
        <v>139018.26999999999</v>
      </c>
      <c r="AJ191" s="64">
        <f>+ROUND('Izračun udjela za 2024. (kune)'!AJ191/'Izračun udjela za 2024. (euri)'!$G$1,2)</f>
        <v>75036.009999999995</v>
      </c>
      <c r="AK191" s="67">
        <f>+ROUND('Izračun udjela za 2024. (kune)'!AK191/'Izračun udjela za 2024. (euri)'!$G$1,2)</f>
        <v>1966293.33</v>
      </c>
      <c r="AL191" s="64">
        <f>+ROUND('Izračun udjela za 2024. (kune)'!AL191/'Izračun udjela za 2024. (euri)'!$G$1,2)</f>
        <v>1743675.61</v>
      </c>
      <c r="AM191" s="68">
        <f>+ROUND('Izračun udjela za 2024. (kune)'!AM191/'Izračun udjela za 2024. (euri)'!$G$1,2)</f>
        <v>140016.54</v>
      </c>
      <c r="AN191" s="64">
        <f>+ROUND('Izračun udjela za 2024. (kune)'!AN191/'Izračun udjela za 2024. (euri)'!$G$1,2)</f>
        <v>98698.63</v>
      </c>
      <c r="AO191" s="67">
        <f>+ROUND('Izračun udjela za 2024. (kune)'!AO191/'Izračun udjela za 2024. (euri)'!$G$1,2)</f>
        <v>2456377.92</v>
      </c>
      <c r="AP191" s="69"/>
      <c r="AQ191" s="69"/>
      <c r="AR191" s="69"/>
      <c r="AS191" s="69"/>
      <c r="AT191" s="69"/>
      <c r="AU191" s="71"/>
      <c r="AV191" s="64">
        <v>2341</v>
      </c>
      <c r="AW191" s="64">
        <v>2210</v>
      </c>
      <c r="AX191" s="64">
        <v>3235</v>
      </c>
      <c r="AY191" s="64">
        <v>3457</v>
      </c>
      <c r="AZ191" s="64"/>
      <c r="BA191" s="64"/>
      <c r="BB191" s="64"/>
      <c r="BC191" s="64"/>
      <c r="BD191" s="72">
        <f t="shared" si="33"/>
        <v>2016109.82</v>
      </c>
      <c r="BE191" s="73">
        <f t="shared" si="31"/>
        <v>372.32</v>
      </c>
      <c r="BF191" s="74">
        <f>+$BJ$601</f>
        <v>453.27</v>
      </c>
      <c r="BG191" s="66">
        <f t="shared" si="32"/>
        <v>438344.24999999994</v>
      </c>
      <c r="BH191" s="75">
        <f t="shared" si="34"/>
        <v>1.2385842933067086E-3</v>
      </c>
      <c r="BI191" s="76">
        <f t="shared" si="35"/>
        <v>1.2385842933067099E-3</v>
      </c>
    </row>
    <row r="192" spans="1:61" ht="15.75" customHeight="1" x14ac:dyDescent="0.25">
      <c r="A192" s="60">
        <v>1</v>
      </c>
      <c r="B192" s="61">
        <v>205</v>
      </c>
      <c r="C192" s="61">
        <v>14</v>
      </c>
      <c r="D192" s="62" t="s">
        <v>87</v>
      </c>
      <c r="E192" s="62" t="s">
        <v>271</v>
      </c>
      <c r="F192" s="63">
        <v>3169</v>
      </c>
      <c r="G192" s="64">
        <v>10</v>
      </c>
      <c r="H192" s="64">
        <f>+ROUND('Izračun udjela za 2024. (kune)'!H192/'Izračun udjela za 2024. (euri)'!$G$1,2)</f>
        <v>419370.77</v>
      </c>
      <c r="I192" s="65">
        <f>+ROUND('Izračun udjela za 2024. (kune)'!I192/'Izračun udjela za 2024. (euri)'!$G$1,2)</f>
        <v>0</v>
      </c>
      <c r="J192" s="66">
        <f>+ROUND('Izračun udjela za 2024. (kune)'!J192/'Izračun udjela za 2024. (euri)'!$G$1,2)</f>
        <v>461307.84</v>
      </c>
      <c r="K192" s="64">
        <f>+ROUND('Izračun udjela za 2024. (kune)'!K192/'Izračun udjela za 2024. (euri)'!$G$1,2)</f>
        <v>484666.72</v>
      </c>
      <c r="L192" s="65">
        <f>+ROUND('Izračun udjela za 2024. (kune)'!L192/'Izračun udjela za 2024. (euri)'!$G$1,2)</f>
        <v>0</v>
      </c>
      <c r="M192" s="66">
        <f>+ROUND('Izračun udjela za 2024. (kune)'!M192/'Izračun udjela za 2024. (euri)'!$G$1,2)</f>
        <v>533133.39</v>
      </c>
      <c r="N192" s="64">
        <f>+ROUND('Izračun udjela za 2024. (kune)'!N192/'Izračun udjela za 2024. (euri)'!$G$1,2)</f>
        <v>316322.84000000003</v>
      </c>
      <c r="O192" s="65">
        <f>+ROUND('Izračun udjela za 2024. (kune)'!O192/'Izračun udjela za 2024. (euri)'!$G$1,2)</f>
        <v>0</v>
      </c>
      <c r="P192" s="66">
        <f>+ROUND('Izračun udjela za 2024. (kune)'!P192/'Izračun udjela za 2024. (euri)'!$G$1,2)</f>
        <v>347955.12</v>
      </c>
      <c r="Q192" s="64">
        <f>+ROUND('Izračun udjela za 2024. (kune)'!Q192/'Izračun udjela za 2024. (euri)'!$G$1,2)</f>
        <v>319450.94</v>
      </c>
      <c r="R192" s="65">
        <f>+ROUND('Izračun udjela za 2024. (kune)'!R192/'Izračun udjela za 2024. (euri)'!$G$1,2)</f>
        <v>0</v>
      </c>
      <c r="S192" s="66">
        <f>+ROUND('Izračun udjela za 2024. (kune)'!S192/'Izračun udjela za 2024. (euri)'!$G$1,2)</f>
        <v>351396.03</v>
      </c>
      <c r="T192" s="64">
        <f>+ROUND('Izračun udjela za 2024. (kune)'!T192/'Izračun udjela za 2024. (euri)'!$G$1,2)</f>
        <v>286843.52000000002</v>
      </c>
      <c r="U192" s="65">
        <f>+ROUND('Izračun udjela za 2024. (kune)'!U192/'Izračun udjela za 2024. (euri)'!$G$1,2)</f>
        <v>0</v>
      </c>
      <c r="V192" s="67">
        <f>+ROUND('Izračun udjela za 2024. (kune)'!V192/'Izračun udjela za 2024. (euri)'!$G$1,2)</f>
        <v>315527.87</v>
      </c>
      <c r="W192" s="64">
        <f>+ROUND('Izračun udjela za 2024. (kune)'!W192/'Izračun udjela za 2024. (euri)'!$G$1,2)</f>
        <v>480202.44</v>
      </c>
      <c r="X192" s="65">
        <f>+ROUND('Izračun udjela za 2024. (kune)'!X192/'Izračun udjela za 2024. (euri)'!$G$1,2)</f>
        <v>0</v>
      </c>
      <c r="Y192" s="67">
        <f>+ROUND('Izračun udjela za 2024. (kune)'!Y192/'Izračun udjela za 2024. (euri)'!$G$1,2)</f>
        <v>528222.68999999994</v>
      </c>
      <c r="Z192" s="64">
        <f>+ROUND('Izračun udjela za 2024. (kune)'!Z192/'Izračun udjela za 2024. (euri)'!$G$1,2)</f>
        <v>480804.03</v>
      </c>
      <c r="AA192" s="68">
        <f>+ROUND('Izračun udjela za 2024. (kune)'!AA192/'Izračun udjela za 2024. (euri)'!$G$1,2)</f>
        <v>966.86</v>
      </c>
      <c r="AB192" s="65">
        <f>+ROUND('Izračun udjela za 2024. (kune)'!AB192/'Izračun udjela za 2024. (euri)'!$G$1,2)</f>
        <v>0</v>
      </c>
      <c r="AC192" s="67">
        <f>+ROUND('Izračun udjela za 2024. (kune)'!AC192/'Izračun udjela za 2024. (euri)'!$G$1,2)</f>
        <v>528884.43999999994</v>
      </c>
      <c r="AD192" s="64">
        <f>+ROUND('Izračun udjela za 2024. (kune)'!AD192/'Izračun udjela za 2024. (euri)'!$G$1,2)</f>
        <v>466591.83</v>
      </c>
      <c r="AE192" s="68">
        <f>+ROUND('Izračun udjela za 2024. (kune)'!AE192/'Izračun udjela za 2024. (euri)'!$G$1,2)</f>
        <v>321.74</v>
      </c>
      <c r="AF192" s="65">
        <f>+ROUND('Izračun udjela za 2024. (kune)'!AF192/'Izračun udjela za 2024. (euri)'!$G$1,2)</f>
        <v>0</v>
      </c>
      <c r="AG192" s="67">
        <f>+ROUND('Izračun udjela za 2024. (kune)'!AG192/'Izračun udjela za 2024. (euri)'!$G$1,2)</f>
        <v>513251.01</v>
      </c>
      <c r="AH192" s="64">
        <f>+ROUND('Izračun udjela za 2024. (kune)'!AH192/'Izračun udjela za 2024. (euri)'!$G$1,2)</f>
        <v>454998.89</v>
      </c>
      <c r="AI192" s="68">
        <f>+ROUND('Izračun udjela za 2024. (kune)'!AI192/'Izračun udjela za 2024. (euri)'!$G$1,2)</f>
        <v>176.14</v>
      </c>
      <c r="AJ192" s="64">
        <f>+ROUND('Izračun udjela za 2024. (kune)'!AJ192/'Izračun udjela za 2024. (euri)'!$G$1,2)</f>
        <v>0</v>
      </c>
      <c r="AK192" s="67">
        <f>+ROUND('Izračun udjela za 2024. (kune)'!AK192/'Izračun udjela za 2024. (euri)'!$G$1,2)</f>
        <v>500498.78</v>
      </c>
      <c r="AL192" s="64">
        <f>+ROUND('Izračun udjela za 2024. (kune)'!AL192/'Izračun udjela za 2024. (euri)'!$G$1,2)</f>
        <v>518311.12</v>
      </c>
      <c r="AM192" s="68">
        <f>+ROUND('Izračun udjela za 2024. (kune)'!AM192/'Izračun udjela za 2024. (euri)'!$G$1,2)</f>
        <v>29.86</v>
      </c>
      <c r="AN192" s="64">
        <f>+ROUND('Izračun udjela za 2024. (kune)'!AN192/'Izračun udjela za 2024. (euri)'!$G$1,2)</f>
        <v>0</v>
      </c>
      <c r="AO192" s="67">
        <f>+ROUND('Izračun udjela za 2024. (kune)'!AO192/'Izračun udjela za 2024. (euri)'!$G$1,2)</f>
        <v>570547.37</v>
      </c>
      <c r="AP192" s="69"/>
      <c r="AQ192" s="69"/>
      <c r="AR192" s="69"/>
      <c r="AS192" s="69"/>
      <c r="AT192" s="69"/>
      <c r="AU192" s="71"/>
      <c r="AV192" s="64">
        <v>0</v>
      </c>
      <c r="AW192" s="64">
        <v>0</v>
      </c>
      <c r="AX192" s="64">
        <v>0</v>
      </c>
      <c r="AY192" s="64">
        <v>2</v>
      </c>
      <c r="AZ192" s="64"/>
      <c r="BA192" s="64"/>
      <c r="BB192" s="64"/>
      <c r="BC192" s="64"/>
      <c r="BD192" s="72">
        <f t="shared" si="33"/>
        <v>528280.86</v>
      </c>
      <c r="BE192" s="73">
        <f t="shared" si="31"/>
        <v>166.7</v>
      </c>
      <c r="BF192" s="74">
        <f t="shared" ref="BF192:BF194" si="46">+$BJ$600</f>
        <v>447.75</v>
      </c>
      <c r="BG192" s="66">
        <f t="shared" si="32"/>
        <v>890647.45000000007</v>
      </c>
      <c r="BH192" s="75">
        <f t="shared" si="34"/>
        <v>2.5166109568989952E-3</v>
      </c>
      <c r="BI192" s="76">
        <f t="shared" si="35"/>
        <v>2.516610956899E-3</v>
      </c>
    </row>
    <row r="193" spans="1:61" ht="15.75" customHeight="1" x14ac:dyDescent="0.25">
      <c r="A193" s="60">
        <v>1</v>
      </c>
      <c r="B193" s="61">
        <v>206</v>
      </c>
      <c r="C193" s="61">
        <v>20</v>
      </c>
      <c r="D193" s="62" t="s">
        <v>87</v>
      </c>
      <c r="E193" s="62" t="s">
        <v>272</v>
      </c>
      <c r="F193" s="63">
        <v>2938</v>
      </c>
      <c r="G193" s="64">
        <v>10</v>
      </c>
      <c r="H193" s="64">
        <f>+ROUND('Izračun udjela za 2024. (kune)'!H193/'Izračun udjela za 2024. (euri)'!$G$1,2)</f>
        <v>448867.46</v>
      </c>
      <c r="I193" s="65">
        <f>+ROUND('Izračun udjela za 2024. (kune)'!I193/'Izračun udjela za 2024. (euri)'!$G$1,2)</f>
        <v>0</v>
      </c>
      <c r="J193" s="66">
        <f>+ROUND('Izračun udjela za 2024. (kune)'!J193/'Izračun udjela za 2024. (euri)'!$G$1,2)</f>
        <v>493754.2</v>
      </c>
      <c r="K193" s="64">
        <f>+ROUND('Izračun udjela za 2024. (kune)'!K193/'Izračun udjela za 2024. (euri)'!$G$1,2)</f>
        <v>455824.64000000001</v>
      </c>
      <c r="L193" s="65">
        <f>+ROUND('Izračun udjela za 2024. (kune)'!L193/'Izračun udjela za 2024. (euri)'!$G$1,2)</f>
        <v>0</v>
      </c>
      <c r="M193" s="66">
        <f>+ROUND('Izračun udjela za 2024. (kune)'!M193/'Izračun udjela za 2024. (euri)'!$G$1,2)</f>
        <v>501407.1</v>
      </c>
      <c r="N193" s="64">
        <f>+ROUND('Izračun udjela za 2024. (kune)'!N193/'Izračun udjela za 2024. (euri)'!$G$1,2)</f>
        <v>367820.66</v>
      </c>
      <c r="O193" s="65">
        <f>+ROUND('Izračun udjela za 2024. (kune)'!O193/'Izračun udjela za 2024. (euri)'!$G$1,2)</f>
        <v>0</v>
      </c>
      <c r="P193" s="66">
        <f>+ROUND('Izračun udjela za 2024. (kune)'!P193/'Izračun udjela za 2024. (euri)'!$G$1,2)</f>
        <v>404602.72</v>
      </c>
      <c r="Q193" s="64">
        <f>+ROUND('Izračun udjela za 2024. (kune)'!Q193/'Izračun udjela za 2024. (euri)'!$G$1,2)</f>
        <v>500834.64</v>
      </c>
      <c r="R193" s="65">
        <f>+ROUND('Izračun udjela za 2024. (kune)'!R193/'Izračun udjela za 2024. (euri)'!$G$1,2)</f>
        <v>0</v>
      </c>
      <c r="S193" s="66">
        <f>+ROUND('Izračun udjela za 2024. (kune)'!S193/'Izračun udjela za 2024. (euri)'!$G$1,2)</f>
        <v>550918.11</v>
      </c>
      <c r="T193" s="64">
        <f>+ROUND('Izračun udjela za 2024. (kune)'!T193/'Izračun udjela za 2024. (euri)'!$G$1,2)</f>
        <v>541841.35</v>
      </c>
      <c r="U193" s="65">
        <f>+ROUND('Izračun udjela za 2024. (kune)'!U193/'Izračun udjela za 2024. (euri)'!$G$1,2)</f>
        <v>0</v>
      </c>
      <c r="V193" s="67">
        <f>+ROUND('Izračun udjela za 2024. (kune)'!V193/'Izračun udjela za 2024. (euri)'!$G$1,2)</f>
        <v>596025.48</v>
      </c>
      <c r="W193" s="64">
        <f>+ROUND('Izračun udjela za 2024. (kune)'!W193/'Izračun udjela za 2024. (euri)'!$G$1,2)</f>
        <v>659837.06000000006</v>
      </c>
      <c r="X193" s="65">
        <f>+ROUND('Izračun udjela za 2024. (kune)'!X193/'Izračun udjela za 2024. (euri)'!$G$1,2)</f>
        <v>0</v>
      </c>
      <c r="Y193" s="67">
        <f>+ROUND('Izračun udjela za 2024. (kune)'!Y193/'Izračun udjela za 2024. (euri)'!$G$1,2)</f>
        <v>725820.76</v>
      </c>
      <c r="Z193" s="64">
        <f>+ROUND('Izračun udjela za 2024. (kune)'!Z193/'Izračun udjela za 2024. (euri)'!$G$1,2)</f>
        <v>792531.8</v>
      </c>
      <c r="AA193" s="68">
        <f>+ROUND('Izračun udjela za 2024. (kune)'!AA193/'Izračun udjela za 2024. (euri)'!$G$1,2)</f>
        <v>677.74</v>
      </c>
      <c r="AB193" s="65">
        <f>+ROUND('Izračun udjela za 2024. (kune)'!AB193/'Izračun udjela za 2024. (euri)'!$G$1,2)</f>
        <v>0</v>
      </c>
      <c r="AC193" s="67">
        <f>+ROUND('Izračun udjela za 2024. (kune)'!AC193/'Izračun udjela za 2024. (euri)'!$G$1,2)</f>
        <v>871784.97</v>
      </c>
      <c r="AD193" s="64">
        <f>+ROUND('Izračun udjela za 2024. (kune)'!AD193/'Izračun udjela za 2024. (euri)'!$G$1,2)</f>
        <v>760327.25</v>
      </c>
      <c r="AE193" s="68">
        <f>+ROUND('Izračun udjela za 2024. (kune)'!AE193/'Izračun udjela za 2024. (euri)'!$G$1,2)</f>
        <v>504.68</v>
      </c>
      <c r="AF193" s="65">
        <f>+ROUND('Izračun udjela za 2024. (kune)'!AF193/'Izračun udjela za 2024. (euri)'!$G$1,2)</f>
        <v>0</v>
      </c>
      <c r="AG193" s="67">
        <f>+ROUND('Izračun udjela za 2024. (kune)'!AG193/'Izračun udjela za 2024. (euri)'!$G$1,2)</f>
        <v>836359.97</v>
      </c>
      <c r="AH193" s="64">
        <f>+ROUND('Izračun udjela za 2024. (kune)'!AH193/'Izračun udjela za 2024. (euri)'!$G$1,2)</f>
        <v>799044.83</v>
      </c>
      <c r="AI193" s="68">
        <f>+ROUND('Izračun udjela za 2024. (kune)'!AI193/'Izračun udjela za 2024. (euri)'!$G$1,2)</f>
        <v>0</v>
      </c>
      <c r="AJ193" s="64">
        <f>+ROUND('Izračun udjela za 2024. (kune)'!AJ193/'Izračun udjela za 2024. (euri)'!$G$1,2)</f>
        <v>0</v>
      </c>
      <c r="AK193" s="67">
        <f>+ROUND('Izračun udjela za 2024. (kune)'!AK193/'Izračun udjela za 2024. (euri)'!$G$1,2)</f>
        <v>878949.31</v>
      </c>
      <c r="AL193" s="64">
        <f>+ROUND('Izračun udjela za 2024. (kune)'!AL193/'Izračun udjela za 2024. (euri)'!$G$1,2)</f>
        <v>967209.06</v>
      </c>
      <c r="AM193" s="68">
        <f>+ROUND('Izračun udjela za 2024. (kune)'!AM193/'Izračun udjela za 2024. (euri)'!$G$1,2)</f>
        <v>0</v>
      </c>
      <c r="AN193" s="64">
        <f>+ROUND('Izračun udjela za 2024. (kune)'!AN193/'Izračun udjela za 2024. (euri)'!$G$1,2)</f>
        <v>0</v>
      </c>
      <c r="AO193" s="67">
        <f>+ROUND('Izračun udjela za 2024. (kune)'!AO193/'Izračun udjela za 2024. (euri)'!$G$1,2)</f>
        <v>1063929.97</v>
      </c>
      <c r="AP193" s="69"/>
      <c r="AQ193" s="69"/>
      <c r="AR193" s="69"/>
      <c r="AS193" s="69"/>
      <c r="AT193" s="69"/>
      <c r="AU193" s="71"/>
      <c r="AV193" s="64">
        <v>0</v>
      </c>
      <c r="AW193" s="64">
        <v>0</v>
      </c>
      <c r="AX193" s="64">
        <v>0</v>
      </c>
      <c r="AY193" s="64">
        <v>0</v>
      </c>
      <c r="AZ193" s="64"/>
      <c r="BA193" s="64"/>
      <c r="BB193" s="64"/>
      <c r="BC193" s="64"/>
      <c r="BD193" s="72">
        <f t="shared" si="33"/>
        <v>875369</v>
      </c>
      <c r="BE193" s="73">
        <f t="shared" si="31"/>
        <v>297.95</v>
      </c>
      <c r="BF193" s="74">
        <f t="shared" si="46"/>
        <v>447.75</v>
      </c>
      <c r="BG193" s="66">
        <f t="shared" si="32"/>
        <v>440112.4</v>
      </c>
      <c r="BH193" s="75">
        <f t="shared" si="34"/>
        <v>1.2435803730276365E-3</v>
      </c>
      <c r="BI193" s="76">
        <f t="shared" si="35"/>
        <v>1.24358037302764E-3</v>
      </c>
    </row>
    <row r="194" spans="1:61" ht="15.75" customHeight="1" x14ac:dyDescent="0.25">
      <c r="A194" s="60">
        <v>1</v>
      </c>
      <c r="B194" s="61">
        <v>208</v>
      </c>
      <c r="C194" s="61">
        <v>2</v>
      </c>
      <c r="D194" s="62" t="s">
        <v>87</v>
      </c>
      <c r="E194" s="62" t="s">
        <v>273</v>
      </c>
      <c r="F194" s="63">
        <v>1591</v>
      </c>
      <c r="G194" s="64">
        <v>10</v>
      </c>
      <c r="H194" s="64">
        <f>+ROUND('Izračun udjela za 2024. (kune)'!H194/'Izračun udjela za 2024. (euri)'!$G$1,2)</f>
        <v>305707.77</v>
      </c>
      <c r="I194" s="65">
        <f>+ROUND('Izračun udjela za 2024. (kune)'!I194/'Izračun udjela za 2024. (euri)'!$G$1,2)</f>
        <v>0</v>
      </c>
      <c r="J194" s="66">
        <f>+ROUND('Izračun udjela za 2024. (kune)'!J194/'Izračun udjela za 2024. (euri)'!$G$1,2)</f>
        <v>336278.54</v>
      </c>
      <c r="K194" s="64">
        <f>+ROUND('Izračun udjela za 2024. (kune)'!K194/'Izračun udjela za 2024. (euri)'!$G$1,2)</f>
        <v>294086.14</v>
      </c>
      <c r="L194" s="65">
        <f>+ROUND('Izračun udjela za 2024. (kune)'!L194/'Izračun udjela za 2024. (euri)'!$G$1,2)</f>
        <v>0</v>
      </c>
      <c r="M194" s="66">
        <f>+ROUND('Izračun udjela za 2024. (kune)'!M194/'Izračun udjela za 2024. (euri)'!$G$1,2)</f>
        <v>323494.76</v>
      </c>
      <c r="N194" s="64">
        <f>+ROUND('Izračun udjela za 2024. (kune)'!N194/'Izračun udjela za 2024. (euri)'!$G$1,2)</f>
        <v>254943.22</v>
      </c>
      <c r="O194" s="65">
        <f>+ROUND('Izračun udjela za 2024. (kune)'!O194/'Izračun udjela za 2024. (euri)'!$G$1,2)</f>
        <v>0</v>
      </c>
      <c r="P194" s="66">
        <f>+ROUND('Izračun udjela za 2024. (kune)'!P194/'Izračun udjela za 2024. (euri)'!$G$1,2)</f>
        <v>280437.53999999998</v>
      </c>
      <c r="Q194" s="64">
        <f>+ROUND('Izračun udjela za 2024. (kune)'!Q194/'Izračun udjela za 2024. (euri)'!$G$1,2)</f>
        <v>278608.13</v>
      </c>
      <c r="R194" s="65">
        <f>+ROUND('Izračun udjela za 2024. (kune)'!R194/'Izračun udjela za 2024. (euri)'!$G$1,2)</f>
        <v>0</v>
      </c>
      <c r="S194" s="66">
        <f>+ROUND('Izračun udjela za 2024. (kune)'!S194/'Izračun udjela za 2024. (euri)'!$G$1,2)</f>
        <v>306468.94</v>
      </c>
      <c r="T194" s="64">
        <f>+ROUND('Izračun udjela za 2024. (kune)'!T194/'Izračun udjela za 2024. (euri)'!$G$1,2)</f>
        <v>230885.74</v>
      </c>
      <c r="U194" s="65">
        <f>+ROUND('Izračun udjela za 2024. (kune)'!U194/'Izračun udjela za 2024. (euri)'!$G$1,2)</f>
        <v>0</v>
      </c>
      <c r="V194" s="67">
        <f>+ROUND('Izračun udjela za 2024. (kune)'!V194/'Izračun udjela za 2024. (euri)'!$G$1,2)</f>
        <v>253974.32</v>
      </c>
      <c r="W194" s="64">
        <f>+ROUND('Izračun udjela za 2024. (kune)'!W194/'Izračun udjela za 2024. (euri)'!$G$1,2)</f>
        <v>271600.36</v>
      </c>
      <c r="X194" s="65">
        <f>+ROUND('Izračun udjela za 2024. (kune)'!X194/'Izračun udjela za 2024. (euri)'!$G$1,2)</f>
        <v>0</v>
      </c>
      <c r="Y194" s="67">
        <f>+ROUND('Izračun udjela za 2024. (kune)'!Y194/'Izračun udjela za 2024. (euri)'!$G$1,2)</f>
        <v>298760.39</v>
      </c>
      <c r="Z194" s="64">
        <f>+ROUND('Izračun udjela za 2024. (kune)'!Z194/'Izračun udjela za 2024. (euri)'!$G$1,2)</f>
        <v>302651.56</v>
      </c>
      <c r="AA194" s="68">
        <f>+ROUND('Izračun udjela za 2024. (kune)'!AA194/'Izračun udjela za 2024. (euri)'!$G$1,2)</f>
        <v>0</v>
      </c>
      <c r="AB194" s="65">
        <f>+ROUND('Izračun udjela za 2024. (kune)'!AB194/'Izračun udjela za 2024. (euri)'!$G$1,2)</f>
        <v>0</v>
      </c>
      <c r="AC194" s="67">
        <f>+ROUND('Izračun udjela za 2024. (kune)'!AC194/'Izračun udjela za 2024. (euri)'!$G$1,2)</f>
        <v>333792.69</v>
      </c>
      <c r="AD194" s="64">
        <f>+ROUND('Izračun udjela za 2024. (kune)'!AD194/'Izračun udjela za 2024. (euri)'!$G$1,2)</f>
        <v>313686.21999999997</v>
      </c>
      <c r="AE194" s="68">
        <f>+ROUND('Izračun udjela za 2024. (kune)'!AE194/'Izračun udjela za 2024. (euri)'!$G$1,2)</f>
        <v>856.69</v>
      </c>
      <c r="AF194" s="65">
        <f>+ROUND('Izračun udjela za 2024. (kune)'!AF194/'Izračun udjela za 2024. (euri)'!$G$1,2)</f>
        <v>0</v>
      </c>
      <c r="AG194" s="67">
        <f>+ROUND('Izračun udjela za 2024. (kune)'!AG194/'Izračun udjela za 2024. (euri)'!$G$1,2)</f>
        <v>346083.41</v>
      </c>
      <c r="AH194" s="64">
        <f>+ROUND('Izračun udjela za 2024. (kune)'!AH194/'Izračun udjela za 2024. (euri)'!$G$1,2)</f>
        <v>330056.31</v>
      </c>
      <c r="AI194" s="68">
        <f>+ROUND('Izračun udjela za 2024. (kune)'!AI194/'Izračun udjela za 2024. (euri)'!$G$1,2)</f>
        <v>248.86</v>
      </c>
      <c r="AJ194" s="64">
        <f>+ROUND('Izračun udjela za 2024. (kune)'!AJ194/'Izračun udjela za 2024. (euri)'!$G$1,2)</f>
        <v>0</v>
      </c>
      <c r="AK194" s="67">
        <f>+ROUND('Izračun udjela za 2024. (kune)'!AK194/'Izračun udjela za 2024. (euri)'!$G$1,2)</f>
        <v>364759.13</v>
      </c>
      <c r="AL194" s="64">
        <f>+ROUND('Izračun udjela za 2024. (kune)'!AL194/'Izračun udjela za 2024. (euri)'!$G$1,2)</f>
        <v>362882.07</v>
      </c>
      <c r="AM194" s="68">
        <f>+ROUND('Izračun udjela za 2024. (kune)'!AM194/'Izračun udjela za 2024. (euri)'!$G$1,2)</f>
        <v>179.62</v>
      </c>
      <c r="AN194" s="64">
        <f>+ROUND('Izračun udjela za 2024. (kune)'!AN194/'Izračun udjela za 2024. (euri)'!$G$1,2)</f>
        <v>0</v>
      </c>
      <c r="AO194" s="67">
        <f>+ROUND('Izračun udjela za 2024. (kune)'!AO194/'Izračun udjela za 2024. (euri)'!$G$1,2)</f>
        <v>400943.62</v>
      </c>
      <c r="AP194" s="69"/>
      <c r="AQ194" s="69"/>
      <c r="AR194" s="69"/>
      <c r="AS194" s="69"/>
      <c r="AT194" s="69"/>
      <c r="AU194" s="71"/>
      <c r="AV194" s="64">
        <v>4</v>
      </c>
      <c r="AW194" s="64">
        <v>9</v>
      </c>
      <c r="AX194" s="64">
        <v>9</v>
      </c>
      <c r="AY194" s="64">
        <v>9</v>
      </c>
      <c r="AZ194" s="64"/>
      <c r="BA194" s="64"/>
      <c r="BB194" s="64"/>
      <c r="BC194" s="64"/>
      <c r="BD194" s="72">
        <f t="shared" si="33"/>
        <v>348867.85</v>
      </c>
      <c r="BE194" s="73">
        <f t="shared" si="31"/>
        <v>219.28</v>
      </c>
      <c r="BF194" s="74">
        <f t="shared" si="46"/>
        <v>447.75</v>
      </c>
      <c r="BG194" s="66">
        <f t="shared" si="32"/>
        <v>363495.77</v>
      </c>
      <c r="BH194" s="75">
        <f t="shared" si="34"/>
        <v>1.0270926364505249E-3</v>
      </c>
      <c r="BI194" s="76">
        <f t="shared" si="35"/>
        <v>1.02709263645052E-3</v>
      </c>
    </row>
    <row r="195" spans="1:61" ht="15.75" customHeight="1" x14ac:dyDescent="0.25">
      <c r="A195" s="60">
        <v>1</v>
      </c>
      <c r="B195" s="61">
        <v>209</v>
      </c>
      <c r="C195" s="61">
        <v>8</v>
      </c>
      <c r="D195" s="62" t="s">
        <v>91</v>
      </c>
      <c r="E195" s="62" t="s">
        <v>274</v>
      </c>
      <c r="F195" s="63">
        <v>4066</v>
      </c>
      <c r="G195" s="64">
        <v>12</v>
      </c>
      <c r="H195" s="64">
        <f>+ROUND('Izračun udjela za 2024. (kune)'!H195/'Izračun udjela za 2024. (euri)'!$G$1,2)</f>
        <v>1472657.13</v>
      </c>
      <c r="I195" s="65">
        <f>+ROUND('Izračun udjela za 2024. (kune)'!I195/'Izračun udjela za 2024. (euri)'!$G$1,2)</f>
        <v>69425.460000000006</v>
      </c>
      <c r="J195" s="66">
        <f>+ROUND('Izračun udjela za 2024. (kune)'!J195/'Izračun udjela za 2024. (euri)'!$G$1,2)</f>
        <v>1571619.48</v>
      </c>
      <c r="K195" s="64">
        <f>+ROUND('Izračun udjela za 2024. (kune)'!K195/'Izračun udjela za 2024. (euri)'!$G$1,2)</f>
        <v>1512061.16</v>
      </c>
      <c r="L195" s="65">
        <f>+ROUND('Izračun udjela za 2024. (kune)'!L195/'Izračun udjela za 2024. (euri)'!$G$1,2)</f>
        <v>71283.08</v>
      </c>
      <c r="M195" s="66">
        <f>+ROUND('Izračun udjela za 2024. (kune)'!M195/'Izračun udjela za 2024. (euri)'!$G$1,2)</f>
        <v>1613671.44</v>
      </c>
      <c r="N195" s="64">
        <f>+ROUND('Izračun udjela za 2024. (kune)'!N195/'Izračun udjela za 2024. (euri)'!$G$1,2)</f>
        <v>1403238.49</v>
      </c>
      <c r="O195" s="65">
        <f>+ROUND('Izračun udjela za 2024. (kune)'!O195/'Izračun udjela za 2024. (euri)'!$G$1,2)</f>
        <v>66152.740000000005</v>
      </c>
      <c r="P195" s="66">
        <f>+ROUND('Izračun udjela za 2024. (kune)'!P195/'Izračun udjela za 2024. (euri)'!$G$1,2)</f>
        <v>1497536.03</v>
      </c>
      <c r="Q195" s="64">
        <f>+ROUND('Izračun udjela za 2024. (kune)'!Q195/'Izračun udjela za 2024. (euri)'!$G$1,2)</f>
        <v>1559580.78</v>
      </c>
      <c r="R195" s="65">
        <f>+ROUND('Izračun udjela za 2024. (kune)'!R195/'Izračun udjela za 2024. (euri)'!$G$1,2)</f>
        <v>73857.61</v>
      </c>
      <c r="S195" s="66">
        <f>+ROUND('Izračun udjela za 2024. (kune)'!S195/'Izračun udjela za 2024. (euri)'!$G$1,2)</f>
        <v>1664009.95</v>
      </c>
      <c r="T195" s="64">
        <f>+ROUND('Izračun udjela za 2024. (kune)'!T195/'Izračun udjela za 2024. (euri)'!$G$1,2)</f>
        <v>1503290.79</v>
      </c>
      <c r="U195" s="65">
        <f>+ROUND('Izračun udjela za 2024. (kune)'!U195/'Izračun udjela za 2024. (euri)'!$G$1,2)</f>
        <v>71512.89</v>
      </c>
      <c r="V195" s="67">
        <f>+ROUND('Izračun udjela za 2024. (kune)'!V195/'Izračun udjela za 2024. (euri)'!$G$1,2)</f>
        <v>1603591.25</v>
      </c>
      <c r="W195" s="64">
        <f>+ROUND('Izračun udjela za 2024. (kune)'!W195/'Izračun udjela za 2024. (euri)'!$G$1,2)</f>
        <v>1826559.13</v>
      </c>
      <c r="X195" s="65">
        <f>+ROUND('Izračun udjela za 2024. (kune)'!X195/'Izračun udjela za 2024. (euri)'!$G$1,2)</f>
        <v>86978.880000000005</v>
      </c>
      <c r="Y195" s="67">
        <f>+ROUND('Izračun udjela za 2024. (kune)'!Y195/'Izračun udjela za 2024. (euri)'!$G$1,2)</f>
        <v>1948329.88</v>
      </c>
      <c r="Z195" s="64">
        <f>+ROUND('Izračun udjela za 2024. (kune)'!Z195/'Izračun udjela za 2024. (euri)'!$G$1,2)</f>
        <v>1877332.77</v>
      </c>
      <c r="AA195" s="68">
        <f>+ROUND('Izračun udjela za 2024. (kune)'!AA195/'Izračun udjela za 2024. (euri)'!$G$1,2)</f>
        <v>27498.27</v>
      </c>
      <c r="AB195" s="65">
        <f>+ROUND('Izračun udjela za 2024. (kune)'!AB195/'Izračun udjela za 2024. (euri)'!$G$1,2)</f>
        <v>89396.67</v>
      </c>
      <c r="AC195" s="67">
        <f>+ROUND('Izračun udjela za 2024. (kune)'!AC195/'Izračun udjela za 2024. (euri)'!$G$1,2)</f>
        <v>2140035.98</v>
      </c>
      <c r="AD195" s="64">
        <f>+ROUND('Izračun udjela za 2024. (kune)'!AD195/'Izračun udjela za 2024. (euri)'!$G$1,2)</f>
        <v>1649294.14</v>
      </c>
      <c r="AE195" s="68">
        <f>+ROUND('Izračun udjela za 2024. (kune)'!AE195/'Izračun udjela za 2024. (euri)'!$G$1,2)</f>
        <v>19863.34</v>
      </c>
      <c r="AF195" s="65">
        <f>+ROUND('Izračun udjela za 2024. (kune)'!AF195/'Izračun udjela za 2024. (euri)'!$G$1,2)</f>
        <v>78562.34</v>
      </c>
      <c r="AG195" s="67">
        <f>+ROUND('Izračun udjela za 2024. (kune)'!AG195/'Izračun udjela za 2024. (euri)'!$G$1,2)</f>
        <v>1911561.57</v>
      </c>
      <c r="AH195" s="64">
        <f>+ROUND('Izračun udjela za 2024. (kune)'!AH195/'Izračun udjela za 2024. (euri)'!$G$1,2)</f>
        <v>1578439.2</v>
      </c>
      <c r="AI195" s="68">
        <f>+ROUND('Izračun udjela za 2024. (kune)'!AI195/'Izračun udjela za 2024. (euri)'!$G$1,2)</f>
        <v>24548.05</v>
      </c>
      <c r="AJ195" s="64">
        <f>+ROUND('Izračun udjela za 2024. (kune)'!AJ195/'Izračun udjela za 2024. (euri)'!$G$1,2)</f>
        <v>75121.34</v>
      </c>
      <c r="AK195" s="67">
        <f>+ROUND('Izračun udjela za 2024. (kune)'!AK195/'Izračun udjela za 2024. (euri)'!$G$1,2)</f>
        <v>1864703.18</v>
      </c>
      <c r="AL195" s="64">
        <f>+ROUND('Izračun udjela za 2024. (kune)'!AL195/'Izračun udjela za 2024. (euri)'!$G$1,2)</f>
        <v>2179696.69</v>
      </c>
      <c r="AM195" s="68">
        <f>+ROUND('Izračun udjela za 2024. (kune)'!AM195/'Izračun udjela za 2024. (euri)'!$G$1,2)</f>
        <v>33403.730000000003</v>
      </c>
      <c r="AN195" s="64">
        <f>+ROUND('Izračun udjela za 2024. (kune)'!AN195/'Izračun udjela za 2024. (euri)'!$G$1,2)</f>
        <v>103788.23</v>
      </c>
      <c r="AO195" s="67">
        <f>+ROUND('Izračun udjela za 2024. (kune)'!AO195/'Izračun udjela za 2024. (euri)'!$G$1,2)</f>
        <v>2497870.08</v>
      </c>
      <c r="AP195" s="69"/>
      <c r="AQ195" s="69"/>
      <c r="AR195" s="69"/>
      <c r="AS195" s="69"/>
      <c r="AT195" s="69"/>
      <c r="AU195" s="71"/>
      <c r="AV195" s="64">
        <v>755</v>
      </c>
      <c r="AW195" s="64">
        <v>783</v>
      </c>
      <c r="AX195" s="64">
        <v>935</v>
      </c>
      <c r="AY195" s="64">
        <v>943</v>
      </c>
      <c r="AZ195" s="64"/>
      <c r="BA195" s="64"/>
      <c r="BB195" s="64"/>
      <c r="BC195" s="64"/>
      <c r="BD195" s="72">
        <f t="shared" si="33"/>
        <v>2072500.14</v>
      </c>
      <c r="BE195" s="73">
        <f t="shared" si="31"/>
        <v>509.71</v>
      </c>
      <c r="BF195" s="74">
        <f t="shared" ref="BF195:BF196" si="47">+$BJ$601</f>
        <v>453.27</v>
      </c>
      <c r="BG195" s="66">
        <f t="shared" si="32"/>
        <v>0</v>
      </c>
      <c r="BH195" s="75">
        <f t="shared" si="34"/>
        <v>0</v>
      </c>
      <c r="BI195" s="76">
        <f t="shared" si="35"/>
        <v>0</v>
      </c>
    </row>
    <row r="196" spans="1:61" ht="15.75" customHeight="1" x14ac:dyDescent="0.25">
      <c r="A196" s="60">
        <v>1</v>
      </c>
      <c r="B196" s="61">
        <v>211</v>
      </c>
      <c r="C196" s="61">
        <v>2</v>
      </c>
      <c r="D196" s="62" t="s">
        <v>91</v>
      </c>
      <c r="E196" s="62" t="s">
        <v>275</v>
      </c>
      <c r="F196" s="63">
        <v>11530</v>
      </c>
      <c r="G196" s="64">
        <v>12</v>
      </c>
      <c r="H196" s="64">
        <f>+ROUND('Izračun udjela za 2024. (kune)'!H196/'Izračun udjela za 2024. (euri)'!$G$1,2)</f>
        <v>3951488.59</v>
      </c>
      <c r="I196" s="65">
        <f>+ROUND('Izračun udjela za 2024. (kune)'!I196/'Izračun udjela za 2024. (euri)'!$G$1,2)</f>
        <v>0</v>
      </c>
      <c r="J196" s="66">
        <f>+ROUND('Izračun udjela za 2024. (kune)'!J196/'Izračun udjela za 2024. (euri)'!$G$1,2)</f>
        <v>4425667.22</v>
      </c>
      <c r="K196" s="64">
        <f>+ROUND('Izračun udjela za 2024. (kune)'!K196/'Izračun udjela za 2024. (euri)'!$G$1,2)</f>
        <v>4071991.56</v>
      </c>
      <c r="L196" s="65">
        <f>+ROUND('Izračun udjela za 2024. (kune)'!L196/'Izračun udjela za 2024. (euri)'!$G$1,2)</f>
        <v>0</v>
      </c>
      <c r="M196" s="66">
        <f>+ROUND('Izračun udjela za 2024. (kune)'!M196/'Izračun udjela za 2024. (euri)'!$G$1,2)</f>
        <v>4560630.54</v>
      </c>
      <c r="N196" s="64">
        <f>+ROUND('Izračun udjela za 2024. (kune)'!N196/'Izračun udjela za 2024. (euri)'!$G$1,2)</f>
        <v>3669269.1</v>
      </c>
      <c r="O196" s="65">
        <f>+ROUND('Izračun udjela za 2024. (kune)'!O196/'Izračun udjela za 2024. (euri)'!$G$1,2)</f>
        <v>0</v>
      </c>
      <c r="P196" s="66">
        <f>+ROUND('Izračun udjela za 2024. (kune)'!P196/'Izračun udjela za 2024. (euri)'!$G$1,2)</f>
        <v>4109581.39</v>
      </c>
      <c r="Q196" s="64">
        <f>+ROUND('Izračun udjela za 2024. (kune)'!Q196/'Izračun udjela za 2024. (euri)'!$G$1,2)</f>
        <v>4222341.8499999996</v>
      </c>
      <c r="R196" s="65">
        <f>+ROUND('Izračun udjela za 2024. (kune)'!R196/'Izračun udjela za 2024. (euri)'!$G$1,2)</f>
        <v>0</v>
      </c>
      <c r="S196" s="66">
        <f>+ROUND('Izračun udjela za 2024. (kune)'!S196/'Izračun udjela za 2024. (euri)'!$G$1,2)</f>
        <v>4729022.87</v>
      </c>
      <c r="T196" s="64">
        <f>+ROUND('Izračun udjela za 2024. (kune)'!T196/'Izračun udjela za 2024. (euri)'!$G$1,2)</f>
        <v>3730181.38</v>
      </c>
      <c r="U196" s="65">
        <f>+ROUND('Izračun udjela za 2024. (kune)'!U196/'Izračun udjela za 2024. (euri)'!$G$1,2)</f>
        <v>0</v>
      </c>
      <c r="V196" s="67">
        <f>+ROUND('Izračun udjela za 2024. (kune)'!V196/'Izračun udjela za 2024. (euri)'!$G$1,2)</f>
        <v>4177803.14</v>
      </c>
      <c r="W196" s="64">
        <f>+ROUND('Izračun udjela za 2024. (kune)'!W196/'Izračun udjela za 2024. (euri)'!$G$1,2)</f>
        <v>4432264.8600000003</v>
      </c>
      <c r="X196" s="65">
        <f>+ROUND('Izračun udjela za 2024. (kune)'!X196/'Izračun udjela za 2024. (euri)'!$G$1,2)</f>
        <v>0</v>
      </c>
      <c r="Y196" s="67">
        <f>+ROUND('Izračun udjela za 2024. (kune)'!Y196/'Izračun udjela za 2024. (euri)'!$G$1,2)</f>
        <v>4964136.6500000004</v>
      </c>
      <c r="Z196" s="64">
        <f>+ROUND('Izračun udjela za 2024. (kune)'!Z196/'Izračun udjela za 2024. (euri)'!$G$1,2)</f>
        <v>4977827.09</v>
      </c>
      <c r="AA196" s="68">
        <f>+ROUND('Izračun udjela za 2024. (kune)'!AA196/'Izračun udjela za 2024. (euri)'!$G$1,2)</f>
        <v>8618.7099999999991</v>
      </c>
      <c r="AB196" s="65">
        <f>+ROUND('Izračun udjela za 2024. (kune)'!AB196/'Izračun udjela za 2024. (euri)'!$G$1,2)</f>
        <v>0</v>
      </c>
      <c r="AC196" s="67">
        <f>+ROUND('Izračun udjela za 2024. (kune)'!AC196/'Izračun udjela za 2024. (euri)'!$G$1,2)</f>
        <v>5580452.6600000001</v>
      </c>
      <c r="AD196" s="64">
        <f>+ROUND('Izračun udjela za 2024. (kune)'!AD196/'Izračun udjela za 2024. (euri)'!$G$1,2)</f>
        <v>4770287.57</v>
      </c>
      <c r="AE196" s="68">
        <f>+ROUND('Izračun udjela za 2024. (kune)'!AE196/'Izračun udjela za 2024. (euri)'!$G$1,2)</f>
        <v>1991.05</v>
      </c>
      <c r="AF196" s="65">
        <f>+ROUND('Izračun udjela za 2024. (kune)'!AF196/'Izračun udjela za 2024. (euri)'!$G$1,2)</f>
        <v>0</v>
      </c>
      <c r="AG196" s="67">
        <f>+ROUND('Izračun udjela za 2024. (kune)'!AG196/'Izračun udjela za 2024. (euri)'!$G$1,2)</f>
        <v>5358107.0599999996</v>
      </c>
      <c r="AH196" s="64">
        <f>+ROUND('Izračun udjela za 2024. (kune)'!AH196/'Izračun udjela za 2024. (euri)'!$G$1,2)</f>
        <v>4727865.2</v>
      </c>
      <c r="AI196" s="68">
        <f>+ROUND('Izračun udjela za 2024. (kune)'!AI196/'Izračun udjela za 2024. (euri)'!$G$1,2)</f>
        <v>2489.5700000000002</v>
      </c>
      <c r="AJ196" s="64">
        <f>+ROUND('Izračun udjela za 2024. (kune)'!AJ196/'Izračun udjela za 2024. (euri)'!$G$1,2)</f>
        <v>0</v>
      </c>
      <c r="AK196" s="67">
        <f>+ROUND('Izračun udjela za 2024. (kune)'!AK196/'Izračun udjela za 2024. (euri)'!$G$1,2)</f>
        <v>5316947.88</v>
      </c>
      <c r="AL196" s="64">
        <f>+ROUND('Izračun udjela za 2024. (kune)'!AL196/'Izračun udjela za 2024. (euri)'!$G$1,2)</f>
        <v>6019961.5199999996</v>
      </c>
      <c r="AM196" s="68">
        <f>+ROUND('Izračun udjela za 2024. (kune)'!AM196/'Izračun udjela za 2024. (euri)'!$G$1,2)</f>
        <v>2256.96</v>
      </c>
      <c r="AN196" s="64">
        <f>+ROUND('Izračun udjela za 2024. (kune)'!AN196/'Izračun udjela za 2024. (euri)'!$G$1,2)</f>
        <v>0</v>
      </c>
      <c r="AO196" s="67">
        <f>+ROUND('Izračun udjela za 2024. (kune)'!AO196/'Izračun udjela za 2024. (euri)'!$G$1,2)</f>
        <v>6766363.0499999998</v>
      </c>
      <c r="AP196" s="69"/>
      <c r="AQ196" s="69"/>
      <c r="AR196" s="69"/>
      <c r="AS196" s="69"/>
      <c r="AT196" s="69"/>
      <c r="AU196" s="71"/>
      <c r="AV196" s="64">
        <v>67</v>
      </c>
      <c r="AW196" s="64">
        <v>79</v>
      </c>
      <c r="AX196" s="64">
        <v>110</v>
      </c>
      <c r="AY196" s="64">
        <v>119</v>
      </c>
      <c r="AZ196" s="64"/>
      <c r="BA196" s="64"/>
      <c r="BB196" s="64"/>
      <c r="BC196" s="64"/>
      <c r="BD196" s="72">
        <f t="shared" si="33"/>
        <v>5597201.46</v>
      </c>
      <c r="BE196" s="73">
        <f t="shared" si="31"/>
        <v>485.45</v>
      </c>
      <c r="BF196" s="74">
        <f t="shared" si="47"/>
        <v>453.27</v>
      </c>
      <c r="BG196" s="66">
        <f t="shared" si="32"/>
        <v>0</v>
      </c>
      <c r="BH196" s="75">
        <f t="shared" si="34"/>
        <v>0</v>
      </c>
      <c r="BI196" s="76">
        <f t="shared" si="35"/>
        <v>0</v>
      </c>
    </row>
    <row r="197" spans="1:61" ht="15.75" customHeight="1" x14ac:dyDescent="0.25">
      <c r="A197" s="60">
        <v>1</v>
      </c>
      <c r="B197" s="61">
        <v>212</v>
      </c>
      <c r="C197" s="61">
        <v>2</v>
      </c>
      <c r="D197" s="62" t="s">
        <v>87</v>
      </c>
      <c r="E197" s="62" t="s">
        <v>276</v>
      </c>
      <c r="F197" s="63">
        <v>4827</v>
      </c>
      <c r="G197" s="64">
        <v>10</v>
      </c>
      <c r="H197" s="64">
        <f>+ROUND('Izračun udjela za 2024. (kune)'!H197/'Izračun udjela za 2024. (euri)'!$G$1,2)</f>
        <v>2261389.4</v>
      </c>
      <c r="I197" s="65">
        <f>+ROUND('Izračun udjela za 2024. (kune)'!I197/'Izračun udjela za 2024. (euri)'!$G$1,2)</f>
        <v>0</v>
      </c>
      <c r="J197" s="66">
        <f>+ROUND('Izračun udjela za 2024. (kune)'!J197/'Izračun udjela za 2024. (euri)'!$G$1,2)</f>
        <v>2487528.33</v>
      </c>
      <c r="K197" s="64">
        <f>+ROUND('Izračun udjela za 2024. (kune)'!K197/'Izračun udjela za 2024. (euri)'!$G$1,2)</f>
        <v>1720167.51</v>
      </c>
      <c r="L197" s="65">
        <f>+ROUND('Izračun udjela za 2024. (kune)'!L197/'Izračun udjela za 2024. (euri)'!$G$1,2)</f>
        <v>0</v>
      </c>
      <c r="M197" s="66">
        <f>+ROUND('Izračun udjela za 2024. (kune)'!M197/'Izračun udjela za 2024. (euri)'!$G$1,2)</f>
        <v>1892184.26</v>
      </c>
      <c r="N197" s="64">
        <f>+ROUND('Izračun udjela za 2024. (kune)'!N197/'Izračun udjela za 2024. (euri)'!$G$1,2)</f>
        <v>1356951.33</v>
      </c>
      <c r="O197" s="65">
        <f>+ROUND('Izračun udjela za 2024. (kune)'!O197/'Izračun udjela za 2024. (euri)'!$G$1,2)</f>
        <v>0</v>
      </c>
      <c r="P197" s="66">
        <f>+ROUND('Izračun udjela za 2024. (kune)'!P197/'Izračun udjela za 2024. (euri)'!$G$1,2)</f>
        <v>1492646.47</v>
      </c>
      <c r="Q197" s="64">
        <f>+ROUND('Izračun udjela za 2024. (kune)'!Q197/'Izračun udjela za 2024. (euri)'!$G$1,2)</f>
        <v>1653387.73</v>
      </c>
      <c r="R197" s="65">
        <f>+ROUND('Izračun udjela za 2024. (kune)'!R197/'Izračun udjela za 2024. (euri)'!$G$1,2)</f>
        <v>0</v>
      </c>
      <c r="S197" s="66">
        <f>+ROUND('Izračun udjela za 2024. (kune)'!S197/'Izračun udjela za 2024. (euri)'!$G$1,2)</f>
        <v>1818726.5</v>
      </c>
      <c r="T197" s="64">
        <f>+ROUND('Izračun udjela za 2024. (kune)'!T197/'Izračun udjela za 2024. (euri)'!$G$1,2)</f>
        <v>1491863.98</v>
      </c>
      <c r="U197" s="65">
        <f>+ROUND('Izračun udjela za 2024. (kune)'!U197/'Izračun udjela za 2024. (euri)'!$G$1,2)</f>
        <v>0</v>
      </c>
      <c r="V197" s="67">
        <f>+ROUND('Izračun udjela za 2024. (kune)'!V197/'Izračun udjela za 2024. (euri)'!$G$1,2)</f>
        <v>1641050.37</v>
      </c>
      <c r="W197" s="64">
        <f>+ROUND('Izračun udjela za 2024. (kune)'!W197/'Izračun udjela za 2024. (euri)'!$G$1,2)</f>
        <v>1654327.33</v>
      </c>
      <c r="X197" s="65">
        <f>+ROUND('Izračun udjela za 2024. (kune)'!X197/'Izračun udjela za 2024. (euri)'!$G$1,2)</f>
        <v>0</v>
      </c>
      <c r="Y197" s="67">
        <f>+ROUND('Izračun udjela za 2024. (kune)'!Y197/'Izračun udjela za 2024. (euri)'!$G$1,2)</f>
        <v>1819760.06</v>
      </c>
      <c r="Z197" s="64">
        <f>+ROUND('Izračun udjela za 2024. (kune)'!Z197/'Izračun udjela za 2024. (euri)'!$G$1,2)</f>
        <v>2398676.59</v>
      </c>
      <c r="AA197" s="68">
        <f>+ROUND('Izračun udjela za 2024. (kune)'!AA197/'Izračun udjela za 2024. (euri)'!$G$1,2)</f>
        <v>3999.57</v>
      </c>
      <c r="AB197" s="65">
        <f>+ROUND('Izračun udjela za 2024. (kune)'!AB197/'Izračun udjela za 2024. (euri)'!$G$1,2)</f>
        <v>0</v>
      </c>
      <c r="AC197" s="67">
        <f>+ROUND('Izračun udjela za 2024. (kune)'!AC197/'Izračun udjela za 2024. (euri)'!$G$1,2)</f>
        <v>2662175.7799999998</v>
      </c>
      <c r="AD197" s="64">
        <f>+ROUND('Izračun udjela za 2024. (kune)'!AD197/'Izračun udjela za 2024. (euri)'!$G$1,2)</f>
        <v>1949002.45</v>
      </c>
      <c r="AE197" s="68">
        <f>+ROUND('Izračun udjela za 2024. (kune)'!AE197/'Izračun udjela za 2024. (euri)'!$G$1,2)</f>
        <v>2690.19</v>
      </c>
      <c r="AF197" s="65">
        <f>+ROUND('Izračun udjela za 2024. (kune)'!AF197/'Izračun udjela za 2024. (euri)'!$G$1,2)</f>
        <v>0</v>
      </c>
      <c r="AG197" s="67">
        <f>+ROUND('Izračun udjela za 2024. (kune)'!AG197/'Izračun udjela za 2024. (euri)'!$G$1,2)</f>
        <v>2173792.38</v>
      </c>
      <c r="AH197" s="64">
        <f>+ROUND('Izračun udjela za 2024. (kune)'!AH197/'Izračun udjela za 2024. (euri)'!$G$1,2)</f>
        <v>1758760.31</v>
      </c>
      <c r="AI197" s="68">
        <f>+ROUND('Izračun udjela za 2024. (kune)'!AI197/'Izračun udjela za 2024. (euri)'!$G$1,2)</f>
        <v>4354.9399999999996</v>
      </c>
      <c r="AJ197" s="64">
        <f>+ROUND('Izračun udjela za 2024. (kune)'!AJ197/'Izračun udjela za 2024. (euri)'!$G$1,2)</f>
        <v>0</v>
      </c>
      <c r="AK197" s="67">
        <f>+ROUND('Izračun udjela za 2024. (kune)'!AK197/'Izračun udjela za 2024. (euri)'!$G$1,2)</f>
        <v>1974739.4</v>
      </c>
      <c r="AL197" s="64">
        <f>+ROUND('Izračun udjela za 2024. (kune)'!AL197/'Izračun udjela za 2024. (euri)'!$G$1,2)</f>
        <v>2488795.88</v>
      </c>
      <c r="AM197" s="68">
        <f>+ROUND('Izračun udjela za 2024. (kune)'!AM197/'Izračun udjela za 2024. (euri)'!$G$1,2)</f>
        <v>4286.75</v>
      </c>
      <c r="AN197" s="64">
        <f>+ROUND('Izračun udjela za 2024. (kune)'!AN197/'Izračun udjela za 2024. (euri)'!$G$1,2)</f>
        <v>0</v>
      </c>
      <c r="AO197" s="67">
        <f>+ROUND('Izračun udjela za 2024. (kune)'!AO197/'Izračun udjela za 2024. (euri)'!$G$1,2)</f>
        <v>2774787.63</v>
      </c>
      <c r="AP197" s="69"/>
      <c r="AQ197" s="69"/>
      <c r="AR197" s="69"/>
      <c r="AS197" s="69"/>
      <c r="AT197" s="69"/>
      <c r="AU197" s="71"/>
      <c r="AV197" s="64">
        <v>128</v>
      </c>
      <c r="AW197" s="64">
        <v>150</v>
      </c>
      <c r="AX197" s="64">
        <v>205</v>
      </c>
      <c r="AY197" s="64">
        <v>191</v>
      </c>
      <c r="AZ197" s="64"/>
      <c r="BA197" s="64"/>
      <c r="BB197" s="64"/>
      <c r="BC197" s="64"/>
      <c r="BD197" s="72">
        <f t="shared" si="33"/>
        <v>2281051.0499999998</v>
      </c>
      <c r="BE197" s="73">
        <f t="shared" si="31"/>
        <v>472.56</v>
      </c>
      <c r="BF197" s="74">
        <f t="shared" ref="BF197:BF198" si="48">+$BJ$600</f>
        <v>447.75</v>
      </c>
      <c r="BG197" s="66">
        <f t="shared" si="32"/>
        <v>0</v>
      </c>
      <c r="BH197" s="75">
        <f t="shared" si="34"/>
        <v>0</v>
      </c>
      <c r="BI197" s="76">
        <f t="shared" si="35"/>
        <v>0</v>
      </c>
    </row>
    <row r="198" spans="1:61" ht="15.75" customHeight="1" x14ac:dyDescent="0.25">
      <c r="A198" s="60">
        <v>1</v>
      </c>
      <c r="B198" s="61">
        <v>213</v>
      </c>
      <c r="C198" s="61">
        <v>1</v>
      </c>
      <c r="D198" s="62" t="s">
        <v>87</v>
      </c>
      <c r="E198" s="62" t="s">
        <v>277</v>
      </c>
      <c r="F198" s="63">
        <v>6098</v>
      </c>
      <c r="G198" s="64">
        <v>10</v>
      </c>
      <c r="H198" s="64">
        <f>+ROUND('Izračun udjela za 2024. (kune)'!H198/'Izračun udjela za 2024. (euri)'!$G$1,2)</f>
        <v>1621600.82</v>
      </c>
      <c r="I198" s="65">
        <f>+ROUND('Izračun udjela za 2024. (kune)'!I198/'Izračun udjela za 2024. (euri)'!$G$1,2)</f>
        <v>31478.17</v>
      </c>
      <c r="J198" s="66">
        <f>+ROUND('Izračun udjela za 2024. (kune)'!J198/'Izračun udjela za 2024. (euri)'!$G$1,2)</f>
        <v>1749134.92</v>
      </c>
      <c r="K198" s="64">
        <f>+ROUND('Izračun udjela za 2024. (kune)'!K198/'Izračun udjela za 2024. (euri)'!$G$1,2)</f>
        <v>1709746.26</v>
      </c>
      <c r="L198" s="65">
        <f>+ROUND('Izračun udjela za 2024. (kune)'!L198/'Izračun udjela za 2024. (euri)'!$G$1,2)</f>
        <v>33189.230000000003</v>
      </c>
      <c r="M198" s="66">
        <f>+ROUND('Izračun udjela za 2024. (kune)'!M198/'Izračun udjela za 2024. (euri)'!$G$1,2)</f>
        <v>1844212.74</v>
      </c>
      <c r="N198" s="64">
        <f>+ROUND('Izračun udjela za 2024. (kune)'!N198/'Izračun udjela za 2024. (euri)'!$G$1,2)</f>
        <v>1488739.7</v>
      </c>
      <c r="O198" s="65">
        <f>+ROUND('Izračun udjela za 2024. (kune)'!O198/'Izračun udjela za 2024. (euri)'!$G$1,2)</f>
        <v>28899.040000000001</v>
      </c>
      <c r="P198" s="66">
        <f>+ROUND('Izračun udjela za 2024. (kune)'!P198/'Izračun udjela za 2024. (euri)'!$G$1,2)</f>
        <v>1605824.72</v>
      </c>
      <c r="Q198" s="64">
        <f>+ROUND('Izračun udjela za 2024. (kune)'!Q198/'Izračun udjela za 2024. (euri)'!$G$1,2)</f>
        <v>1452383.8</v>
      </c>
      <c r="R198" s="65">
        <f>+ROUND('Izračun udjela za 2024. (kune)'!R198/'Izračun udjela za 2024. (euri)'!$G$1,2)</f>
        <v>28297.7</v>
      </c>
      <c r="S198" s="66">
        <f>+ROUND('Izračun udjela za 2024. (kune)'!S198/'Izračun udjela za 2024. (euri)'!$G$1,2)</f>
        <v>1566494.71</v>
      </c>
      <c r="T198" s="64">
        <f>+ROUND('Izračun udjela za 2024. (kune)'!T198/'Izračun udjela za 2024. (euri)'!$G$1,2)</f>
        <v>1214146.21</v>
      </c>
      <c r="U198" s="65">
        <f>+ROUND('Izračun udjela za 2024. (kune)'!U198/'Izračun udjela za 2024. (euri)'!$G$1,2)</f>
        <v>23748.799999999999</v>
      </c>
      <c r="V198" s="67">
        <f>+ROUND('Izračun udjela za 2024. (kune)'!V198/'Izračun udjela za 2024. (euri)'!$G$1,2)</f>
        <v>1309437.1499999999</v>
      </c>
      <c r="W198" s="64">
        <f>+ROUND('Izračun udjela za 2024. (kune)'!W198/'Izračun udjela za 2024. (euri)'!$G$1,2)</f>
        <v>1526418.61</v>
      </c>
      <c r="X198" s="65">
        <f>+ROUND('Izračun udjela za 2024. (kune)'!X198/'Izračun udjela za 2024. (euri)'!$G$1,2)</f>
        <v>29929.73</v>
      </c>
      <c r="Y198" s="67">
        <f>+ROUND('Izračun udjela za 2024. (kune)'!Y198/'Izračun udjela za 2024. (euri)'!$G$1,2)</f>
        <v>1646137.77</v>
      </c>
      <c r="Z198" s="64">
        <f>+ROUND('Izračun udjela za 2024. (kune)'!Z198/'Izračun udjela za 2024. (euri)'!$G$1,2)</f>
        <v>1692731.55</v>
      </c>
      <c r="AA198" s="68">
        <f>+ROUND('Izračun udjela za 2024. (kune)'!AA198/'Izračun udjela za 2024. (euri)'!$G$1,2)</f>
        <v>3077.85</v>
      </c>
      <c r="AB198" s="65">
        <f>+ROUND('Izračun udjela za 2024. (kune)'!AB198/'Izračun udjela za 2024. (euri)'!$G$1,2)</f>
        <v>33190.76</v>
      </c>
      <c r="AC198" s="67">
        <f>+ROUND('Izračun udjela za 2024. (kune)'!AC198/'Izračun udjela za 2024. (euri)'!$G$1,2)</f>
        <v>1825494.86</v>
      </c>
      <c r="AD198" s="64">
        <f>+ROUND('Izračun udjela za 2024. (kune)'!AD198/'Izračun udjela za 2024. (euri)'!$G$1,2)</f>
        <v>1642269.76</v>
      </c>
      <c r="AE198" s="68">
        <f>+ROUND('Izračun udjela za 2024. (kune)'!AE198/'Izračun udjela za 2024. (euri)'!$G$1,2)</f>
        <v>741.53</v>
      </c>
      <c r="AF198" s="65">
        <f>+ROUND('Izračun udjela za 2024. (kune)'!AF198/'Izračun udjela za 2024. (euri)'!$G$1,2)</f>
        <v>31905.7</v>
      </c>
      <c r="AG198" s="67">
        <f>+ROUND('Izračun udjela za 2024. (kune)'!AG198/'Izračun udjela za 2024. (euri)'!$G$1,2)</f>
        <v>1771400.47</v>
      </c>
      <c r="AH198" s="64">
        <f>+ROUND('Izračun udjela za 2024. (kune)'!AH198/'Izračun udjela za 2024. (euri)'!$G$1,2)</f>
        <v>1463334.53</v>
      </c>
      <c r="AI198" s="68">
        <f>+ROUND('Izračun udjela za 2024. (kune)'!AI198/'Izračun udjela za 2024. (euri)'!$G$1,2)</f>
        <v>0</v>
      </c>
      <c r="AJ198" s="64">
        <f>+ROUND('Izračun udjela za 2024. (kune)'!AJ198/'Izračun udjela za 2024. (euri)'!$G$1,2)</f>
        <v>29279.56</v>
      </c>
      <c r="AK198" s="67">
        <f>+ROUND('Izračun udjela za 2024. (kune)'!AK198/'Izračun udjela za 2024. (euri)'!$G$1,2)</f>
        <v>1577460.47</v>
      </c>
      <c r="AL198" s="64">
        <f>+ROUND('Izračun udjela za 2024. (kune)'!AL198/'Izračun udjela za 2024. (euri)'!$G$1,2)</f>
        <v>1761921.78</v>
      </c>
      <c r="AM198" s="68">
        <f>+ROUND('Izračun udjela za 2024. (kune)'!AM198/'Izračun udjela za 2024. (euri)'!$G$1,2)</f>
        <v>7.43</v>
      </c>
      <c r="AN198" s="64">
        <f>+ROUND('Izračun udjela za 2024. (kune)'!AN198/'Izračun udjela za 2024. (euri)'!$G$1,2)</f>
        <v>34161.64</v>
      </c>
      <c r="AO198" s="67">
        <f>+ROUND('Izračun udjela za 2024. (kune)'!AO198/'Izračun udjela za 2024. (euri)'!$G$1,2)</f>
        <v>1900536.15</v>
      </c>
      <c r="AP198" s="69"/>
      <c r="AQ198" s="69"/>
      <c r="AR198" s="69"/>
      <c r="AS198" s="69"/>
      <c r="AT198" s="69"/>
      <c r="AU198" s="71"/>
      <c r="AV198" s="64">
        <v>0</v>
      </c>
      <c r="AW198" s="64">
        <v>0</v>
      </c>
      <c r="AX198" s="64">
        <v>0</v>
      </c>
      <c r="AY198" s="64">
        <v>0</v>
      </c>
      <c r="AZ198" s="64"/>
      <c r="BA198" s="64"/>
      <c r="BB198" s="64"/>
      <c r="BC198" s="64"/>
      <c r="BD198" s="72">
        <f t="shared" si="33"/>
        <v>1744205.94</v>
      </c>
      <c r="BE198" s="73">
        <f t="shared" si="31"/>
        <v>286.02999999999997</v>
      </c>
      <c r="BF198" s="74">
        <f t="shared" si="48"/>
        <v>447.75</v>
      </c>
      <c r="BG198" s="66">
        <f t="shared" si="32"/>
        <v>986168.56000000017</v>
      </c>
      <c r="BH198" s="75">
        <f t="shared" si="34"/>
        <v>2.7865151395709991E-3</v>
      </c>
      <c r="BI198" s="76">
        <f t="shared" si="35"/>
        <v>2.786515139571E-3</v>
      </c>
    </row>
    <row r="199" spans="1:61" ht="15.75" customHeight="1" x14ac:dyDescent="0.25">
      <c r="A199" s="60">
        <v>1</v>
      </c>
      <c r="B199" s="61">
        <v>214</v>
      </c>
      <c r="C199" s="61">
        <v>6</v>
      </c>
      <c r="D199" s="62" t="s">
        <v>91</v>
      </c>
      <c r="E199" s="62" t="s">
        <v>278</v>
      </c>
      <c r="F199" s="63">
        <v>18949</v>
      </c>
      <c r="G199" s="64">
        <v>12</v>
      </c>
      <c r="H199" s="64">
        <f>+ROUND('Izračun udjela za 2024. (kune)'!H199/'Izračun udjela za 2024. (euri)'!$G$1,2)</f>
        <v>5419580.5499999998</v>
      </c>
      <c r="I199" s="65">
        <f>+ROUND('Izračun udjela za 2024. (kune)'!I199/'Izračun udjela za 2024. (euri)'!$G$1,2)</f>
        <v>487761.08</v>
      </c>
      <c r="J199" s="66">
        <f>+ROUND('Izračun udjela za 2024. (kune)'!J199/'Izračun udjela za 2024. (euri)'!$G$1,2)</f>
        <v>5523637.7999999998</v>
      </c>
      <c r="K199" s="64">
        <f>+ROUND('Izračun udjela za 2024. (kune)'!K199/'Izračun udjela za 2024. (euri)'!$G$1,2)</f>
        <v>5184756.22</v>
      </c>
      <c r="L199" s="65">
        <f>+ROUND('Izračun udjela za 2024. (kune)'!L199/'Izračun udjela za 2024. (euri)'!$G$1,2)</f>
        <v>466626.94</v>
      </c>
      <c r="M199" s="66">
        <f>+ROUND('Izračun udjela za 2024. (kune)'!M199/'Izračun udjela za 2024. (euri)'!$G$1,2)</f>
        <v>5284304.79</v>
      </c>
      <c r="N199" s="64">
        <f>+ROUND('Izračun udjela za 2024. (kune)'!N199/'Izračun udjela za 2024. (euri)'!$G$1,2)</f>
        <v>4613152.46</v>
      </c>
      <c r="O199" s="65">
        <f>+ROUND('Izračun udjela za 2024. (kune)'!O199/'Izračun udjela za 2024. (euri)'!$G$1,2)</f>
        <v>415183.69</v>
      </c>
      <c r="P199" s="66">
        <f>+ROUND('Izračun udjela za 2024. (kune)'!P199/'Izračun udjela za 2024. (euri)'!$G$1,2)</f>
        <v>4701725.03</v>
      </c>
      <c r="Q199" s="64">
        <f>+ROUND('Izračun udjela za 2024. (kune)'!Q199/'Izračun udjela za 2024. (euri)'!$G$1,2)</f>
        <v>5068254.46</v>
      </c>
      <c r="R199" s="65">
        <f>+ROUND('Izračun udjela za 2024. (kune)'!R199/'Izračun udjela za 2024. (euri)'!$G$1,2)</f>
        <v>458562.13</v>
      </c>
      <c r="S199" s="66">
        <f>+ROUND('Izračun udjela za 2024. (kune)'!S199/'Izračun udjela za 2024. (euri)'!$G$1,2)</f>
        <v>5162855.41</v>
      </c>
      <c r="T199" s="64">
        <f>+ROUND('Izračun udjela za 2024. (kune)'!T199/'Izračun udjela za 2024. (euri)'!$G$1,2)</f>
        <v>5136489.84</v>
      </c>
      <c r="U199" s="65">
        <f>+ROUND('Izračun udjela za 2024. (kune)'!U199/'Izračun udjela za 2024. (euri)'!$G$1,2)</f>
        <v>464881.24</v>
      </c>
      <c r="V199" s="67">
        <f>+ROUND('Izračun udjela za 2024. (kune)'!V199/'Izračun udjela za 2024. (euri)'!$G$1,2)</f>
        <v>5232201.63</v>
      </c>
      <c r="W199" s="64">
        <f>+ROUND('Izračun udjela za 2024. (kune)'!W199/'Izračun udjela za 2024. (euri)'!$G$1,2)</f>
        <v>5583266.1699999999</v>
      </c>
      <c r="X199" s="65">
        <f>+ROUND('Izračun udjela za 2024. (kune)'!X199/'Izračun udjela za 2024. (euri)'!$G$1,2)</f>
        <v>507569.51</v>
      </c>
      <c r="Y199" s="67">
        <f>+ROUND('Izračun udjela za 2024. (kune)'!Y199/'Izračun udjela za 2024. (euri)'!$G$1,2)</f>
        <v>5684780.2699999996</v>
      </c>
      <c r="Z199" s="64">
        <f>+ROUND('Izračun udjela za 2024. (kune)'!Z199/'Izračun udjela za 2024. (euri)'!$G$1,2)</f>
        <v>6128373.0999999996</v>
      </c>
      <c r="AA199" s="68">
        <f>+ROUND('Izračun udjela za 2024. (kune)'!AA199/'Izračun udjela za 2024. (euri)'!$G$1,2)</f>
        <v>17433.04</v>
      </c>
      <c r="AB199" s="65">
        <f>+ROUND('Izračun udjela za 2024. (kune)'!AB199/'Izračun udjela za 2024. (euri)'!$G$1,2)</f>
        <v>557124.66</v>
      </c>
      <c r="AC199" s="67">
        <f>+ROUND('Izračun udjela za 2024. (kune)'!AC199/'Izračun udjela za 2024. (euri)'!$G$1,2)</f>
        <v>6222725.96</v>
      </c>
      <c r="AD199" s="64">
        <f>+ROUND('Izračun udjela za 2024. (kune)'!AD199/'Izračun udjela za 2024. (euri)'!$G$1,2)</f>
        <v>6171517.7699999996</v>
      </c>
      <c r="AE199" s="68">
        <f>+ROUND('Izračun udjela za 2024. (kune)'!AE199/'Izračun udjela za 2024. (euri)'!$G$1,2)</f>
        <v>2850.85</v>
      </c>
      <c r="AF199" s="65">
        <f>+ROUND('Izračun udjela za 2024. (kune)'!AF199/'Izračun udjela za 2024. (euri)'!$G$1,2)</f>
        <v>561046.89</v>
      </c>
      <c r="AG199" s="67">
        <f>+ROUND('Izračun udjela za 2024. (kune)'!AG199/'Izračun udjela za 2024. (euri)'!$G$1,2)</f>
        <v>6282987.1600000001</v>
      </c>
      <c r="AH199" s="64">
        <f>+ROUND('Izračun udjela za 2024. (kune)'!AH199/'Izračun udjela za 2024. (euri)'!$G$1,2)</f>
        <v>5823321.0199999996</v>
      </c>
      <c r="AI199" s="68">
        <f>+ROUND('Izračun udjela za 2024. (kune)'!AI199/'Izračun udjela za 2024. (euri)'!$G$1,2)</f>
        <v>2190.04</v>
      </c>
      <c r="AJ199" s="64">
        <f>+ROUND('Izračun udjela za 2024. (kune)'!AJ199/'Izračun udjela za 2024. (euri)'!$G$1,2)</f>
        <v>529393.77</v>
      </c>
      <c r="AK199" s="67">
        <f>+ROUND('Izračun udjela za 2024. (kune)'!AK199/'Izračun udjela za 2024. (euri)'!$G$1,2)</f>
        <v>5934326.8099999996</v>
      </c>
      <c r="AL199" s="64">
        <f>+ROUND('Izračun udjela za 2024. (kune)'!AL199/'Izračun udjela za 2024. (euri)'!$G$1,2)</f>
        <v>8303994.8399999999</v>
      </c>
      <c r="AM199" s="68">
        <f>+ROUND('Izračun udjela za 2024. (kune)'!AM199/'Izračun udjela za 2024. (euri)'!$G$1,2)</f>
        <v>934.41</v>
      </c>
      <c r="AN199" s="64">
        <f>+ROUND('Izračun udjela za 2024. (kune)'!AN199/'Izračun udjela za 2024. (euri)'!$G$1,2)</f>
        <v>754909.96</v>
      </c>
      <c r="AO199" s="67">
        <f>+ROUND('Izračun udjela za 2024. (kune)'!AO199/'Izračun udjela za 2024. (euri)'!$G$1,2)</f>
        <v>8461509.6600000001</v>
      </c>
      <c r="AP199" s="69"/>
      <c r="AQ199" s="69"/>
      <c r="AR199" s="69"/>
      <c r="AS199" s="69"/>
      <c r="AT199" s="69"/>
      <c r="AU199" s="71"/>
      <c r="AV199" s="64">
        <v>11</v>
      </c>
      <c r="AW199" s="64">
        <v>11</v>
      </c>
      <c r="AX199" s="64">
        <v>34</v>
      </c>
      <c r="AY199" s="64">
        <v>34</v>
      </c>
      <c r="AZ199" s="64"/>
      <c r="BA199" s="64"/>
      <c r="BB199" s="64"/>
      <c r="BC199" s="64"/>
      <c r="BD199" s="72">
        <f t="shared" si="33"/>
        <v>6517265.9699999997</v>
      </c>
      <c r="BE199" s="73">
        <f t="shared" si="31"/>
        <v>343.94</v>
      </c>
      <c r="BF199" s="74">
        <f t="shared" ref="BF199:BF200" si="49">+$BJ$601</f>
        <v>453.27</v>
      </c>
      <c r="BG199" s="66">
        <f t="shared" si="32"/>
        <v>2071694.1699999997</v>
      </c>
      <c r="BH199" s="75">
        <f t="shared" si="34"/>
        <v>5.8537732832062428E-3</v>
      </c>
      <c r="BI199" s="76">
        <f t="shared" si="35"/>
        <v>5.8537732832062402E-3</v>
      </c>
    </row>
    <row r="200" spans="1:61" ht="15.75" customHeight="1" x14ac:dyDescent="0.25">
      <c r="A200" s="60">
        <v>1</v>
      </c>
      <c r="B200" s="61">
        <v>215</v>
      </c>
      <c r="C200" s="61">
        <v>8</v>
      </c>
      <c r="D200" s="62" t="s">
        <v>91</v>
      </c>
      <c r="E200" s="62" t="s">
        <v>279</v>
      </c>
      <c r="F200" s="63">
        <v>6816</v>
      </c>
      <c r="G200" s="64">
        <v>12</v>
      </c>
      <c r="H200" s="64">
        <f>+ROUND('Izračun udjela za 2024. (kune)'!H200/'Izračun udjela za 2024. (euri)'!$G$1,2)</f>
        <v>2767004.12</v>
      </c>
      <c r="I200" s="65">
        <f>+ROUND('Izračun udjela za 2024. (kune)'!I200/'Izračun udjela za 2024. (euri)'!$G$1,2)</f>
        <v>0</v>
      </c>
      <c r="J200" s="66">
        <f>+ROUND('Izračun udjela za 2024. (kune)'!J200/'Izračun udjela za 2024. (euri)'!$G$1,2)</f>
        <v>3099044.61</v>
      </c>
      <c r="K200" s="64">
        <f>+ROUND('Izračun udjela za 2024. (kune)'!K200/'Izračun udjela za 2024. (euri)'!$G$1,2)</f>
        <v>2869247.75</v>
      </c>
      <c r="L200" s="65">
        <f>+ROUND('Izračun udjela za 2024. (kune)'!L200/'Izračun udjela za 2024. (euri)'!$G$1,2)</f>
        <v>0</v>
      </c>
      <c r="M200" s="66">
        <f>+ROUND('Izračun udjela za 2024. (kune)'!M200/'Izračun udjela za 2024. (euri)'!$G$1,2)</f>
        <v>3213557.49</v>
      </c>
      <c r="N200" s="64">
        <f>+ROUND('Izračun udjela za 2024. (kune)'!N200/'Izračun udjela za 2024. (euri)'!$G$1,2)</f>
        <v>2518599.14</v>
      </c>
      <c r="O200" s="65">
        <f>+ROUND('Izračun udjela za 2024. (kune)'!O200/'Izračun udjela za 2024. (euri)'!$G$1,2)</f>
        <v>0</v>
      </c>
      <c r="P200" s="66">
        <f>+ROUND('Izračun udjela za 2024. (kune)'!P200/'Izračun udjela za 2024. (euri)'!$G$1,2)</f>
        <v>2820831.03</v>
      </c>
      <c r="Q200" s="64">
        <f>+ROUND('Izračun udjela za 2024. (kune)'!Q200/'Izračun udjela za 2024. (euri)'!$G$1,2)</f>
        <v>2850584.97</v>
      </c>
      <c r="R200" s="65">
        <f>+ROUND('Izračun udjela za 2024. (kune)'!R200/'Izračun udjela za 2024. (euri)'!$G$1,2)</f>
        <v>0</v>
      </c>
      <c r="S200" s="66">
        <f>+ROUND('Izračun udjela za 2024. (kune)'!S200/'Izračun udjela za 2024. (euri)'!$G$1,2)</f>
        <v>3192655.16</v>
      </c>
      <c r="T200" s="64">
        <f>+ROUND('Izračun udjela za 2024. (kune)'!T200/'Izračun udjela za 2024. (euri)'!$G$1,2)</f>
        <v>2533249.2000000002</v>
      </c>
      <c r="U200" s="65">
        <f>+ROUND('Izračun udjela za 2024. (kune)'!U200/'Izračun udjela za 2024. (euri)'!$G$1,2)</f>
        <v>0</v>
      </c>
      <c r="V200" s="67">
        <f>+ROUND('Izračun udjela za 2024. (kune)'!V200/'Izračun udjela za 2024. (euri)'!$G$1,2)</f>
        <v>2837239.1</v>
      </c>
      <c r="W200" s="64">
        <f>+ROUND('Izračun udjela za 2024. (kune)'!W200/'Izračun udjela za 2024. (euri)'!$G$1,2)</f>
        <v>2917554.49</v>
      </c>
      <c r="X200" s="65">
        <f>+ROUND('Izračun udjela za 2024. (kune)'!X200/'Izračun udjela za 2024. (euri)'!$G$1,2)</f>
        <v>0</v>
      </c>
      <c r="Y200" s="67">
        <f>+ROUND('Izračun udjela za 2024. (kune)'!Y200/'Izračun udjela za 2024. (euri)'!$G$1,2)</f>
        <v>3267661.03</v>
      </c>
      <c r="Z200" s="64">
        <f>+ROUND('Izračun udjela za 2024. (kune)'!Z200/'Izračun udjela za 2024. (euri)'!$G$1,2)</f>
        <v>3307059.03</v>
      </c>
      <c r="AA200" s="68">
        <f>+ROUND('Izračun udjela za 2024. (kune)'!AA200/'Izračun udjela za 2024. (euri)'!$G$1,2)</f>
        <v>213565.83</v>
      </c>
      <c r="AB200" s="65">
        <f>+ROUND('Izračun udjela za 2024. (kune)'!AB200/'Izračun udjela za 2024. (euri)'!$G$1,2)</f>
        <v>0</v>
      </c>
      <c r="AC200" s="67">
        <f>+ROUND('Izračun udjela za 2024. (kune)'!AC200/'Izračun udjela za 2024. (euri)'!$G$1,2)</f>
        <v>5051174.6500000004</v>
      </c>
      <c r="AD200" s="64">
        <f>+ROUND('Izračun udjela za 2024. (kune)'!AD200/'Izračun udjela za 2024. (euri)'!$G$1,2)</f>
        <v>2942538.08</v>
      </c>
      <c r="AE200" s="68">
        <f>+ROUND('Izračun udjela za 2024. (kune)'!AE200/'Izračun udjela za 2024. (euri)'!$G$1,2)</f>
        <v>168976.61</v>
      </c>
      <c r="AF200" s="65">
        <f>+ROUND('Izračun udjela za 2024. (kune)'!AF200/'Izračun udjela za 2024. (euri)'!$G$1,2)</f>
        <v>0</v>
      </c>
      <c r="AG200" s="67">
        <f>+ROUND('Izračun udjela za 2024. (kune)'!AG200/'Izračun udjela za 2024. (euri)'!$G$1,2)</f>
        <v>4671222.6100000003</v>
      </c>
      <c r="AH200" s="64">
        <f>+ROUND('Izračun udjela za 2024. (kune)'!AH200/'Izračun udjela za 2024. (euri)'!$G$1,2)</f>
        <v>3447218.69</v>
      </c>
      <c r="AI200" s="68">
        <f>+ROUND('Izračun udjela za 2024. (kune)'!AI200/'Izračun udjela za 2024. (euri)'!$G$1,2)</f>
        <v>246396.68</v>
      </c>
      <c r="AJ200" s="64">
        <f>+ROUND('Izračun udjela za 2024. (kune)'!AJ200/'Izračun udjela za 2024. (euri)'!$G$1,2)</f>
        <v>0</v>
      </c>
      <c r="AK200" s="67">
        <f>+ROUND('Izračun udjela za 2024. (kune)'!AK200/'Izračun udjela za 2024. (euri)'!$G$1,2)</f>
        <v>5326573.0599999996</v>
      </c>
      <c r="AL200" s="64">
        <f>+ROUND('Izračun udjela za 2024. (kune)'!AL200/'Izračun udjela za 2024. (euri)'!$G$1,2)</f>
        <v>4010612.24</v>
      </c>
      <c r="AM200" s="68">
        <f>+ROUND('Izračun udjela za 2024. (kune)'!AM200/'Izračun udjela za 2024. (euri)'!$G$1,2)</f>
        <v>270078.59000000003</v>
      </c>
      <c r="AN200" s="64">
        <f>+ROUND('Izračun udjela za 2024. (kune)'!AN200/'Izračun udjela za 2024. (euri)'!$G$1,2)</f>
        <v>0</v>
      </c>
      <c r="AO200" s="67">
        <f>+ROUND('Izračun udjela za 2024. (kune)'!AO200/'Izračun udjela za 2024. (euri)'!$G$1,2)</f>
        <v>5925921.6799999997</v>
      </c>
      <c r="AP200" s="69"/>
      <c r="AQ200" s="69"/>
      <c r="AR200" s="69"/>
      <c r="AS200" s="69"/>
      <c r="AT200" s="69"/>
      <c r="AU200" s="71"/>
      <c r="AV200" s="64">
        <v>7115</v>
      </c>
      <c r="AW200" s="64">
        <v>7018</v>
      </c>
      <c r="AX200" s="64">
        <v>7811</v>
      </c>
      <c r="AY200" s="64">
        <v>7788</v>
      </c>
      <c r="AZ200" s="64"/>
      <c r="BA200" s="64"/>
      <c r="BB200" s="64"/>
      <c r="BC200" s="64"/>
      <c r="BD200" s="72">
        <f t="shared" si="33"/>
        <v>4848510.6100000003</v>
      </c>
      <c r="BE200" s="73">
        <f t="shared" si="31"/>
        <v>711.34</v>
      </c>
      <c r="BF200" s="74">
        <f t="shared" si="49"/>
        <v>453.27</v>
      </c>
      <c r="BG200" s="66">
        <f t="shared" si="32"/>
        <v>0</v>
      </c>
      <c r="BH200" s="75">
        <f t="shared" si="34"/>
        <v>0</v>
      </c>
      <c r="BI200" s="76">
        <f t="shared" si="35"/>
        <v>0</v>
      </c>
    </row>
    <row r="201" spans="1:61" ht="15.75" customHeight="1" x14ac:dyDescent="0.25">
      <c r="A201" s="60">
        <v>1</v>
      </c>
      <c r="B201" s="61">
        <v>216</v>
      </c>
      <c r="C201" s="61">
        <v>4</v>
      </c>
      <c r="D201" s="62" t="s">
        <v>87</v>
      </c>
      <c r="E201" s="62" t="s">
        <v>280</v>
      </c>
      <c r="F201" s="63">
        <v>1332</v>
      </c>
      <c r="G201" s="64">
        <v>10</v>
      </c>
      <c r="H201" s="64">
        <f>+ROUND('Izračun udjela za 2024. (kune)'!H201/'Izračun udjela za 2024. (euri)'!$G$1,2)</f>
        <v>52234.49</v>
      </c>
      <c r="I201" s="65">
        <f>+ROUND('Izračun udjela za 2024. (kune)'!I201/'Izračun udjela za 2024. (euri)'!$G$1,2)</f>
        <v>6929.32</v>
      </c>
      <c r="J201" s="66">
        <f>+ROUND('Izračun udjela za 2024. (kune)'!J201/'Izračun udjela za 2024. (euri)'!$G$1,2)</f>
        <v>49835.69</v>
      </c>
      <c r="K201" s="64">
        <f>+ROUND('Izračun udjela za 2024. (kune)'!K201/'Izračun udjela za 2024. (euri)'!$G$1,2)</f>
        <v>57844.01</v>
      </c>
      <c r="L201" s="65">
        <f>+ROUND('Izračun udjela za 2024. (kune)'!L201/'Izračun udjela za 2024. (euri)'!$G$1,2)</f>
        <v>8040.33</v>
      </c>
      <c r="M201" s="66">
        <f>+ROUND('Izračun udjela za 2024. (kune)'!M201/'Izračun udjela za 2024. (euri)'!$G$1,2)</f>
        <v>54784.04</v>
      </c>
      <c r="N201" s="64">
        <f>+ROUND('Izračun udjela za 2024. (kune)'!N201/'Izračun udjela za 2024. (euri)'!$G$1,2)</f>
        <v>53123.82</v>
      </c>
      <c r="O201" s="65">
        <f>+ROUND('Izračun udjela za 2024. (kune)'!O201/'Izračun udjela za 2024. (euri)'!$G$1,2)</f>
        <v>3895.76</v>
      </c>
      <c r="P201" s="66">
        <f>+ROUND('Izračun udjela za 2024. (kune)'!P201/'Izračun udjela za 2024. (euri)'!$G$1,2)</f>
        <v>54150.86</v>
      </c>
      <c r="Q201" s="64">
        <f>+ROUND('Izračun udjela za 2024. (kune)'!Q201/'Izračun udjela za 2024. (euri)'!$G$1,2)</f>
        <v>56451.21</v>
      </c>
      <c r="R201" s="65">
        <f>+ROUND('Izračun udjela za 2024. (kune)'!R201/'Izračun udjela za 2024. (euri)'!$G$1,2)</f>
        <v>4188.8500000000004</v>
      </c>
      <c r="S201" s="66">
        <f>+ROUND('Izračun udjela za 2024. (kune)'!S201/'Izračun udjela za 2024. (euri)'!$G$1,2)</f>
        <v>57488.59</v>
      </c>
      <c r="T201" s="64">
        <f>+ROUND('Izračun udjela za 2024. (kune)'!T201/'Izračun udjela za 2024. (euri)'!$G$1,2)</f>
        <v>27668.95</v>
      </c>
      <c r="U201" s="65">
        <f>+ROUND('Izračun udjela za 2024. (kune)'!U201/'Izračun udjela za 2024. (euri)'!$G$1,2)</f>
        <v>2112.52</v>
      </c>
      <c r="V201" s="67">
        <f>+ROUND('Izračun udjela za 2024. (kune)'!V201/'Izračun udjela za 2024. (euri)'!$G$1,2)</f>
        <v>28112.080000000002</v>
      </c>
      <c r="W201" s="64">
        <f>+ROUND('Izračun udjela za 2024. (kune)'!W201/'Izračun udjela za 2024. (euri)'!$G$1,2)</f>
        <v>73468.98</v>
      </c>
      <c r="X201" s="65">
        <f>+ROUND('Izračun udjela za 2024. (kune)'!X201/'Izračun udjela za 2024. (euri)'!$G$1,2)</f>
        <v>5442.2</v>
      </c>
      <c r="Y201" s="67">
        <f>+ROUND('Izračun udjela za 2024. (kune)'!Y201/'Izračun udjela za 2024. (euri)'!$G$1,2)</f>
        <v>74829.460000000006</v>
      </c>
      <c r="Z201" s="64">
        <f>+ROUND('Izračun udjela za 2024. (kune)'!Z201/'Izračun udjela za 2024. (euri)'!$G$1,2)</f>
        <v>99341.52</v>
      </c>
      <c r="AA201" s="68">
        <f>+ROUND('Izračun udjela za 2024. (kune)'!AA201/'Izračun udjela za 2024. (euri)'!$G$1,2)</f>
        <v>174.38</v>
      </c>
      <c r="AB201" s="65">
        <f>+ROUND('Izračun udjela za 2024. (kune)'!AB201/'Izračun udjela za 2024. (euri)'!$G$1,2)</f>
        <v>7358.69</v>
      </c>
      <c r="AC201" s="67">
        <f>+ROUND('Izračun udjela za 2024. (kune)'!AC201/'Izračun udjela za 2024. (euri)'!$G$1,2)</f>
        <v>101181.12</v>
      </c>
      <c r="AD201" s="64">
        <f>+ROUND('Izračun udjela za 2024. (kune)'!AD201/'Izračun udjela za 2024. (euri)'!$G$1,2)</f>
        <v>98273.86</v>
      </c>
      <c r="AE201" s="68">
        <f>+ROUND('Izračun udjela za 2024. (kune)'!AE201/'Izračun udjela za 2024. (euri)'!$G$1,2)</f>
        <v>471.83</v>
      </c>
      <c r="AF201" s="65">
        <f>+ROUND('Izračun udjela za 2024. (kune)'!AF201/'Izračun udjela za 2024. (euri)'!$G$1,2)</f>
        <v>7279.6</v>
      </c>
      <c r="AG201" s="67">
        <f>+ROUND('Izračun udjela za 2024. (kune)'!AG201/'Izračun udjela za 2024. (euri)'!$G$1,2)</f>
        <v>100888.62</v>
      </c>
      <c r="AH201" s="64">
        <f>+ROUND('Izračun udjela za 2024. (kune)'!AH201/'Izračun udjela za 2024. (euri)'!$G$1,2)</f>
        <v>115684.53</v>
      </c>
      <c r="AI201" s="68">
        <f>+ROUND('Izračun udjela za 2024. (kune)'!AI201/'Izračun udjela za 2024. (euri)'!$G$1,2)</f>
        <v>311.83999999999997</v>
      </c>
      <c r="AJ201" s="64">
        <f>+ROUND('Izračun udjela za 2024. (kune)'!AJ201/'Izračun udjela za 2024. (euri)'!$G$1,2)</f>
        <v>8577.36</v>
      </c>
      <c r="AK201" s="67">
        <f>+ROUND('Izračun udjela za 2024. (kune)'!AK201/'Izračun udjela za 2024. (euri)'!$G$1,2)</f>
        <v>117912.85</v>
      </c>
      <c r="AL201" s="64">
        <f>+ROUND('Izračun udjela za 2024. (kune)'!AL201/'Izračun udjela za 2024. (euri)'!$G$1,2)</f>
        <v>171210.23</v>
      </c>
      <c r="AM201" s="68">
        <f>+ROUND('Izračun udjela za 2024. (kune)'!AM201/'Izračun udjela za 2024. (euri)'!$G$1,2)</f>
        <v>322.52</v>
      </c>
      <c r="AN201" s="64">
        <f>+ROUND('Izračun udjela za 2024. (kune)'!AN201/'Izračun udjela za 2024. (euri)'!$G$1,2)</f>
        <v>12674.13</v>
      </c>
      <c r="AO201" s="67">
        <f>+ROUND('Izračun udjela za 2024. (kune)'!AO201/'Izračun udjela za 2024. (euri)'!$G$1,2)</f>
        <v>175348.89</v>
      </c>
      <c r="AP201" s="69"/>
      <c r="AQ201" s="69"/>
      <c r="AR201" s="69"/>
      <c r="AS201" s="69"/>
      <c r="AT201" s="69"/>
      <c r="AU201" s="71"/>
      <c r="AV201" s="64">
        <v>0</v>
      </c>
      <c r="AW201" s="64">
        <v>6</v>
      </c>
      <c r="AX201" s="64">
        <v>2</v>
      </c>
      <c r="AY201" s="64">
        <v>6</v>
      </c>
      <c r="AZ201" s="64"/>
      <c r="BA201" s="64"/>
      <c r="BB201" s="64"/>
      <c r="BC201" s="64"/>
      <c r="BD201" s="72">
        <f t="shared" si="33"/>
        <v>114032.19</v>
      </c>
      <c r="BE201" s="73">
        <f t="shared" si="31"/>
        <v>85.61</v>
      </c>
      <c r="BF201" s="74">
        <f t="shared" ref="BF201:BF203" si="50">+$BJ$600</f>
        <v>447.75</v>
      </c>
      <c r="BG201" s="66">
        <f t="shared" si="32"/>
        <v>482370.48</v>
      </c>
      <c r="BH201" s="75">
        <f t="shared" si="34"/>
        <v>1.3629846863117696E-3</v>
      </c>
      <c r="BI201" s="76">
        <f t="shared" si="35"/>
        <v>1.36298468631177E-3</v>
      </c>
    </row>
    <row r="202" spans="1:61" ht="15.75" customHeight="1" x14ac:dyDescent="0.25">
      <c r="A202" s="60">
        <v>1</v>
      </c>
      <c r="B202" s="61">
        <v>217</v>
      </c>
      <c r="C202" s="61">
        <v>18</v>
      </c>
      <c r="D202" s="62" t="s">
        <v>87</v>
      </c>
      <c r="E202" s="62" t="s">
        <v>281</v>
      </c>
      <c r="F202" s="63">
        <v>2829</v>
      </c>
      <c r="G202" s="64">
        <v>10</v>
      </c>
      <c r="H202" s="64">
        <f>+ROUND('Izračun udjela za 2024. (kune)'!H202/'Izračun udjela za 2024. (euri)'!$G$1,2)</f>
        <v>790405.72</v>
      </c>
      <c r="I202" s="65">
        <f>+ROUND('Izračun udjela za 2024. (kune)'!I202/'Izračun udjela za 2024. (euri)'!$G$1,2)</f>
        <v>0</v>
      </c>
      <c r="J202" s="66">
        <f>+ROUND('Izračun udjela za 2024. (kune)'!J202/'Izračun udjela za 2024. (euri)'!$G$1,2)</f>
        <v>869446.29</v>
      </c>
      <c r="K202" s="64">
        <f>+ROUND('Izračun udjela za 2024. (kune)'!K202/'Izračun udjela za 2024. (euri)'!$G$1,2)</f>
        <v>862813.62</v>
      </c>
      <c r="L202" s="65">
        <f>+ROUND('Izračun udjela za 2024. (kune)'!L202/'Izračun udjela za 2024. (euri)'!$G$1,2)</f>
        <v>0</v>
      </c>
      <c r="M202" s="66">
        <f>+ROUND('Izračun udjela za 2024. (kune)'!M202/'Izračun udjela za 2024. (euri)'!$G$1,2)</f>
        <v>949094.98</v>
      </c>
      <c r="N202" s="64">
        <f>+ROUND('Izračun udjela za 2024. (kune)'!N202/'Izračun udjela za 2024. (euri)'!$G$1,2)</f>
        <v>796742.29</v>
      </c>
      <c r="O202" s="65">
        <f>+ROUND('Izračun udjela za 2024. (kune)'!O202/'Izračun udjela za 2024. (euri)'!$G$1,2)</f>
        <v>0</v>
      </c>
      <c r="P202" s="66">
        <f>+ROUND('Izračun udjela za 2024. (kune)'!P202/'Izračun udjela za 2024. (euri)'!$G$1,2)</f>
        <v>876416.52</v>
      </c>
      <c r="Q202" s="64">
        <f>+ROUND('Izračun udjela za 2024. (kune)'!Q202/'Izračun udjela za 2024. (euri)'!$G$1,2)</f>
        <v>909523.17</v>
      </c>
      <c r="R202" s="65">
        <f>+ROUND('Izračun udjela za 2024. (kune)'!R202/'Izračun udjela za 2024. (euri)'!$G$1,2)</f>
        <v>0</v>
      </c>
      <c r="S202" s="66">
        <f>+ROUND('Izračun udjela za 2024. (kune)'!S202/'Izračun udjela za 2024. (euri)'!$G$1,2)</f>
        <v>1000475.48</v>
      </c>
      <c r="T202" s="64">
        <f>+ROUND('Izračun udjela za 2024. (kune)'!T202/'Izračun udjela za 2024. (euri)'!$G$1,2)</f>
        <v>883587.84</v>
      </c>
      <c r="U202" s="65">
        <f>+ROUND('Izračun udjela za 2024. (kune)'!U202/'Izračun udjela za 2024. (euri)'!$G$1,2)</f>
        <v>0</v>
      </c>
      <c r="V202" s="67">
        <f>+ROUND('Izračun udjela za 2024. (kune)'!V202/'Izračun udjela za 2024. (euri)'!$G$1,2)</f>
        <v>971946.62</v>
      </c>
      <c r="W202" s="64">
        <f>+ROUND('Izračun udjela za 2024. (kune)'!W202/'Izračun udjela za 2024. (euri)'!$G$1,2)</f>
        <v>999890.34</v>
      </c>
      <c r="X202" s="65">
        <f>+ROUND('Izračun udjela za 2024. (kune)'!X202/'Izračun udjela za 2024. (euri)'!$G$1,2)</f>
        <v>0</v>
      </c>
      <c r="Y202" s="67">
        <f>+ROUND('Izračun udjela za 2024. (kune)'!Y202/'Izračun udjela za 2024. (euri)'!$G$1,2)</f>
        <v>1099879.3700000001</v>
      </c>
      <c r="Z202" s="64">
        <f>+ROUND('Izračun udjela za 2024. (kune)'!Z202/'Izračun udjela za 2024. (euri)'!$G$1,2)</f>
        <v>1024273.06</v>
      </c>
      <c r="AA202" s="68">
        <f>+ROUND('Izračun udjela za 2024. (kune)'!AA202/'Izračun udjela za 2024. (euri)'!$G$1,2)</f>
        <v>14538.85</v>
      </c>
      <c r="AB202" s="65">
        <f>+ROUND('Izračun udjela za 2024. (kune)'!AB202/'Izračun udjela za 2024. (euri)'!$G$1,2)</f>
        <v>0</v>
      </c>
      <c r="AC202" s="67">
        <f>+ROUND('Izračun udjela za 2024. (kune)'!AC202/'Izračun udjela za 2024. (euri)'!$G$1,2)</f>
        <v>1263126.5</v>
      </c>
      <c r="AD202" s="64">
        <f>+ROUND('Izračun udjela za 2024. (kune)'!AD202/'Izračun udjela za 2024. (euri)'!$G$1,2)</f>
        <v>930682.14</v>
      </c>
      <c r="AE202" s="68">
        <f>+ROUND('Izračun udjela za 2024. (kune)'!AE202/'Izračun udjela za 2024. (euri)'!$G$1,2)</f>
        <v>13755.33</v>
      </c>
      <c r="AF202" s="65">
        <f>+ROUND('Izračun udjela za 2024. (kune)'!AF202/'Izračun udjela za 2024. (euri)'!$G$1,2)</f>
        <v>0</v>
      </c>
      <c r="AG202" s="67">
        <f>+ROUND('Izračun udjela za 2024. (kune)'!AG202/'Izračun udjela za 2024. (euri)'!$G$1,2)</f>
        <v>1160600.3799999999</v>
      </c>
      <c r="AH202" s="64">
        <f>+ROUND('Izračun udjela za 2024. (kune)'!AH202/'Izračun udjela za 2024. (euri)'!$G$1,2)</f>
        <v>873162.98</v>
      </c>
      <c r="AI202" s="68">
        <f>+ROUND('Izračun udjela za 2024. (kune)'!AI202/'Izračun udjela za 2024. (euri)'!$G$1,2)</f>
        <v>16103.85</v>
      </c>
      <c r="AJ202" s="64">
        <f>+ROUND('Izračun udjela za 2024. (kune)'!AJ202/'Izračun udjela za 2024. (euri)'!$G$1,2)</f>
        <v>0</v>
      </c>
      <c r="AK202" s="67">
        <f>+ROUND('Izračun udjela za 2024. (kune)'!AK202/'Izračun udjela za 2024. (euri)'!$G$1,2)</f>
        <v>1132850.6499999999</v>
      </c>
      <c r="AL202" s="64">
        <f>+ROUND('Izračun udjela za 2024. (kune)'!AL202/'Izračun udjela za 2024. (euri)'!$G$1,2)</f>
        <v>1109839.51</v>
      </c>
      <c r="AM202" s="68">
        <f>+ROUND('Izračun udjela za 2024. (kune)'!AM202/'Izračun udjela za 2024. (euri)'!$G$1,2)</f>
        <v>21328.62</v>
      </c>
      <c r="AN202" s="64">
        <f>+ROUND('Izračun udjela za 2024. (kune)'!AN202/'Izračun udjela za 2024. (euri)'!$G$1,2)</f>
        <v>0</v>
      </c>
      <c r="AO202" s="67">
        <f>+ROUND('Izračun udjela za 2024. (kune)'!AO202/'Izračun udjela za 2024. (euri)'!$G$1,2)</f>
        <v>1389856.5</v>
      </c>
      <c r="AP202" s="69"/>
      <c r="AQ202" s="69"/>
      <c r="AR202" s="69"/>
      <c r="AS202" s="69"/>
      <c r="AT202" s="69"/>
      <c r="AU202" s="71"/>
      <c r="AV202" s="64">
        <v>696</v>
      </c>
      <c r="AW202" s="64">
        <v>694</v>
      </c>
      <c r="AX202" s="64">
        <v>868</v>
      </c>
      <c r="AY202" s="64">
        <v>879</v>
      </c>
      <c r="AZ202" s="64"/>
      <c r="BA202" s="64"/>
      <c r="BB202" s="64"/>
      <c r="BC202" s="64"/>
      <c r="BD202" s="72">
        <f t="shared" si="33"/>
        <v>1209262.68</v>
      </c>
      <c r="BE202" s="73">
        <f t="shared" si="31"/>
        <v>427.45</v>
      </c>
      <c r="BF202" s="74">
        <f t="shared" si="50"/>
        <v>447.75</v>
      </c>
      <c r="BG202" s="66">
        <f t="shared" si="32"/>
        <v>57428.700000000033</v>
      </c>
      <c r="BH202" s="75">
        <f t="shared" si="34"/>
        <v>1.6227037495079044E-4</v>
      </c>
      <c r="BI202" s="76">
        <f t="shared" si="35"/>
        <v>1.6227037495079001E-4</v>
      </c>
    </row>
    <row r="203" spans="1:61" ht="15.75" customHeight="1" x14ac:dyDescent="0.25">
      <c r="A203" s="60">
        <v>1</v>
      </c>
      <c r="B203" s="61">
        <v>219</v>
      </c>
      <c r="C203" s="61">
        <v>19</v>
      </c>
      <c r="D203" s="62" t="s">
        <v>87</v>
      </c>
      <c r="E203" s="62" t="s">
        <v>282</v>
      </c>
      <c r="F203" s="63">
        <v>1414</v>
      </c>
      <c r="G203" s="64">
        <v>10</v>
      </c>
      <c r="H203" s="64">
        <f>+ROUND('Izračun udjela za 2024. (kune)'!H203/'Izračun udjela za 2024. (euri)'!$G$1,2)</f>
        <v>155209.57</v>
      </c>
      <c r="I203" s="65">
        <f>+ROUND('Izračun udjela za 2024. (kune)'!I203/'Izračun udjela za 2024. (euri)'!$G$1,2)</f>
        <v>0</v>
      </c>
      <c r="J203" s="66">
        <f>+ROUND('Izračun udjela za 2024. (kune)'!J203/'Izračun udjela za 2024. (euri)'!$G$1,2)</f>
        <v>170730.53</v>
      </c>
      <c r="K203" s="64">
        <f>+ROUND('Izračun udjela za 2024. (kune)'!K203/'Izračun udjela za 2024. (euri)'!$G$1,2)</f>
        <v>158394.25</v>
      </c>
      <c r="L203" s="65">
        <f>+ROUND('Izračun udjela za 2024. (kune)'!L203/'Izračun udjela za 2024. (euri)'!$G$1,2)</f>
        <v>0</v>
      </c>
      <c r="M203" s="66">
        <f>+ROUND('Izračun udjela za 2024. (kune)'!M203/'Izračun udjela za 2024. (euri)'!$G$1,2)</f>
        <v>174233.67</v>
      </c>
      <c r="N203" s="64">
        <f>+ROUND('Izračun udjela za 2024. (kune)'!N203/'Izračun udjela za 2024. (euri)'!$G$1,2)</f>
        <v>105104.83</v>
      </c>
      <c r="O203" s="65">
        <f>+ROUND('Izračun udjela za 2024. (kune)'!O203/'Izračun udjela za 2024. (euri)'!$G$1,2)</f>
        <v>3654.4</v>
      </c>
      <c r="P203" s="66">
        <f>+ROUND('Izračun udjela za 2024. (kune)'!P203/'Izračun udjela za 2024. (euri)'!$G$1,2)</f>
        <v>111595.47</v>
      </c>
      <c r="Q203" s="64">
        <f>+ROUND('Izračun udjela za 2024. (kune)'!Q203/'Izračun udjela za 2024. (euri)'!$G$1,2)</f>
        <v>129112.89</v>
      </c>
      <c r="R203" s="65">
        <f>+ROUND('Izračun udjela za 2024. (kune)'!R203/'Izračun udjela za 2024. (euri)'!$G$1,2)</f>
        <v>11854.39</v>
      </c>
      <c r="S203" s="66">
        <f>+ROUND('Izračun udjela za 2024. (kune)'!S203/'Izračun udjela za 2024. (euri)'!$G$1,2)</f>
        <v>128984.35</v>
      </c>
      <c r="T203" s="64">
        <f>+ROUND('Izračun udjela za 2024. (kune)'!T203/'Izračun udjela za 2024. (euri)'!$G$1,2)</f>
        <v>124544.84</v>
      </c>
      <c r="U203" s="65">
        <f>+ROUND('Izračun udjela za 2024. (kune)'!U203/'Izračun udjela za 2024. (euri)'!$G$1,2)</f>
        <v>11454.01</v>
      </c>
      <c r="V203" s="67">
        <f>+ROUND('Izračun udjela za 2024. (kune)'!V203/'Izračun udjela za 2024. (euri)'!$G$1,2)</f>
        <v>124399.92</v>
      </c>
      <c r="W203" s="64">
        <f>+ROUND('Izračun udjela za 2024. (kune)'!W203/'Izračun udjela za 2024. (euri)'!$G$1,2)</f>
        <v>194523.03</v>
      </c>
      <c r="X203" s="65">
        <f>+ROUND('Izračun udjela za 2024. (kune)'!X203/'Izračun udjela za 2024. (euri)'!$G$1,2)</f>
        <v>17683.97</v>
      </c>
      <c r="Y203" s="67">
        <f>+ROUND('Izračun udjela za 2024. (kune)'!Y203/'Izračun udjela za 2024. (euri)'!$G$1,2)</f>
        <v>194522.96</v>
      </c>
      <c r="Z203" s="64">
        <f>+ROUND('Izračun udjela za 2024. (kune)'!Z203/'Izračun udjela za 2024. (euri)'!$G$1,2)</f>
        <v>233386.44</v>
      </c>
      <c r="AA203" s="68">
        <f>+ROUND('Izračun udjela za 2024. (kune)'!AA203/'Izračun udjela za 2024. (euri)'!$G$1,2)</f>
        <v>922.09</v>
      </c>
      <c r="AB203" s="65">
        <f>+ROUND('Izračun udjela za 2024. (kune)'!AB203/'Izračun udjela za 2024. (euri)'!$G$1,2)</f>
        <v>21217.01</v>
      </c>
      <c r="AC203" s="67">
        <f>+ROUND('Izračun udjela za 2024. (kune)'!AC203/'Izračun udjela za 2024. (euri)'!$G$1,2)</f>
        <v>237627.9</v>
      </c>
      <c r="AD203" s="64">
        <f>+ROUND('Izračun udjela za 2024. (kune)'!AD203/'Izračun udjela za 2024. (euri)'!$G$1,2)</f>
        <v>247607.54</v>
      </c>
      <c r="AE203" s="68">
        <f>+ROUND('Izračun udjela za 2024. (kune)'!AE203/'Izračun udjela za 2024. (euri)'!$G$1,2)</f>
        <v>383.92</v>
      </c>
      <c r="AF203" s="65">
        <f>+ROUND('Izračun udjela za 2024. (kune)'!AF203/'Izračun udjela za 2024. (euri)'!$G$1,2)</f>
        <v>21589.88</v>
      </c>
      <c r="AG203" s="67">
        <f>+ROUND('Izračun udjela za 2024. (kune)'!AG203/'Izračun udjela za 2024. (euri)'!$G$1,2)</f>
        <v>253452.95</v>
      </c>
      <c r="AH203" s="64">
        <f>+ROUND('Izračun udjela za 2024. (kune)'!AH203/'Izračun udjela za 2024. (euri)'!$G$1,2)</f>
        <v>239409.93</v>
      </c>
      <c r="AI203" s="68">
        <f>+ROUND('Izračun udjela za 2024. (kune)'!AI203/'Izračun udjela za 2024. (euri)'!$G$1,2)</f>
        <v>491.49</v>
      </c>
      <c r="AJ203" s="64">
        <f>+ROUND('Izračun udjela za 2024. (kune)'!AJ203/'Izračun udjela za 2024. (euri)'!$G$1,2)</f>
        <v>21789.25</v>
      </c>
      <c r="AK203" s="67">
        <f>+ROUND('Izračun udjela za 2024. (kune)'!AK203/'Izračun udjela za 2024. (euri)'!$G$1,2)</f>
        <v>244973.9</v>
      </c>
      <c r="AL203" s="64">
        <f>+ROUND('Izračun udjela za 2024. (kune)'!AL203/'Izračun udjela za 2024. (euri)'!$G$1,2)</f>
        <v>233263.93</v>
      </c>
      <c r="AM203" s="68">
        <f>+ROUND('Izračun udjela za 2024. (kune)'!AM203/'Izračun udjela za 2024. (euri)'!$G$1,2)</f>
        <v>940.01</v>
      </c>
      <c r="AN203" s="64">
        <f>+ROUND('Izračun udjela za 2024. (kune)'!AN203/'Izračun udjela za 2024. (euri)'!$G$1,2)</f>
        <v>21960.71</v>
      </c>
      <c r="AO203" s="67">
        <f>+ROUND('Izračun udjela za 2024. (kune)'!AO203/'Izračun udjela za 2024. (euri)'!$G$1,2)</f>
        <v>237093.35</v>
      </c>
      <c r="AP203" s="69"/>
      <c r="AQ203" s="69"/>
      <c r="AR203" s="69"/>
      <c r="AS203" s="69"/>
      <c r="AT203" s="69"/>
      <c r="AU203" s="71"/>
      <c r="AV203" s="64">
        <v>24</v>
      </c>
      <c r="AW203" s="64">
        <v>24</v>
      </c>
      <c r="AX203" s="64">
        <v>28</v>
      </c>
      <c r="AY203" s="64">
        <v>26</v>
      </c>
      <c r="AZ203" s="64"/>
      <c r="BA203" s="64"/>
      <c r="BB203" s="64"/>
      <c r="BC203" s="64"/>
      <c r="BD203" s="72">
        <f t="shared" si="33"/>
        <v>233534.21</v>
      </c>
      <c r="BE203" s="73">
        <f t="shared" ref="BE203:BE266" si="51">ROUND(BD203/F203,2)</f>
        <v>165.16</v>
      </c>
      <c r="BF203" s="74">
        <f t="shared" si="50"/>
        <v>447.75</v>
      </c>
      <c r="BG203" s="66">
        <f t="shared" ref="BG203:BG266" si="52">IF((BF203-BE203)&lt;0,0,(BF203-BE203)*F203)</f>
        <v>399582.26000000007</v>
      </c>
      <c r="BH203" s="75">
        <f t="shared" si="34"/>
        <v>1.1290585222002972E-3</v>
      </c>
      <c r="BI203" s="76">
        <f t="shared" si="35"/>
        <v>1.1290585222003E-3</v>
      </c>
    </row>
    <row r="204" spans="1:61" ht="15.75" customHeight="1" x14ac:dyDescent="0.25">
      <c r="A204" s="60">
        <v>1</v>
      </c>
      <c r="B204" s="61">
        <v>220</v>
      </c>
      <c r="C204" s="61">
        <v>3</v>
      </c>
      <c r="D204" s="62" t="s">
        <v>91</v>
      </c>
      <c r="E204" s="62" t="s">
        <v>283</v>
      </c>
      <c r="F204" s="63">
        <v>19601</v>
      </c>
      <c r="G204" s="64">
        <v>12</v>
      </c>
      <c r="H204" s="64">
        <f>+ROUND('Izračun udjela za 2024. (kune)'!H204/'Izračun udjela za 2024. (euri)'!$G$1,2)</f>
        <v>6846831.4699999997</v>
      </c>
      <c r="I204" s="65">
        <f>+ROUND('Izračun udjela za 2024. (kune)'!I204/'Izračun udjela za 2024. (euri)'!$G$1,2)</f>
        <v>726254.6</v>
      </c>
      <c r="J204" s="66">
        <f>+ROUND('Izračun udjela za 2024. (kune)'!J204/'Izračun udjela za 2024. (euri)'!$G$1,2)</f>
        <v>6855046.0899999999</v>
      </c>
      <c r="K204" s="64">
        <f>+ROUND('Izračun udjela za 2024. (kune)'!K204/'Izračun udjela za 2024. (euri)'!$G$1,2)</f>
        <v>7065209.3700000001</v>
      </c>
      <c r="L204" s="65">
        <f>+ROUND('Izračun udjela za 2024. (kune)'!L204/'Izračun udjela za 2024. (euri)'!$G$1,2)</f>
        <v>749418.29</v>
      </c>
      <c r="M204" s="66">
        <f>+ROUND('Izračun udjela za 2024. (kune)'!M204/'Izračun udjela za 2024. (euri)'!$G$1,2)</f>
        <v>7073686</v>
      </c>
      <c r="N204" s="64">
        <f>+ROUND('Izračun udjela za 2024. (kune)'!N204/'Izračun udjela za 2024. (euri)'!$G$1,2)</f>
        <v>5410522.0499999998</v>
      </c>
      <c r="O204" s="65">
        <f>+ROUND('Izračun udjela za 2024. (kune)'!O204/'Izračun udjela za 2024. (euri)'!$G$1,2)</f>
        <v>573901.56999999995</v>
      </c>
      <c r="P204" s="66">
        <f>+ROUND('Izračun udjela za 2024. (kune)'!P204/'Izračun udjela za 2024. (euri)'!$G$1,2)</f>
        <v>5417014.9400000004</v>
      </c>
      <c r="Q204" s="64">
        <f>+ROUND('Izračun udjela za 2024. (kune)'!Q204/'Izračun udjela za 2024. (euri)'!$G$1,2)</f>
        <v>5622171.4699999997</v>
      </c>
      <c r="R204" s="65">
        <f>+ROUND('Izračun udjela za 2024. (kune)'!R204/'Izračun udjela za 2024. (euri)'!$G$1,2)</f>
        <v>599055.80000000005</v>
      </c>
      <c r="S204" s="66">
        <f>+ROUND('Izračun udjela za 2024. (kune)'!S204/'Izračun udjela za 2024. (euri)'!$G$1,2)</f>
        <v>5625889.54</v>
      </c>
      <c r="T204" s="64">
        <f>+ROUND('Izračun udjela za 2024. (kune)'!T204/'Izračun udjela za 2024. (euri)'!$G$1,2)</f>
        <v>5085946.63</v>
      </c>
      <c r="U204" s="65">
        <f>+ROUND('Izračun udjela za 2024. (kune)'!U204/'Izračun udjela za 2024. (euri)'!$G$1,2)</f>
        <v>542374.54</v>
      </c>
      <c r="V204" s="67">
        <f>+ROUND('Izračun udjela za 2024. (kune)'!V204/'Izračun udjela za 2024. (euri)'!$G$1,2)</f>
        <v>5088800.7300000004</v>
      </c>
      <c r="W204" s="64">
        <f>+ROUND('Izračun udjela za 2024. (kune)'!W204/'Izračun udjela za 2024. (euri)'!$G$1,2)</f>
        <v>5872563.6600000001</v>
      </c>
      <c r="X204" s="65">
        <f>+ROUND('Izračun udjela za 2024. (kune)'!X204/'Izračun udjela za 2024. (euri)'!$G$1,2)</f>
        <v>629204.84</v>
      </c>
      <c r="Y204" s="67">
        <f>+ROUND('Izračun udjela za 2024. (kune)'!Y204/'Izračun udjela za 2024. (euri)'!$G$1,2)</f>
        <v>5872561.8799999999</v>
      </c>
      <c r="Z204" s="64">
        <f>+ROUND('Izračun udjela za 2024. (kune)'!Z204/'Izračun udjela za 2024. (euri)'!$G$1,2)</f>
        <v>6299809.96</v>
      </c>
      <c r="AA204" s="68">
        <f>+ROUND('Izračun udjela za 2024. (kune)'!AA204/'Izračun udjela za 2024. (euri)'!$G$1,2)</f>
        <v>16398.61</v>
      </c>
      <c r="AB204" s="65">
        <f>+ROUND('Izračun udjela za 2024. (kune)'!AB204/'Izračun udjela za 2024. (euri)'!$G$1,2)</f>
        <v>674981.35</v>
      </c>
      <c r="AC204" s="67">
        <f>+ROUND('Izračun udjela za 2024. (kune)'!AC204/'Izračun udjela za 2024. (euri)'!$G$1,2)</f>
        <v>6289468.6900000004</v>
      </c>
      <c r="AD204" s="64">
        <f>+ROUND('Izračun udjela za 2024. (kune)'!AD204/'Izračun udjela za 2024. (euri)'!$G$1,2)</f>
        <v>6164068.5099999998</v>
      </c>
      <c r="AE204" s="68">
        <f>+ROUND('Izračun udjela za 2024. (kune)'!AE204/'Izračun udjela za 2024. (euri)'!$G$1,2)</f>
        <v>2346.09</v>
      </c>
      <c r="AF204" s="65">
        <f>+ROUND('Izračun udjela za 2024. (kune)'!AF204/'Izračun udjela za 2024. (euri)'!$G$1,2)</f>
        <v>666833.39</v>
      </c>
      <c r="AG204" s="67">
        <f>+ROUND('Izračun udjela za 2024. (kune)'!AG204/'Izračun udjela za 2024. (euri)'!$G$1,2)</f>
        <v>6160296.0199999996</v>
      </c>
      <c r="AH204" s="64">
        <f>+ROUND('Izračun udjela za 2024. (kune)'!AH204/'Izračun udjela za 2024. (euri)'!$G$1,2)</f>
        <v>5293102.5199999996</v>
      </c>
      <c r="AI204" s="68">
        <f>+ROUND('Izračun udjela za 2024. (kune)'!AI204/'Izračun udjela za 2024. (euri)'!$G$1,2)</f>
        <v>1661.96</v>
      </c>
      <c r="AJ204" s="64">
        <f>+ROUND('Izračun udjela za 2024. (kune)'!AJ204/'Izračun udjela za 2024. (euri)'!$G$1,2)</f>
        <v>561837.38</v>
      </c>
      <c r="AK204" s="67">
        <f>+ROUND('Izračun udjela za 2024. (kune)'!AK204/'Izračun udjela za 2024. (euri)'!$G$1,2)</f>
        <v>5304736.68</v>
      </c>
      <c r="AL204" s="64">
        <f>+ROUND('Izračun udjela za 2024. (kune)'!AL204/'Izračun udjela za 2024. (euri)'!$G$1,2)</f>
        <v>6530659.2699999996</v>
      </c>
      <c r="AM204" s="68">
        <f>+ROUND('Izračun udjela za 2024. (kune)'!AM204/'Izračun udjela za 2024. (euri)'!$G$1,2)</f>
        <v>990.8</v>
      </c>
      <c r="AN204" s="64">
        <f>+ROUND('Izračun udjela za 2024. (kune)'!AN204/'Izračun udjela za 2024. (euri)'!$G$1,2)</f>
        <v>704072.16</v>
      </c>
      <c r="AO204" s="67">
        <f>+ROUND('Izračun udjela za 2024. (kune)'!AO204/'Izračun udjela za 2024. (euri)'!$G$1,2)</f>
        <v>6532249</v>
      </c>
      <c r="AP204" s="69"/>
      <c r="AQ204" s="69"/>
      <c r="AR204" s="69"/>
      <c r="AS204" s="69"/>
      <c r="AT204" s="69"/>
      <c r="AU204" s="71"/>
      <c r="AV204" s="64">
        <v>36</v>
      </c>
      <c r="AW204" s="64">
        <v>27</v>
      </c>
      <c r="AX204" s="64">
        <v>34</v>
      </c>
      <c r="AY204" s="64">
        <v>34</v>
      </c>
      <c r="AZ204" s="64"/>
      <c r="BA204" s="64"/>
      <c r="BB204" s="64"/>
      <c r="BC204" s="64"/>
      <c r="BD204" s="72">
        <f t="shared" ref="BD204:BD267" si="53">+ROUND((Y204+AC204+AG204+AK204+AO204)/5,2)</f>
        <v>6031862.4500000002</v>
      </c>
      <c r="BE204" s="73">
        <f t="shared" si="51"/>
        <v>307.73</v>
      </c>
      <c r="BF204" s="74">
        <f t="shared" ref="BF204:BF206" si="54">+$BJ$601</f>
        <v>453.27</v>
      </c>
      <c r="BG204" s="66">
        <f t="shared" si="52"/>
        <v>2852729.5399999991</v>
      </c>
      <c r="BH204" s="75">
        <f t="shared" ref="BH204:BH267" si="55">+BG204/$BG$7</f>
        <v>8.0606646518029401E-3</v>
      </c>
      <c r="BI204" s="76">
        <f t="shared" ref="BI204:BI267" si="56">+ROUND(BH204,18)</f>
        <v>8.0606646518029401E-3</v>
      </c>
    </row>
    <row r="205" spans="1:61" ht="15.75" customHeight="1" x14ac:dyDescent="0.25">
      <c r="A205" s="60">
        <v>1</v>
      </c>
      <c r="B205" s="61">
        <v>221</v>
      </c>
      <c r="C205" s="61">
        <v>11</v>
      </c>
      <c r="D205" s="62" t="s">
        <v>91</v>
      </c>
      <c r="E205" s="62" t="s">
        <v>284</v>
      </c>
      <c r="F205" s="63">
        <v>4870</v>
      </c>
      <c r="G205" s="64">
        <v>12</v>
      </c>
      <c r="H205" s="64">
        <f>+ROUND('Izračun udjela za 2024. (kune)'!H205/'Izračun udjela za 2024. (euri)'!$G$1,2)</f>
        <v>600999.17000000004</v>
      </c>
      <c r="I205" s="65">
        <f>+ROUND('Izračun udjela za 2024. (kune)'!I205/'Izračun udjela za 2024. (euri)'!$G$1,2)</f>
        <v>0</v>
      </c>
      <c r="J205" s="66">
        <f>+ROUND('Izračun udjela za 2024. (kune)'!J205/'Izračun udjela za 2024. (euri)'!$G$1,2)</f>
        <v>673119.08</v>
      </c>
      <c r="K205" s="64">
        <f>+ROUND('Izračun udjela za 2024. (kune)'!K205/'Izračun udjela za 2024. (euri)'!$G$1,2)</f>
        <v>600616.57999999996</v>
      </c>
      <c r="L205" s="65">
        <f>+ROUND('Izračun udjela za 2024. (kune)'!L205/'Izračun udjela za 2024. (euri)'!$G$1,2)</f>
        <v>0</v>
      </c>
      <c r="M205" s="66">
        <f>+ROUND('Izračun udjela za 2024. (kune)'!M205/'Izračun udjela za 2024. (euri)'!$G$1,2)</f>
        <v>672690.57</v>
      </c>
      <c r="N205" s="64">
        <f>+ROUND('Izračun udjela za 2024. (kune)'!N205/'Izračun udjela za 2024. (euri)'!$G$1,2)</f>
        <v>385809.82</v>
      </c>
      <c r="O205" s="65">
        <f>+ROUND('Izračun udjela za 2024. (kune)'!O205/'Izračun udjela za 2024. (euri)'!$G$1,2)</f>
        <v>0</v>
      </c>
      <c r="P205" s="66">
        <f>+ROUND('Izračun udjela za 2024. (kune)'!P205/'Izračun udjela za 2024. (euri)'!$G$1,2)</f>
        <v>432106.99</v>
      </c>
      <c r="Q205" s="64">
        <f>+ROUND('Izračun udjela za 2024. (kune)'!Q205/'Izračun udjela za 2024. (euri)'!$G$1,2)</f>
        <v>503586.53</v>
      </c>
      <c r="R205" s="65">
        <f>+ROUND('Izračun udjela za 2024. (kune)'!R205/'Izračun udjela za 2024. (euri)'!$G$1,2)</f>
        <v>0</v>
      </c>
      <c r="S205" s="66">
        <f>+ROUND('Izračun udjela za 2024. (kune)'!S205/'Izračun udjela za 2024. (euri)'!$G$1,2)</f>
        <v>564016.92000000004</v>
      </c>
      <c r="T205" s="64">
        <f>+ROUND('Izračun udjela za 2024. (kune)'!T205/'Izračun udjela za 2024. (euri)'!$G$1,2)</f>
        <v>353356.29</v>
      </c>
      <c r="U205" s="65">
        <f>+ROUND('Izračun udjela za 2024. (kune)'!U205/'Izračun udjela za 2024. (euri)'!$G$1,2)</f>
        <v>0</v>
      </c>
      <c r="V205" s="67">
        <f>+ROUND('Izračun udjela za 2024. (kune)'!V205/'Izračun udjela za 2024. (euri)'!$G$1,2)</f>
        <v>395759.05</v>
      </c>
      <c r="W205" s="64">
        <f>+ROUND('Izračun udjela za 2024. (kune)'!W205/'Izračun udjela za 2024. (euri)'!$G$1,2)</f>
        <v>572460.76</v>
      </c>
      <c r="X205" s="65">
        <f>+ROUND('Izračun udjela za 2024. (kune)'!X205/'Izračun udjela za 2024. (euri)'!$G$1,2)</f>
        <v>0</v>
      </c>
      <c r="Y205" s="67">
        <f>+ROUND('Izračun udjela za 2024. (kune)'!Y205/'Izračun udjela za 2024. (euri)'!$G$1,2)</f>
        <v>641156.05000000005</v>
      </c>
      <c r="Z205" s="64">
        <f>+ROUND('Izračun udjela za 2024. (kune)'!Z205/'Izračun udjela za 2024. (euri)'!$G$1,2)</f>
        <v>729265.68</v>
      </c>
      <c r="AA205" s="68">
        <f>+ROUND('Izračun udjela za 2024. (kune)'!AA205/'Izračun udjela za 2024. (euri)'!$G$1,2)</f>
        <v>1282.04</v>
      </c>
      <c r="AB205" s="65">
        <f>+ROUND('Izračun udjela za 2024. (kune)'!AB205/'Izračun udjela za 2024. (euri)'!$G$1,2)</f>
        <v>0</v>
      </c>
      <c r="AC205" s="67">
        <f>+ROUND('Izračun udjela za 2024. (kune)'!AC205/'Izračun udjela za 2024. (euri)'!$G$1,2)</f>
        <v>816777.56</v>
      </c>
      <c r="AD205" s="64">
        <f>+ROUND('Izračun udjela za 2024. (kune)'!AD205/'Izračun udjela za 2024. (euri)'!$G$1,2)</f>
        <v>741059.4</v>
      </c>
      <c r="AE205" s="68">
        <f>+ROUND('Izračun udjela za 2024. (kune)'!AE205/'Izračun udjela za 2024. (euri)'!$G$1,2)</f>
        <v>356.14</v>
      </c>
      <c r="AF205" s="65">
        <f>+ROUND('Izračun udjela za 2024. (kune)'!AF205/'Izračun udjela za 2024. (euri)'!$G$1,2)</f>
        <v>0</v>
      </c>
      <c r="AG205" s="67">
        <f>+ROUND('Izračun udjela za 2024. (kune)'!AG205/'Izračun udjela za 2024. (euri)'!$G$1,2)</f>
        <v>829986.53</v>
      </c>
      <c r="AH205" s="64">
        <f>+ROUND('Izračun udjela za 2024. (kune)'!AH205/'Izračun udjela za 2024. (euri)'!$G$1,2)</f>
        <v>606143.85</v>
      </c>
      <c r="AI205" s="68">
        <f>+ROUND('Izračun udjela za 2024. (kune)'!AI205/'Izračun udjela za 2024. (euri)'!$G$1,2)</f>
        <v>0</v>
      </c>
      <c r="AJ205" s="64">
        <f>+ROUND('Izračun udjela za 2024. (kune)'!AJ205/'Izračun udjela za 2024. (euri)'!$G$1,2)</f>
        <v>0</v>
      </c>
      <c r="AK205" s="67">
        <f>+ROUND('Izračun udjela za 2024. (kune)'!AK205/'Izračun udjela za 2024. (euri)'!$G$1,2)</f>
        <v>678881.11</v>
      </c>
      <c r="AL205" s="64">
        <f>+ROUND('Izračun udjela za 2024. (kune)'!AL205/'Izračun udjela za 2024. (euri)'!$G$1,2)</f>
        <v>838392.05</v>
      </c>
      <c r="AM205" s="68">
        <f>+ROUND('Izračun udjela za 2024. (kune)'!AM205/'Izračun udjela za 2024. (euri)'!$G$1,2)</f>
        <v>0</v>
      </c>
      <c r="AN205" s="64">
        <f>+ROUND('Izračun udjela za 2024. (kune)'!AN205/'Izračun udjela za 2024. (euri)'!$G$1,2)</f>
        <v>75448.19</v>
      </c>
      <c r="AO205" s="67">
        <f>+ROUND('Izračun udjela za 2024. (kune)'!AO205/'Izračun udjela za 2024. (euri)'!$G$1,2)</f>
        <v>854497.12</v>
      </c>
      <c r="AP205" s="69"/>
      <c r="AQ205" s="69"/>
      <c r="AR205" s="69"/>
      <c r="AS205" s="69"/>
      <c r="AT205" s="69"/>
      <c r="AU205" s="71"/>
      <c r="AV205" s="64">
        <v>0</v>
      </c>
      <c r="AW205" s="64">
        <v>0</v>
      </c>
      <c r="AX205" s="64">
        <v>0</v>
      </c>
      <c r="AY205" s="64">
        <v>0</v>
      </c>
      <c r="AZ205" s="64"/>
      <c r="BA205" s="64"/>
      <c r="BB205" s="64"/>
      <c r="BC205" s="64"/>
      <c r="BD205" s="72">
        <f t="shared" si="53"/>
        <v>764259.67</v>
      </c>
      <c r="BE205" s="73">
        <f t="shared" si="51"/>
        <v>156.93</v>
      </c>
      <c r="BF205" s="74">
        <f t="shared" si="54"/>
        <v>453.27</v>
      </c>
      <c r="BG205" s="66">
        <f t="shared" si="52"/>
        <v>1443175.7999999998</v>
      </c>
      <c r="BH205" s="75">
        <f t="shared" si="55"/>
        <v>4.0778335255004343E-3</v>
      </c>
      <c r="BI205" s="76">
        <f t="shared" si="56"/>
        <v>4.07783352550043E-3</v>
      </c>
    </row>
    <row r="206" spans="1:61" ht="15.75" customHeight="1" x14ac:dyDescent="0.25">
      <c r="A206" s="60">
        <v>1</v>
      </c>
      <c r="B206" s="61">
        <v>222</v>
      </c>
      <c r="C206" s="61">
        <v>18</v>
      </c>
      <c r="D206" s="62" t="s">
        <v>91</v>
      </c>
      <c r="E206" s="62" t="s">
        <v>285</v>
      </c>
      <c r="F206" s="63">
        <v>10424</v>
      </c>
      <c r="G206" s="64">
        <v>12</v>
      </c>
      <c r="H206" s="64">
        <f>+ROUND('Izračun udjela za 2024. (kune)'!H206/'Izračun udjela za 2024. (euri)'!$G$1,2)</f>
        <v>5360140.47</v>
      </c>
      <c r="I206" s="65">
        <f>+ROUND('Izračun udjela za 2024. (kune)'!I206/'Izračun udjela za 2024. (euri)'!$G$1,2)</f>
        <v>300371.76</v>
      </c>
      <c r="J206" s="66">
        <f>+ROUND('Izračun udjela za 2024. (kune)'!J206/'Izračun udjela za 2024. (euri)'!$G$1,2)</f>
        <v>5666940.96</v>
      </c>
      <c r="K206" s="64">
        <f>+ROUND('Izračun udjela za 2024. (kune)'!K206/'Izračun udjela za 2024. (euri)'!$G$1,2)</f>
        <v>5104723</v>
      </c>
      <c r="L206" s="65">
        <f>+ROUND('Izračun udjela za 2024. (kune)'!L206/'Izračun udjela za 2024. (euri)'!$G$1,2)</f>
        <v>286058.65999999997</v>
      </c>
      <c r="M206" s="66">
        <f>+ROUND('Izračun udjela za 2024. (kune)'!M206/'Izračun udjela za 2024. (euri)'!$G$1,2)</f>
        <v>5396904.0599999996</v>
      </c>
      <c r="N206" s="64">
        <f>+ROUND('Izračun udjela za 2024. (kune)'!N206/'Izračun udjela za 2024. (euri)'!$G$1,2)</f>
        <v>4577094.51</v>
      </c>
      <c r="O206" s="65">
        <f>+ROUND('Izračun udjela za 2024. (kune)'!O206/'Izračun udjela za 2024. (euri)'!$G$1,2)</f>
        <v>256491.05</v>
      </c>
      <c r="P206" s="66">
        <f>+ROUND('Izračun udjela za 2024. (kune)'!P206/'Izračun udjela za 2024. (euri)'!$G$1,2)</f>
        <v>4839075.87</v>
      </c>
      <c r="Q206" s="64">
        <f>+ROUND('Izračun udjela za 2024. (kune)'!Q206/'Izračun udjela za 2024. (euri)'!$G$1,2)</f>
        <v>4715753.29</v>
      </c>
      <c r="R206" s="65">
        <f>+ROUND('Izračun udjela za 2024. (kune)'!R206/'Izračun udjela za 2024. (euri)'!$G$1,2)</f>
        <v>265502.08000000002</v>
      </c>
      <c r="S206" s="66">
        <f>+ROUND('Izračun udjela za 2024. (kune)'!S206/'Izračun udjela za 2024. (euri)'!$G$1,2)</f>
        <v>4984281.3600000003</v>
      </c>
      <c r="T206" s="64">
        <f>+ROUND('Izračun udjela za 2024. (kune)'!T206/'Izračun udjela za 2024. (euri)'!$G$1,2)</f>
        <v>4568916.68</v>
      </c>
      <c r="U206" s="65">
        <f>+ROUND('Izračun udjela za 2024. (kune)'!U206/'Izračun udjela za 2024. (euri)'!$G$1,2)</f>
        <v>257546.06</v>
      </c>
      <c r="V206" s="67">
        <f>+ROUND('Izračun udjela za 2024. (kune)'!V206/'Izračun udjela za 2024. (euri)'!$G$1,2)</f>
        <v>4828735.09</v>
      </c>
      <c r="W206" s="64">
        <f>+ROUND('Izračun udjela za 2024. (kune)'!W206/'Izračun udjela za 2024. (euri)'!$G$1,2)</f>
        <v>4771275.6900000004</v>
      </c>
      <c r="X206" s="65">
        <f>+ROUND('Izračun udjela za 2024. (kune)'!X206/'Izračun udjela za 2024. (euri)'!$G$1,2)</f>
        <v>270073.09999999998</v>
      </c>
      <c r="Y206" s="67">
        <f>+ROUND('Izračun udjela za 2024. (kune)'!Y206/'Izračun udjela za 2024. (euri)'!$G$1,2)</f>
        <v>5041346.8899999997</v>
      </c>
      <c r="Z206" s="64">
        <f>+ROUND('Izračun udjela za 2024. (kune)'!Z206/'Izračun udjela za 2024. (euri)'!$G$1,2)</f>
        <v>5015026.8600000003</v>
      </c>
      <c r="AA206" s="68">
        <f>+ROUND('Izračun udjela za 2024. (kune)'!AA206/'Izračun udjela za 2024. (euri)'!$G$1,2)</f>
        <v>137094.6</v>
      </c>
      <c r="AB206" s="65">
        <f>+ROUND('Izračun udjela za 2024. (kune)'!AB206/'Izračun udjela za 2024. (euri)'!$G$1,2)</f>
        <v>283870.38</v>
      </c>
      <c r="AC206" s="67">
        <f>+ROUND('Izračun udjela za 2024. (kune)'!AC206/'Izračun udjela za 2024. (euri)'!$G$1,2)</f>
        <v>6031003.2999999998</v>
      </c>
      <c r="AD206" s="64">
        <f>+ROUND('Izračun udjela za 2024. (kune)'!AD206/'Izračun udjela za 2024. (euri)'!$G$1,2)</f>
        <v>4365433.08</v>
      </c>
      <c r="AE206" s="68">
        <f>+ROUND('Izračun udjela za 2024. (kune)'!AE206/'Izračun udjela za 2024. (euri)'!$G$1,2)</f>
        <v>105034.86</v>
      </c>
      <c r="AF206" s="65">
        <f>+ROUND('Izračun udjela za 2024. (kune)'!AF206/'Izračun udjela za 2024. (euri)'!$G$1,2)</f>
        <v>251122.32</v>
      </c>
      <c r="AG206" s="67">
        <f>+ROUND('Izračun udjela za 2024. (kune)'!AG206/'Izračun udjela za 2024. (euri)'!$G$1,2)</f>
        <v>5342596.8499999996</v>
      </c>
      <c r="AH206" s="64">
        <f>+ROUND('Izračun udjela za 2024. (kune)'!AH206/'Izračun udjela za 2024. (euri)'!$G$1,2)</f>
        <v>4158505.97</v>
      </c>
      <c r="AI206" s="68">
        <f>+ROUND('Izračun udjela za 2024. (kune)'!AI206/'Izračun udjela za 2024. (euri)'!$G$1,2)</f>
        <v>141567.69</v>
      </c>
      <c r="AJ206" s="64">
        <f>+ROUND('Izračun udjela za 2024. (kune)'!AJ206/'Izračun udjela za 2024. (euri)'!$G$1,2)</f>
        <v>235112.99</v>
      </c>
      <c r="AK206" s="67">
        <f>+ROUND('Izračun udjela za 2024. (kune)'!AK206/'Izračun udjela za 2024. (euri)'!$G$1,2)</f>
        <v>5188190.6100000003</v>
      </c>
      <c r="AL206" s="64">
        <f>+ROUND('Izračun udjela za 2024. (kune)'!AL206/'Izračun udjela za 2024. (euri)'!$G$1,2)</f>
        <v>5336437.26</v>
      </c>
      <c r="AM206" s="68">
        <f>+ROUND('Izračun udjela za 2024. (kune)'!AM206/'Izračun udjela za 2024. (euri)'!$G$1,2)</f>
        <v>141668.29</v>
      </c>
      <c r="AN206" s="64">
        <f>+ROUND('Izračun udjela za 2024. (kune)'!AN206/'Izračun udjela za 2024. (euri)'!$G$1,2)</f>
        <v>302060.82</v>
      </c>
      <c r="AO206" s="67">
        <f>+ROUND('Izračun udjela za 2024. (kune)'!AO206/'Izračun udjela za 2024. (euri)'!$G$1,2)</f>
        <v>6454899.8200000003</v>
      </c>
      <c r="AP206" s="69"/>
      <c r="AQ206" s="69"/>
      <c r="AR206" s="69"/>
      <c r="AS206" s="69"/>
      <c r="AT206" s="69"/>
      <c r="AU206" s="71"/>
      <c r="AV206" s="64">
        <v>3972</v>
      </c>
      <c r="AW206" s="64">
        <v>3822</v>
      </c>
      <c r="AX206" s="64">
        <v>4272</v>
      </c>
      <c r="AY206" s="64">
        <v>4373</v>
      </c>
      <c r="AZ206" s="64"/>
      <c r="BA206" s="64"/>
      <c r="BB206" s="64"/>
      <c r="BC206" s="64"/>
      <c r="BD206" s="72">
        <f t="shared" si="53"/>
        <v>5611607.4900000002</v>
      </c>
      <c r="BE206" s="73">
        <f t="shared" si="51"/>
        <v>538.34</v>
      </c>
      <c r="BF206" s="74">
        <f t="shared" si="54"/>
        <v>453.27</v>
      </c>
      <c r="BG206" s="66">
        <f t="shared" si="52"/>
        <v>0</v>
      </c>
      <c r="BH206" s="75">
        <f t="shared" si="55"/>
        <v>0</v>
      </c>
      <c r="BI206" s="76">
        <f t="shared" si="56"/>
        <v>0</v>
      </c>
    </row>
    <row r="207" spans="1:61" ht="15.75" customHeight="1" x14ac:dyDescent="0.25">
      <c r="A207" s="60">
        <v>1</v>
      </c>
      <c r="B207" s="61">
        <v>223</v>
      </c>
      <c r="C207" s="61">
        <v>18</v>
      </c>
      <c r="D207" s="62" t="s">
        <v>87</v>
      </c>
      <c r="E207" s="62" t="s">
        <v>286</v>
      </c>
      <c r="F207" s="63">
        <v>268</v>
      </c>
      <c r="G207" s="64">
        <v>10</v>
      </c>
      <c r="H207" s="64">
        <f>+ROUND('Izračun udjela za 2024. (kune)'!H207/'Izračun udjela za 2024. (euri)'!$G$1,2)</f>
        <v>98398.080000000002</v>
      </c>
      <c r="I207" s="65">
        <f>+ROUND('Izračun udjela za 2024. (kune)'!I207/'Izračun udjela za 2024. (euri)'!$G$1,2)</f>
        <v>1119.01</v>
      </c>
      <c r="J207" s="66">
        <f>+ROUND('Izračun udjela za 2024. (kune)'!J207/'Izračun udjela za 2024. (euri)'!$G$1,2)</f>
        <v>107006.98</v>
      </c>
      <c r="K207" s="64">
        <f>+ROUND('Izračun udjela za 2024. (kune)'!K207/'Izračun udjela za 2024. (euri)'!$G$1,2)</f>
        <v>58892.37</v>
      </c>
      <c r="L207" s="65">
        <f>+ROUND('Izračun udjela za 2024. (kune)'!L207/'Izračun udjela za 2024. (euri)'!$G$1,2)</f>
        <v>762.47</v>
      </c>
      <c r="M207" s="66">
        <f>+ROUND('Izračun udjela za 2024. (kune)'!M207/'Izračun udjela za 2024. (euri)'!$G$1,2)</f>
        <v>63942.89</v>
      </c>
      <c r="N207" s="64">
        <f>+ROUND('Izračun udjela za 2024. (kune)'!N207/'Izračun udjela za 2024. (euri)'!$G$1,2)</f>
        <v>56495.23</v>
      </c>
      <c r="O207" s="65">
        <f>+ROUND('Izračun udjela za 2024. (kune)'!O207/'Izračun udjela za 2024. (euri)'!$G$1,2)</f>
        <v>1845.7</v>
      </c>
      <c r="P207" s="66">
        <f>+ROUND('Izračun udjela za 2024. (kune)'!P207/'Izračun udjela za 2024. (euri)'!$G$1,2)</f>
        <v>60114.48</v>
      </c>
      <c r="Q207" s="64">
        <f>+ROUND('Izračun udjela za 2024. (kune)'!Q207/'Izračun udjela za 2024. (euri)'!$G$1,2)</f>
        <v>61248.51</v>
      </c>
      <c r="R207" s="65">
        <f>+ROUND('Izračun udjela za 2024. (kune)'!R207/'Izračun udjela za 2024. (euri)'!$G$1,2)</f>
        <v>2901.67</v>
      </c>
      <c r="S207" s="66">
        <f>+ROUND('Izračun udjela za 2024. (kune)'!S207/'Izračun udjela za 2024. (euri)'!$G$1,2)</f>
        <v>64181.53</v>
      </c>
      <c r="T207" s="64">
        <f>+ROUND('Izračun udjela za 2024. (kune)'!T207/'Izračun udjela za 2024. (euri)'!$G$1,2)</f>
        <v>57344.72</v>
      </c>
      <c r="U207" s="65">
        <f>+ROUND('Izračun udjela za 2024. (kune)'!U207/'Izračun udjela za 2024. (euri)'!$G$1,2)</f>
        <v>2723.13</v>
      </c>
      <c r="V207" s="67">
        <f>+ROUND('Izračun udjela za 2024. (kune)'!V207/'Izračun udjela za 2024. (euri)'!$G$1,2)</f>
        <v>60083.75</v>
      </c>
      <c r="W207" s="64">
        <f>+ROUND('Izračun udjela za 2024. (kune)'!W207/'Izračun udjela za 2024. (euri)'!$G$1,2)</f>
        <v>83092.22</v>
      </c>
      <c r="X207" s="65">
        <f>+ROUND('Izračun udjela za 2024. (kune)'!X207/'Izračun udjela za 2024. (euri)'!$G$1,2)</f>
        <v>3956.83</v>
      </c>
      <c r="Y207" s="67">
        <f>+ROUND('Izračun udjela za 2024. (kune)'!Y207/'Izračun udjela za 2024. (euri)'!$G$1,2)</f>
        <v>87048.93</v>
      </c>
      <c r="Z207" s="64">
        <f>+ROUND('Izračun udjela za 2024. (kune)'!Z207/'Izračun udjela za 2024. (euri)'!$G$1,2)</f>
        <v>72968.52</v>
      </c>
      <c r="AA207" s="68">
        <f>+ROUND('Izračun udjela za 2024. (kune)'!AA207/'Izračun udjela za 2024. (euri)'!$G$1,2)</f>
        <v>1271.56</v>
      </c>
      <c r="AB207" s="65">
        <f>+ROUND('Izračun udjela za 2024. (kune)'!AB207/'Izračun udjela za 2024. (euri)'!$G$1,2)</f>
        <v>3474.74</v>
      </c>
      <c r="AC207" s="67">
        <f>+ROUND('Izračun udjela za 2024. (kune)'!AC207/'Izračun udjela za 2024. (euri)'!$G$1,2)</f>
        <v>81833.210000000006</v>
      </c>
      <c r="AD207" s="64">
        <f>+ROUND('Izračun udjela za 2024. (kune)'!AD207/'Izračun udjela za 2024. (euri)'!$G$1,2)</f>
        <v>70415.839999999997</v>
      </c>
      <c r="AE207" s="68">
        <f>+ROUND('Izračun udjela za 2024. (kune)'!AE207/'Izračun udjela za 2024. (euri)'!$G$1,2)</f>
        <v>1180.07</v>
      </c>
      <c r="AF207" s="65">
        <f>+ROUND('Izračun udjela za 2024. (kune)'!AF207/'Izračun udjela za 2024. (euri)'!$G$1,2)</f>
        <v>3357.43</v>
      </c>
      <c r="AG207" s="67">
        <f>+ROUND('Izračun udjela za 2024. (kune)'!AG207/'Izračun udjela za 2024. (euri)'!$G$1,2)</f>
        <v>80568.91</v>
      </c>
      <c r="AH207" s="64">
        <f>+ROUND('Izračun udjela za 2024. (kune)'!AH207/'Izračun udjela za 2024. (euri)'!$G$1,2)</f>
        <v>60061.62</v>
      </c>
      <c r="AI207" s="68">
        <f>+ROUND('Izračun udjela za 2024. (kune)'!AI207/'Izračun udjela za 2024. (euri)'!$G$1,2)</f>
        <v>988.07</v>
      </c>
      <c r="AJ207" s="64">
        <f>+ROUND('Izračun udjela za 2024. (kune)'!AJ207/'Izračun udjela za 2024. (euri)'!$G$1,2)</f>
        <v>2860.43</v>
      </c>
      <c r="AK207" s="67">
        <f>+ROUND('Izračun udjela za 2024. (kune)'!AK207/'Izračun udjela za 2024. (euri)'!$G$1,2)</f>
        <v>70594.13</v>
      </c>
      <c r="AL207" s="64">
        <f>+ROUND('Izračun udjela za 2024. (kune)'!AL207/'Izračun udjela za 2024. (euri)'!$G$1,2)</f>
        <v>78920.63</v>
      </c>
      <c r="AM207" s="68">
        <f>+ROUND('Izračun udjela za 2024. (kune)'!AM207/'Izračun udjela za 2024. (euri)'!$G$1,2)</f>
        <v>657.9</v>
      </c>
      <c r="AN207" s="64">
        <f>+ROUND('Izračun udjela za 2024. (kune)'!AN207/'Izračun udjela za 2024. (euri)'!$G$1,2)</f>
        <v>3758.66</v>
      </c>
      <c r="AO207" s="67">
        <f>+ROUND('Izračun udjela za 2024. (kune)'!AO207/'Izračun udjela za 2024. (euri)'!$G$1,2)</f>
        <v>93342.1</v>
      </c>
      <c r="AP207" s="69"/>
      <c r="AQ207" s="69"/>
      <c r="AR207" s="69"/>
      <c r="AS207" s="69"/>
      <c r="AT207" s="69"/>
      <c r="AU207" s="71"/>
      <c r="AV207" s="64">
        <v>31</v>
      </c>
      <c r="AW207" s="64">
        <v>37</v>
      </c>
      <c r="AX207" s="64">
        <v>40</v>
      </c>
      <c r="AY207" s="64">
        <v>52</v>
      </c>
      <c r="AZ207" s="64"/>
      <c r="BA207" s="64"/>
      <c r="BB207" s="64"/>
      <c r="BC207" s="64"/>
      <c r="BD207" s="72">
        <f t="shared" si="53"/>
        <v>82677.460000000006</v>
      </c>
      <c r="BE207" s="73">
        <f t="shared" si="51"/>
        <v>308.5</v>
      </c>
      <c r="BF207" s="74">
        <f t="shared" ref="BF207:BF211" si="57">+$BJ$600</f>
        <v>447.75</v>
      </c>
      <c r="BG207" s="66">
        <f t="shared" si="52"/>
        <v>37319</v>
      </c>
      <c r="BH207" s="75">
        <f t="shared" si="55"/>
        <v>1.0544846257687437E-4</v>
      </c>
      <c r="BI207" s="76">
        <f t="shared" si="56"/>
        <v>1.0544846257687401E-4</v>
      </c>
    </row>
    <row r="208" spans="1:61" ht="15.75" customHeight="1" x14ac:dyDescent="0.25">
      <c r="A208" s="60">
        <v>1</v>
      </c>
      <c r="B208" s="61">
        <v>225</v>
      </c>
      <c r="C208" s="61">
        <v>4</v>
      </c>
      <c r="D208" s="62" t="s">
        <v>87</v>
      </c>
      <c r="E208" s="62" t="s">
        <v>287</v>
      </c>
      <c r="F208" s="63">
        <v>1322</v>
      </c>
      <c r="G208" s="64">
        <v>10</v>
      </c>
      <c r="H208" s="64">
        <f>+ROUND('Izračun udjela za 2024. (kune)'!H208/'Izračun udjela za 2024. (euri)'!$G$1,2)</f>
        <v>185886.57</v>
      </c>
      <c r="I208" s="65">
        <f>+ROUND('Izračun udjela za 2024. (kune)'!I208/'Izračun udjela za 2024. (euri)'!$G$1,2)</f>
        <v>0</v>
      </c>
      <c r="J208" s="66">
        <f>+ROUND('Izračun udjela za 2024. (kune)'!J208/'Izračun udjela za 2024. (euri)'!$G$1,2)</f>
        <v>204475.22</v>
      </c>
      <c r="K208" s="64">
        <f>+ROUND('Izračun udjela za 2024. (kune)'!K208/'Izračun udjela za 2024. (euri)'!$G$1,2)</f>
        <v>197315.49</v>
      </c>
      <c r="L208" s="65">
        <f>+ROUND('Izračun udjela za 2024. (kune)'!L208/'Izračun udjela za 2024. (euri)'!$G$1,2)</f>
        <v>19549.349999999999</v>
      </c>
      <c r="M208" s="66">
        <f>+ROUND('Izračun udjela za 2024. (kune)'!M208/'Izračun udjela za 2024. (euri)'!$G$1,2)</f>
        <v>195542.75</v>
      </c>
      <c r="N208" s="64">
        <f>+ROUND('Izračun udjela za 2024. (kune)'!N208/'Izračun udjela za 2024. (euri)'!$G$1,2)</f>
        <v>219499.95</v>
      </c>
      <c r="O208" s="65">
        <f>+ROUND('Izračun udjela za 2024. (kune)'!O208/'Izračun udjela za 2024. (euri)'!$G$1,2)</f>
        <v>19755.07</v>
      </c>
      <c r="P208" s="66">
        <f>+ROUND('Izračun udjela za 2024. (kune)'!P208/'Izračun udjela za 2024. (euri)'!$G$1,2)</f>
        <v>219719.36</v>
      </c>
      <c r="Q208" s="64">
        <f>+ROUND('Izračun udjela za 2024. (kune)'!Q208/'Izračun udjela za 2024. (euri)'!$G$1,2)</f>
        <v>236897.93</v>
      </c>
      <c r="R208" s="65">
        <f>+ROUND('Izračun udjela za 2024. (kune)'!R208/'Izračun udjela za 2024. (euri)'!$G$1,2)</f>
        <v>21506.57</v>
      </c>
      <c r="S208" s="66">
        <f>+ROUND('Izračun udjela za 2024. (kune)'!S208/'Izračun udjela za 2024. (euri)'!$G$1,2)</f>
        <v>236930.49</v>
      </c>
      <c r="T208" s="64">
        <f>+ROUND('Izračun udjela za 2024. (kune)'!T208/'Izračun udjela za 2024. (euri)'!$G$1,2)</f>
        <v>247122.16</v>
      </c>
      <c r="U208" s="65">
        <f>+ROUND('Izračun udjela za 2024. (kune)'!U208/'Izračun udjela za 2024. (euri)'!$G$1,2)</f>
        <v>22521.63</v>
      </c>
      <c r="V208" s="67">
        <f>+ROUND('Izračun udjela za 2024. (kune)'!V208/'Izračun udjela za 2024. (euri)'!$G$1,2)</f>
        <v>247060.58</v>
      </c>
      <c r="W208" s="64">
        <f>+ROUND('Izračun udjela za 2024. (kune)'!W208/'Izračun udjela za 2024. (euri)'!$G$1,2)</f>
        <v>271648.38</v>
      </c>
      <c r="X208" s="65">
        <f>+ROUND('Izračun udjela za 2024. (kune)'!X208/'Izračun udjela za 2024. (euri)'!$G$1,2)</f>
        <v>24695.37</v>
      </c>
      <c r="Y208" s="67">
        <f>+ROUND('Izračun udjela za 2024. (kune)'!Y208/'Izračun udjela za 2024. (euri)'!$G$1,2)</f>
        <v>271648.31</v>
      </c>
      <c r="Z208" s="64">
        <f>+ROUND('Izračun udjela za 2024. (kune)'!Z208/'Izračun udjela za 2024. (euri)'!$G$1,2)</f>
        <v>276978.28000000003</v>
      </c>
      <c r="AA208" s="68">
        <f>+ROUND('Izračun udjela za 2024. (kune)'!AA208/'Izračun udjela za 2024. (euri)'!$G$1,2)</f>
        <v>600.97</v>
      </c>
      <c r="AB208" s="65">
        <f>+ROUND('Izračun udjela za 2024. (kune)'!AB208/'Izračun udjela za 2024. (euri)'!$G$1,2)</f>
        <v>25179.91</v>
      </c>
      <c r="AC208" s="67">
        <f>+ROUND('Izračun udjela za 2024. (kune)'!AC208/'Izračun udjela za 2024. (euri)'!$G$1,2)</f>
        <v>276755.13</v>
      </c>
      <c r="AD208" s="64">
        <f>+ROUND('Izračun udjela za 2024. (kune)'!AD208/'Izračun udjela za 2024. (euri)'!$G$1,2)</f>
        <v>248041.41</v>
      </c>
      <c r="AE208" s="68">
        <f>+ROUND('Izračun udjela za 2024. (kune)'!AE208/'Izračun udjela za 2024. (euri)'!$G$1,2)</f>
        <v>167.9</v>
      </c>
      <c r="AF208" s="65">
        <f>+ROUND('Izračun udjela za 2024. (kune)'!AF208/'Izračun udjela za 2024. (euri)'!$G$1,2)</f>
        <v>22660.68</v>
      </c>
      <c r="AG208" s="67">
        <f>+ROUND('Izračun udjela za 2024. (kune)'!AG208/'Izračun udjela za 2024. (euri)'!$G$1,2)</f>
        <v>249048.06</v>
      </c>
      <c r="AH208" s="64">
        <f>+ROUND('Izračun udjela za 2024. (kune)'!AH208/'Izračun udjela za 2024. (euri)'!$G$1,2)</f>
        <v>251161.31</v>
      </c>
      <c r="AI208" s="68">
        <f>+ROUND('Izračun udjela za 2024. (kune)'!AI208/'Izračun udjela za 2024. (euri)'!$G$1,2)</f>
        <v>240.89</v>
      </c>
      <c r="AJ208" s="64">
        <f>+ROUND('Izračun udjela za 2024. (kune)'!AJ208/'Izračun udjela za 2024. (euri)'!$G$1,2)</f>
        <v>22772.7</v>
      </c>
      <c r="AK208" s="67">
        <f>+ROUND('Izračun udjela za 2024. (kune)'!AK208/'Izračun udjela za 2024. (euri)'!$G$1,2)</f>
        <v>254028.39</v>
      </c>
      <c r="AL208" s="64">
        <f>+ROUND('Izračun udjela za 2024. (kune)'!AL208/'Izračun udjela za 2024. (euri)'!$G$1,2)</f>
        <v>324730.95</v>
      </c>
      <c r="AM208" s="68">
        <f>+ROUND('Izračun udjela za 2024. (kune)'!AM208/'Izračun udjela za 2024. (euri)'!$G$1,2)</f>
        <v>262.79000000000002</v>
      </c>
      <c r="AN208" s="64">
        <f>+ROUND('Izračun udjela za 2024. (kune)'!AN208/'Izračun udjela za 2024. (euri)'!$G$1,2)</f>
        <v>29528.34</v>
      </c>
      <c r="AO208" s="67">
        <f>+ROUND('Izračun udjela za 2024. (kune)'!AO208/'Izračun udjela za 2024. (euri)'!$G$1,2)</f>
        <v>328375.67</v>
      </c>
      <c r="AP208" s="69"/>
      <c r="AQ208" s="69"/>
      <c r="AR208" s="69"/>
      <c r="AS208" s="69"/>
      <c r="AT208" s="69"/>
      <c r="AU208" s="71"/>
      <c r="AV208" s="64">
        <v>2</v>
      </c>
      <c r="AW208" s="64">
        <v>6</v>
      </c>
      <c r="AX208" s="64">
        <v>14</v>
      </c>
      <c r="AY208" s="64">
        <v>18</v>
      </c>
      <c r="AZ208" s="64"/>
      <c r="BA208" s="64"/>
      <c r="BB208" s="64"/>
      <c r="BC208" s="64"/>
      <c r="BD208" s="72">
        <f t="shared" si="53"/>
        <v>275971.11</v>
      </c>
      <c r="BE208" s="73">
        <f t="shared" si="51"/>
        <v>208.75</v>
      </c>
      <c r="BF208" s="74">
        <f t="shared" si="57"/>
        <v>447.75</v>
      </c>
      <c r="BG208" s="66">
        <f t="shared" si="52"/>
        <v>315958</v>
      </c>
      <c r="BH208" s="75">
        <f t="shared" si="55"/>
        <v>8.9277004579072525E-4</v>
      </c>
      <c r="BI208" s="76">
        <f t="shared" si="56"/>
        <v>8.9277004579072503E-4</v>
      </c>
    </row>
    <row r="209" spans="1:61" ht="15.75" customHeight="1" x14ac:dyDescent="0.25">
      <c r="A209" s="60">
        <v>1</v>
      </c>
      <c r="B209" s="61">
        <v>226</v>
      </c>
      <c r="C209" s="61">
        <v>19</v>
      </c>
      <c r="D209" s="62" t="s">
        <v>87</v>
      </c>
      <c r="E209" s="62" t="s">
        <v>288</v>
      </c>
      <c r="F209" s="63">
        <v>748</v>
      </c>
      <c r="G209" s="64">
        <v>10</v>
      </c>
      <c r="H209" s="64">
        <f>+ROUND('Izračun udjela za 2024. (kune)'!H209/'Izračun udjela za 2024. (euri)'!$G$1,2)</f>
        <v>235329.57</v>
      </c>
      <c r="I209" s="65">
        <f>+ROUND('Izračun udjela za 2024. (kune)'!I209/'Izračun udjela za 2024. (euri)'!$G$1,2)</f>
        <v>6785.74</v>
      </c>
      <c r="J209" s="66">
        <f>+ROUND('Izračun udjela za 2024. (kune)'!J209/'Izračun udjela za 2024. (euri)'!$G$1,2)</f>
        <v>251398.21</v>
      </c>
      <c r="K209" s="64">
        <f>+ROUND('Izračun udjela za 2024. (kune)'!K209/'Izračun udjela za 2024. (euri)'!$G$1,2)</f>
        <v>230954.6</v>
      </c>
      <c r="L209" s="65">
        <f>+ROUND('Izračun udjela za 2024. (kune)'!L209/'Izračun udjela za 2024. (euri)'!$G$1,2)</f>
        <v>6659.59</v>
      </c>
      <c r="M209" s="66">
        <f>+ROUND('Izračun udjela za 2024. (kune)'!M209/'Izračun udjela za 2024. (euri)'!$G$1,2)</f>
        <v>246724.51</v>
      </c>
      <c r="N209" s="64">
        <f>+ROUND('Izračun udjela za 2024. (kune)'!N209/'Izračun udjela za 2024. (euri)'!$G$1,2)</f>
        <v>242496.8</v>
      </c>
      <c r="O209" s="65">
        <f>+ROUND('Izračun udjela za 2024. (kune)'!O209/'Izračun udjela za 2024. (euri)'!$G$1,2)</f>
        <v>6992.4</v>
      </c>
      <c r="P209" s="66">
        <f>+ROUND('Izračun udjela za 2024. (kune)'!P209/'Izračun udjela za 2024. (euri)'!$G$1,2)</f>
        <v>259054.84</v>
      </c>
      <c r="Q209" s="64">
        <f>+ROUND('Izračun udjela za 2024. (kune)'!Q209/'Izračun udjela za 2024. (euri)'!$G$1,2)</f>
        <v>181497.8</v>
      </c>
      <c r="R209" s="65">
        <f>+ROUND('Izračun udjela za 2024. (kune)'!R209/'Izračun udjela za 2024. (euri)'!$G$1,2)</f>
        <v>5287.2</v>
      </c>
      <c r="S209" s="66">
        <f>+ROUND('Izračun udjela za 2024. (kune)'!S209/'Izračun udjela za 2024. (euri)'!$G$1,2)</f>
        <v>193831.66</v>
      </c>
      <c r="T209" s="64">
        <f>+ROUND('Izračun udjela za 2024. (kune)'!T209/'Izračun udjela za 2024. (euri)'!$G$1,2)</f>
        <v>146476.76</v>
      </c>
      <c r="U209" s="65">
        <f>+ROUND('Izračun udjela za 2024. (kune)'!U209/'Izračun udjela za 2024. (euri)'!$G$1,2)</f>
        <v>5283.97</v>
      </c>
      <c r="V209" s="67">
        <f>+ROUND('Izračun udjela za 2024. (kune)'!V209/'Izračun udjela za 2024. (euri)'!$G$1,2)</f>
        <v>155312.07</v>
      </c>
      <c r="W209" s="64">
        <f>+ROUND('Izračun udjela za 2024. (kune)'!W209/'Izračun udjela za 2024. (euri)'!$G$1,2)</f>
        <v>178690.22</v>
      </c>
      <c r="X209" s="65">
        <f>+ROUND('Izračun udjela za 2024. (kune)'!X209/'Izračun udjela za 2024. (euri)'!$G$1,2)</f>
        <v>16244.63</v>
      </c>
      <c r="Y209" s="67">
        <f>+ROUND('Izračun udjela za 2024. (kune)'!Y209/'Izračun udjela za 2024. (euri)'!$G$1,2)</f>
        <v>178690.15</v>
      </c>
      <c r="Z209" s="64">
        <f>+ROUND('Izračun udjela za 2024. (kune)'!Z209/'Izračun udjela za 2024. (euri)'!$G$1,2)</f>
        <v>224923.12</v>
      </c>
      <c r="AA209" s="68">
        <f>+ROUND('Izračun udjela za 2024. (kune)'!AA209/'Izračun udjela za 2024. (euri)'!$G$1,2)</f>
        <v>24291.83</v>
      </c>
      <c r="AB209" s="65">
        <f>+ROUND('Izračun udjela za 2024. (kune)'!AB209/'Izračun udjela za 2024. (euri)'!$G$1,2)</f>
        <v>20447.62</v>
      </c>
      <c r="AC209" s="67">
        <f>+ROUND('Izračun udjela za 2024. (kune)'!AC209/'Izračun udjela za 2024. (euri)'!$G$1,2)</f>
        <v>337919.34</v>
      </c>
      <c r="AD209" s="64">
        <f>+ROUND('Izračun udjela za 2024. (kune)'!AD209/'Izračun udjela za 2024. (euri)'!$G$1,2)</f>
        <v>212233.59</v>
      </c>
      <c r="AE209" s="68">
        <f>+ROUND('Izračun udjela za 2024. (kune)'!AE209/'Izračun udjela za 2024. (euri)'!$G$1,2)</f>
        <v>14992.22</v>
      </c>
      <c r="AF209" s="65">
        <f>+ROUND('Izračun udjela za 2024. (kune)'!AF209/'Izračun udjela za 2024. (euri)'!$G$1,2)</f>
        <v>18766.71</v>
      </c>
      <c r="AG209" s="67">
        <f>+ROUND('Izračun udjela za 2024. (kune)'!AG209/'Izračun udjela za 2024. (euri)'!$G$1,2)</f>
        <v>330564.61</v>
      </c>
      <c r="AH209" s="64">
        <f>+ROUND('Izračun udjela za 2024. (kune)'!AH209/'Izračun udjela za 2024. (euri)'!$G$1,2)</f>
        <v>247920.54</v>
      </c>
      <c r="AI209" s="68">
        <f>+ROUND('Izračun udjela za 2024. (kune)'!AI209/'Izračun udjela za 2024. (euri)'!$G$1,2)</f>
        <v>23349.15</v>
      </c>
      <c r="AJ209" s="64">
        <f>+ROUND('Izračun udjela za 2024. (kune)'!AJ209/'Izračun udjela za 2024. (euri)'!$G$1,2)</f>
        <v>22546.46</v>
      </c>
      <c r="AK209" s="67">
        <f>+ROUND('Izračun udjela za 2024. (kune)'!AK209/'Izračun udjela za 2024. (euri)'!$G$1,2)</f>
        <v>376398.24</v>
      </c>
      <c r="AL209" s="64">
        <f>+ROUND('Izračun udjela za 2024. (kune)'!AL209/'Izračun udjela za 2024. (euri)'!$G$1,2)</f>
        <v>321831.3</v>
      </c>
      <c r="AM209" s="68">
        <f>+ROUND('Izračun udjela za 2024. (kune)'!AM209/'Izračun udjela za 2024. (euri)'!$G$1,2)</f>
        <v>28559.38</v>
      </c>
      <c r="AN209" s="64">
        <f>+ROUND('Izračun udjela za 2024. (kune)'!AN209/'Izračun udjela za 2024. (euri)'!$G$1,2)</f>
        <v>29259.98</v>
      </c>
      <c r="AO209" s="67">
        <f>+ROUND('Izračun udjela za 2024. (kune)'!AO209/'Izračun udjela za 2024. (euri)'!$G$1,2)</f>
        <v>439109.14</v>
      </c>
      <c r="AP209" s="69"/>
      <c r="AQ209" s="69"/>
      <c r="AR209" s="69"/>
      <c r="AS209" s="69"/>
      <c r="AT209" s="69"/>
      <c r="AU209" s="71"/>
      <c r="AV209" s="64">
        <v>638</v>
      </c>
      <c r="AW209" s="64">
        <v>613</v>
      </c>
      <c r="AX209" s="64">
        <v>704</v>
      </c>
      <c r="AY209" s="64">
        <v>679</v>
      </c>
      <c r="AZ209" s="64"/>
      <c r="BA209" s="64"/>
      <c r="BB209" s="64"/>
      <c r="BC209" s="64"/>
      <c r="BD209" s="72">
        <f t="shared" si="53"/>
        <v>332536.3</v>
      </c>
      <c r="BE209" s="73">
        <f t="shared" si="51"/>
        <v>444.57</v>
      </c>
      <c r="BF209" s="74">
        <f t="shared" si="57"/>
        <v>447.75</v>
      </c>
      <c r="BG209" s="66">
        <f t="shared" si="52"/>
        <v>2378.6400000000049</v>
      </c>
      <c r="BH209" s="75">
        <f t="shared" si="55"/>
        <v>6.7210785665172427E-6</v>
      </c>
      <c r="BI209" s="76">
        <f t="shared" si="56"/>
        <v>6.7210785665170004E-6</v>
      </c>
    </row>
    <row r="210" spans="1:61" ht="15.75" customHeight="1" x14ac:dyDescent="0.25">
      <c r="A210" s="60">
        <v>1</v>
      </c>
      <c r="B210" s="61">
        <v>227</v>
      </c>
      <c r="C210" s="61">
        <v>6</v>
      </c>
      <c r="D210" s="62" t="s">
        <v>87</v>
      </c>
      <c r="E210" s="62" t="s">
        <v>289</v>
      </c>
      <c r="F210" s="63">
        <v>1916</v>
      </c>
      <c r="G210" s="64">
        <v>10</v>
      </c>
      <c r="H210" s="64">
        <f>+ROUND('Izračun udjela za 2024. (kune)'!H210/'Izračun udjela za 2024. (euri)'!$G$1,2)</f>
        <v>295513.28000000003</v>
      </c>
      <c r="I210" s="65">
        <f>+ROUND('Izračun udjela za 2024. (kune)'!I210/'Izračun udjela za 2024. (euri)'!$G$1,2)</f>
        <v>0</v>
      </c>
      <c r="J210" s="66">
        <f>+ROUND('Izračun udjela za 2024. (kune)'!J210/'Izračun udjela za 2024. (euri)'!$G$1,2)</f>
        <v>325064.61</v>
      </c>
      <c r="K210" s="64">
        <f>+ROUND('Izračun udjela za 2024. (kune)'!K210/'Izračun udjela za 2024. (euri)'!$G$1,2)</f>
        <v>296126.77</v>
      </c>
      <c r="L210" s="65">
        <f>+ROUND('Izračun udjela za 2024. (kune)'!L210/'Izračun udjela za 2024. (euri)'!$G$1,2)</f>
        <v>0</v>
      </c>
      <c r="M210" s="66">
        <f>+ROUND('Izračun udjela za 2024. (kune)'!M210/'Izračun udjela za 2024. (euri)'!$G$1,2)</f>
        <v>325739.44</v>
      </c>
      <c r="N210" s="64">
        <f>+ROUND('Izračun udjela za 2024. (kune)'!N210/'Izračun udjela za 2024. (euri)'!$G$1,2)</f>
        <v>213533.51</v>
      </c>
      <c r="O210" s="65">
        <f>+ROUND('Izračun udjela za 2024. (kune)'!O210/'Izračun udjela za 2024. (euri)'!$G$1,2)</f>
        <v>0</v>
      </c>
      <c r="P210" s="66">
        <f>+ROUND('Izračun udjela za 2024. (kune)'!P210/'Izračun udjela za 2024. (euri)'!$G$1,2)</f>
        <v>234886.86</v>
      </c>
      <c r="Q210" s="64">
        <f>+ROUND('Izračun udjela za 2024. (kune)'!Q210/'Izračun udjela za 2024. (euri)'!$G$1,2)</f>
        <v>256072.15</v>
      </c>
      <c r="R210" s="65">
        <f>+ROUND('Izračun udjela za 2024. (kune)'!R210/'Izračun udjela za 2024. (euri)'!$G$1,2)</f>
        <v>0</v>
      </c>
      <c r="S210" s="66">
        <f>+ROUND('Izračun udjela za 2024. (kune)'!S210/'Izračun udjela za 2024. (euri)'!$G$1,2)</f>
        <v>281679.37</v>
      </c>
      <c r="T210" s="64">
        <f>+ROUND('Izračun udjela za 2024. (kune)'!T210/'Izračun udjela za 2024. (euri)'!$G$1,2)</f>
        <v>229774.68</v>
      </c>
      <c r="U210" s="65">
        <f>+ROUND('Izračun udjela za 2024. (kune)'!U210/'Izračun udjela za 2024. (euri)'!$G$1,2)</f>
        <v>0</v>
      </c>
      <c r="V210" s="67">
        <f>+ROUND('Izračun udjela za 2024. (kune)'!V210/'Izračun udjela za 2024. (euri)'!$G$1,2)</f>
        <v>252752.15</v>
      </c>
      <c r="W210" s="64">
        <f>+ROUND('Izračun udjela za 2024. (kune)'!W210/'Izračun udjela za 2024. (euri)'!$G$1,2)</f>
        <v>324636.98</v>
      </c>
      <c r="X210" s="65">
        <f>+ROUND('Izračun udjela za 2024. (kune)'!X210/'Izračun udjela za 2024. (euri)'!$G$1,2)</f>
        <v>0</v>
      </c>
      <c r="Y210" s="67">
        <f>+ROUND('Izračun udjela za 2024. (kune)'!Y210/'Izračun udjela za 2024. (euri)'!$G$1,2)</f>
        <v>357100.67</v>
      </c>
      <c r="Z210" s="64">
        <f>+ROUND('Izračun udjela za 2024. (kune)'!Z210/'Izračun udjela za 2024. (euri)'!$G$1,2)</f>
        <v>368682.28</v>
      </c>
      <c r="AA210" s="68">
        <f>+ROUND('Izračun udjela za 2024. (kune)'!AA210/'Izračun udjela za 2024. (euri)'!$G$1,2)</f>
        <v>273.75</v>
      </c>
      <c r="AB210" s="65">
        <f>+ROUND('Izračun udjela za 2024. (kune)'!AB210/'Izračun udjela za 2024. (euri)'!$G$1,2)</f>
        <v>0</v>
      </c>
      <c r="AC210" s="67">
        <f>+ROUND('Izračun udjela za 2024. (kune)'!AC210/'Izračun udjela za 2024. (euri)'!$G$1,2)</f>
        <v>407658.31</v>
      </c>
      <c r="AD210" s="64">
        <f>+ROUND('Izračun udjela za 2024. (kune)'!AD210/'Izračun udjela za 2024. (euri)'!$G$1,2)</f>
        <v>342371.88</v>
      </c>
      <c r="AE210" s="68">
        <f>+ROUND('Izračun udjela za 2024. (kune)'!AE210/'Izračun udjela za 2024. (euri)'!$G$1,2)</f>
        <v>89.59</v>
      </c>
      <c r="AF210" s="65">
        <f>+ROUND('Izračun udjela za 2024. (kune)'!AF210/'Izračun udjela za 2024. (euri)'!$G$1,2)</f>
        <v>0</v>
      </c>
      <c r="AG210" s="67">
        <f>+ROUND('Izračun udjela za 2024. (kune)'!AG210/'Izračun udjela za 2024. (euri)'!$G$1,2)</f>
        <v>378043.47</v>
      </c>
      <c r="AH210" s="64">
        <f>+ROUND('Izračun udjela za 2024. (kune)'!AH210/'Izračun udjela za 2024. (euri)'!$G$1,2)</f>
        <v>349075.55</v>
      </c>
      <c r="AI210" s="68">
        <f>+ROUND('Izračun udjela za 2024. (kune)'!AI210/'Izračun udjela za 2024. (euri)'!$G$1,2)</f>
        <v>204.39</v>
      </c>
      <c r="AJ210" s="64">
        <f>+ROUND('Izračun udjela za 2024. (kune)'!AJ210/'Izračun udjela za 2024. (euri)'!$G$1,2)</f>
        <v>0</v>
      </c>
      <c r="AK210" s="67">
        <f>+ROUND('Izračun udjela za 2024. (kune)'!AK210/'Izračun udjela za 2024. (euri)'!$G$1,2)</f>
        <v>386167.19</v>
      </c>
      <c r="AL210" s="64">
        <f>+ROUND('Izračun udjela za 2024. (kune)'!AL210/'Izračun udjela za 2024. (euri)'!$G$1,2)</f>
        <v>446245.97</v>
      </c>
      <c r="AM210" s="68">
        <f>+ROUND('Izračun udjela za 2024. (kune)'!AM210/'Izračun udjela za 2024. (euri)'!$G$1,2)</f>
        <v>342.72</v>
      </c>
      <c r="AN210" s="64">
        <f>+ROUND('Izračun udjela za 2024. (kune)'!AN210/'Izračun udjela za 2024. (euri)'!$G$1,2)</f>
        <v>0</v>
      </c>
      <c r="AO210" s="67">
        <f>+ROUND('Izračun udjela za 2024. (kune)'!AO210/'Izračun udjela za 2024. (euri)'!$G$1,2)</f>
        <v>493778.46</v>
      </c>
      <c r="AP210" s="69"/>
      <c r="AQ210" s="69"/>
      <c r="AR210" s="69"/>
      <c r="AS210" s="69"/>
      <c r="AT210" s="69"/>
      <c r="AU210" s="71"/>
      <c r="AV210" s="64">
        <v>11</v>
      </c>
      <c r="AW210" s="64">
        <v>7</v>
      </c>
      <c r="AX210" s="64">
        <v>11</v>
      </c>
      <c r="AY210" s="64">
        <v>15</v>
      </c>
      <c r="AZ210" s="64"/>
      <c r="BA210" s="64"/>
      <c r="BB210" s="64"/>
      <c r="BC210" s="64"/>
      <c r="BD210" s="72">
        <f t="shared" si="53"/>
        <v>404549.62</v>
      </c>
      <c r="BE210" s="73">
        <f t="shared" si="51"/>
        <v>211.14</v>
      </c>
      <c r="BF210" s="74">
        <f t="shared" si="57"/>
        <v>447.75</v>
      </c>
      <c r="BG210" s="66">
        <f t="shared" si="52"/>
        <v>453344.76</v>
      </c>
      <c r="BH210" s="75">
        <f t="shared" si="55"/>
        <v>1.2809696926306196E-3</v>
      </c>
      <c r="BI210" s="76">
        <f t="shared" si="56"/>
        <v>1.28096969263062E-3</v>
      </c>
    </row>
    <row r="211" spans="1:61" ht="15.75" customHeight="1" x14ac:dyDescent="0.25">
      <c r="A211" s="60">
        <v>1</v>
      </c>
      <c r="B211" s="61">
        <v>228</v>
      </c>
      <c r="C211" s="61">
        <v>3</v>
      </c>
      <c r="D211" s="62" t="s">
        <v>87</v>
      </c>
      <c r="E211" s="62" t="s">
        <v>290</v>
      </c>
      <c r="F211" s="63">
        <v>5343</v>
      </c>
      <c r="G211" s="64">
        <v>10</v>
      </c>
      <c r="H211" s="64">
        <f>+ROUND('Izračun udjela za 2024. (kune)'!H211/'Izračun udjela za 2024. (euri)'!$G$1,2)</f>
        <v>1532875.31</v>
      </c>
      <c r="I211" s="65">
        <f>+ROUND('Izračun udjela za 2024. (kune)'!I211/'Izračun udjela za 2024. (euri)'!$G$1,2)</f>
        <v>0</v>
      </c>
      <c r="J211" s="66">
        <f>+ROUND('Izračun udjela za 2024. (kune)'!J211/'Izračun udjela za 2024. (euri)'!$G$1,2)</f>
        <v>1686162.84</v>
      </c>
      <c r="K211" s="64">
        <f>+ROUND('Izračun udjela za 2024. (kune)'!K211/'Izračun udjela za 2024. (euri)'!$G$1,2)</f>
        <v>1515788.54</v>
      </c>
      <c r="L211" s="65">
        <f>+ROUND('Izračun udjela za 2024. (kune)'!L211/'Izračun udjela za 2024. (euri)'!$G$1,2)</f>
        <v>0</v>
      </c>
      <c r="M211" s="66">
        <f>+ROUND('Izračun udjela za 2024. (kune)'!M211/'Izračun udjela za 2024. (euri)'!$G$1,2)</f>
        <v>1667367.39</v>
      </c>
      <c r="N211" s="64">
        <f>+ROUND('Izračun udjela za 2024. (kune)'!N211/'Izračun udjela za 2024. (euri)'!$G$1,2)</f>
        <v>1473525.71</v>
      </c>
      <c r="O211" s="65">
        <f>+ROUND('Izračun udjela za 2024. (kune)'!O211/'Izračun udjela za 2024. (euri)'!$G$1,2)</f>
        <v>0</v>
      </c>
      <c r="P211" s="66">
        <f>+ROUND('Izračun udjela za 2024. (kune)'!P211/'Izračun udjela za 2024. (euri)'!$G$1,2)</f>
        <v>1620878.28</v>
      </c>
      <c r="Q211" s="64">
        <f>+ROUND('Izračun udjela za 2024. (kune)'!Q211/'Izračun udjela za 2024. (euri)'!$G$1,2)</f>
        <v>1482406.58</v>
      </c>
      <c r="R211" s="65">
        <f>+ROUND('Izračun udjela za 2024. (kune)'!R211/'Izračun udjela za 2024. (euri)'!$G$1,2)</f>
        <v>0</v>
      </c>
      <c r="S211" s="66">
        <f>+ROUND('Izračun udjela za 2024. (kune)'!S211/'Izračun udjela za 2024. (euri)'!$G$1,2)</f>
        <v>1630647.24</v>
      </c>
      <c r="T211" s="64">
        <f>+ROUND('Izračun udjela za 2024. (kune)'!T211/'Izračun udjela za 2024. (euri)'!$G$1,2)</f>
        <v>1364460.64</v>
      </c>
      <c r="U211" s="65">
        <f>+ROUND('Izračun udjela za 2024. (kune)'!U211/'Izračun udjela za 2024. (euri)'!$G$1,2)</f>
        <v>0</v>
      </c>
      <c r="V211" s="67">
        <f>+ROUND('Izračun udjela za 2024. (kune)'!V211/'Izračun udjela za 2024. (euri)'!$G$1,2)</f>
        <v>1500906.71</v>
      </c>
      <c r="W211" s="64">
        <f>+ROUND('Izračun udjela za 2024. (kune)'!W211/'Izračun udjela za 2024. (euri)'!$G$1,2)</f>
        <v>1572884.67</v>
      </c>
      <c r="X211" s="65">
        <f>+ROUND('Izračun udjela za 2024. (kune)'!X211/'Izračun udjela za 2024. (euri)'!$G$1,2)</f>
        <v>0</v>
      </c>
      <c r="Y211" s="67">
        <f>+ROUND('Izračun udjela za 2024. (kune)'!Y211/'Izračun udjela za 2024. (euri)'!$G$1,2)</f>
        <v>1730173.14</v>
      </c>
      <c r="Z211" s="64">
        <f>+ROUND('Izračun udjela za 2024. (kune)'!Z211/'Izračun udjela za 2024. (euri)'!$G$1,2)</f>
        <v>1676464.87</v>
      </c>
      <c r="AA211" s="68">
        <f>+ROUND('Izračun udjela za 2024. (kune)'!AA211/'Izračun udjela za 2024. (euri)'!$G$1,2)</f>
        <v>2315.27</v>
      </c>
      <c r="AB211" s="65">
        <f>+ROUND('Izračun udjela za 2024. (kune)'!AB211/'Izračun udjela za 2024. (euri)'!$G$1,2)</f>
        <v>0</v>
      </c>
      <c r="AC211" s="67">
        <f>+ROUND('Izračun udjela za 2024. (kune)'!AC211/'Izračun udjela za 2024. (euri)'!$G$1,2)</f>
        <v>1844411.47</v>
      </c>
      <c r="AD211" s="64">
        <f>+ROUND('Izračun udjela za 2024. (kune)'!AD211/'Izračun udjela za 2024. (euri)'!$G$1,2)</f>
        <v>1598237.64</v>
      </c>
      <c r="AE211" s="68">
        <f>+ROUND('Izračun udjela za 2024. (kune)'!AE211/'Izračun udjela za 2024. (euri)'!$G$1,2)</f>
        <v>616.79</v>
      </c>
      <c r="AF211" s="65">
        <f>+ROUND('Izračun udjela za 2024. (kune)'!AF211/'Izračun udjela za 2024. (euri)'!$G$1,2)</f>
        <v>0</v>
      </c>
      <c r="AG211" s="67">
        <f>+ROUND('Izračun udjela za 2024. (kune)'!AG211/'Izračun udjela za 2024. (euri)'!$G$1,2)</f>
        <v>1761543.79</v>
      </c>
      <c r="AH211" s="64">
        <f>+ROUND('Izračun udjela za 2024. (kune)'!AH211/'Izračun udjela za 2024. (euri)'!$G$1,2)</f>
        <v>1417798.1</v>
      </c>
      <c r="AI211" s="68">
        <f>+ROUND('Izračun udjela za 2024. (kune)'!AI211/'Izračun udjela za 2024. (euri)'!$G$1,2)</f>
        <v>483.11</v>
      </c>
      <c r="AJ211" s="64">
        <f>+ROUND('Izračun udjela za 2024. (kune)'!AJ211/'Izračun udjela za 2024. (euri)'!$G$1,2)</f>
        <v>0</v>
      </c>
      <c r="AK211" s="67">
        <f>+ROUND('Izračun udjela za 2024. (kune)'!AK211/'Izračun udjela za 2024. (euri)'!$G$1,2)</f>
        <v>1562988.35</v>
      </c>
      <c r="AL211" s="64">
        <f>+ROUND('Izračun udjela za 2024. (kune)'!AL211/'Izračun udjela za 2024. (euri)'!$G$1,2)</f>
        <v>1658127</v>
      </c>
      <c r="AM211" s="68">
        <f>+ROUND('Izračun udjela za 2024. (kune)'!AM211/'Izračun udjela za 2024. (euri)'!$G$1,2)</f>
        <v>511.43</v>
      </c>
      <c r="AN211" s="64">
        <f>+ROUND('Izračun udjela za 2024. (kune)'!AN211/'Izračun udjela za 2024. (euri)'!$G$1,2)</f>
        <v>0</v>
      </c>
      <c r="AO211" s="67">
        <f>+ROUND('Izračun udjela za 2024. (kune)'!AO211/'Izračun udjela za 2024. (euri)'!$G$1,2)</f>
        <v>1828194.97</v>
      </c>
      <c r="AP211" s="69"/>
      <c r="AQ211" s="69"/>
      <c r="AR211" s="69"/>
      <c r="AS211" s="69"/>
      <c r="AT211" s="69"/>
      <c r="AU211" s="71"/>
      <c r="AV211" s="64">
        <v>13</v>
      </c>
      <c r="AW211" s="64">
        <v>19</v>
      </c>
      <c r="AX211" s="64">
        <v>18</v>
      </c>
      <c r="AY211" s="64">
        <v>22</v>
      </c>
      <c r="AZ211" s="64"/>
      <c r="BA211" s="64"/>
      <c r="BB211" s="64"/>
      <c r="BC211" s="64"/>
      <c r="BD211" s="72">
        <f t="shared" si="53"/>
        <v>1745462.34</v>
      </c>
      <c r="BE211" s="73">
        <f t="shared" si="51"/>
        <v>326.68</v>
      </c>
      <c r="BF211" s="74">
        <f t="shared" si="57"/>
        <v>447.75</v>
      </c>
      <c r="BG211" s="66">
        <f t="shared" si="52"/>
        <v>646877.01</v>
      </c>
      <c r="BH211" s="75">
        <f t="shared" si="55"/>
        <v>1.8278138798152521E-3</v>
      </c>
      <c r="BI211" s="76">
        <f t="shared" si="56"/>
        <v>1.8278138798152499E-3</v>
      </c>
    </row>
    <row r="212" spans="1:61" ht="15.75" customHeight="1" x14ac:dyDescent="0.25">
      <c r="A212" s="60">
        <v>1</v>
      </c>
      <c r="B212" s="61">
        <v>229</v>
      </c>
      <c r="C212" s="61">
        <v>5</v>
      </c>
      <c r="D212" s="62" t="s">
        <v>91</v>
      </c>
      <c r="E212" s="62" t="s">
        <v>291</v>
      </c>
      <c r="F212" s="63">
        <v>6945</v>
      </c>
      <c r="G212" s="64">
        <v>12</v>
      </c>
      <c r="H212" s="64">
        <f>+ROUND('Izračun udjela za 2024. (kune)'!H212/'Izračun udjela za 2024. (euri)'!$G$1,2)</f>
        <v>1292497.3</v>
      </c>
      <c r="I212" s="65">
        <f>+ROUND('Izračun udjela za 2024. (kune)'!I212/'Izračun udjela za 2024. (euri)'!$G$1,2)</f>
        <v>121147.21</v>
      </c>
      <c r="J212" s="66">
        <f>+ROUND('Izračun udjela za 2024. (kune)'!J212/'Izračun udjela za 2024. (euri)'!$G$1,2)</f>
        <v>1311912.1000000001</v>
      </c>
      <c r="K212" s="64">
        <f>+ROUND('Izračun udjela za 2024. (kune)'!K212/'Izračun udjela za 2024. (euri)'!$G$1,2)</f>
        <v>1299662.97</v>
      </c>
      <c r="L212" s="65">
        <f>+ROUND('Izračun udjela za 2024. (kune)'!L212/'Izračun udjela za 2024. (euri)'!$G$1,2)</f>
        <v>118528.16</v>
      </c>
      <c r="M212" s="66">
        <f>+ROUND('Izračun udjela za 2024. (kune)'!M212/'Izračun udjela za 2024. (euri)'!$G$1,2)</f>
        <v>1322870.99</v>
      </c>
      <c r="N212" s="64">
        <f>+ROUND('Izračun udjela za 2024. (kune)'!N212/'Izračun udjela za 2024. (euri)'!$G$1,2)</f>
        <v>1233895.04</v>
      </c>
      <c r="O212" s="65">
        <f>+ROUND('Izračun udjela za 2024. (kune)'!O212/'Izračun udjela za 2024. (euri)'!$G$1,2)</f>
        <v>90485.75</v>
      </c>
      <c r="P212" s="66">
        <f>+ROUND('Izračun udjela za 2024. (kune)'!P212/'Izračun udjela za 2024. (euri)'!$G$1,2)</f>
        <v>1280618.3999999999</v>
      </c>
      <c r="Q212" s="64">
        <f>+ROUND('Izračun udjela za 2024. (kune)'!Q212/'Izračun udjela za 2024. (euri)'!$G$1,2)</f>
        <v>1325152.44</v>
      </c>
      <c r="R212" s="65">
        <f>+ROUND('Izračun udjela za 2024. (kune)'!R212/'Izračun udjela za 2024. (euri)'!$G$1,2)</f>
        <v>97671.59</v>
      </c>
      <c r="S212" s="66">
        <f>+ROUND('Izračun udjela za 2024. (kune)'!S212/'Izračun udjela za 2024. (euri)'!$G$1,2)</f>
        <v>1374778.55</v>
      </c>
      <c r="T212" s="64">
        <f>+ROUND('Izračun udjela za 2024. (kune)'!T212/'Izračun udjela za 2024. (euri)'!$G$1,2)</f>
        <v>1224172.8400000001</v>
      </c>
      <c r="U212" s="65">
        <f>+ROUND('Izračun udjela za 2024. (kune)'!U212/'Izračun udjela za 2024. (euri)'!$G$1,2)</f>
        <v>90322.19</v>
      </c>
      <c r="V212" s="67">
        <f>+ROUND('Izračun udjela za 2024. (kune)'!V212/'Izračun udjela za 2024. (euri)'!$G$1,2)</f>
        <v>1269912.73</v>
      </c>
      <c r="W212" s="64">
        <f>+ROUND('Izračun udjela za 2024. (kune)'!W212/'Izračun udjela za 2024. (euri)'!$G$1,2)</f>
        <v>2036757.15</v>
      </c>
      <c r="X212" s="65">
        <f>+ROUND('Izračun udjela za 2024. (kune)'!X212/'Izračun udjela za 2024. (euri)'!$G$1,2)</f>
        <v>150870.98000000001</v>
      </c>
      <c r="Y212" s="67">
        <f>+ROUND('Izračun udjela za 2024. (kune)'!Y212/'Izračun udjela za 2024. (euri)'!$G$1,2)</f>
        <v>2112192.5</v>
      </c>
      <c r="Z212" s="64">
        <f>+ROUND('Izračun udjela za 2024. (kune)'!Z212/'Izračun udjela za 2024. (euri)'!$G$1,2)</f>
        <v>1985359.06</v>
      </c>
      <c r="AA212" s="68">
        <f>+ROUND('Izračun udjela za 2024. (kune)'!AA212/'Izračun udjela za 2024. (euri)'!$G$1,2)</f>
        <v>767.82</v>
      </c>
      <c r="AB212" s="65">
        <f>+ROUND('Izračun udjela za 2024. (kune)'!AB212/'Izračun udjela za 2024. (euri)'!$G$1,2)</f>
        <v>147063.72</v>
      </c>
      <c r="AC212" s="67">
        <f>+ROUND('Izračun udjela za 2024. (kune)'!AC212/'Izračun udjela za 2024. (euri)'!$G$1,2)</f>
        <v>2058890.78</v>
      </c>
      <c r="AD212" s="64">
        <f>+ROUND('Izračun udjela za 2024. (kune)'!AD212/'Izračun udjela za 2024. (euri)'!$G$1,2)</f>
        <v>1862135.1</v>
      </c>
      <c r="AE212" s="68">
        <f>+ROUND('Izračun udjela za 2024. (kune)'!AE212/'Izračun udjela za 2024. (euri)'!$G$1,2)</f>
        <v>207.96</v>
      </c>
      <c r="AF212" s="65">
        <f>+ROUND('Izračun udjela za 2024. (kune)'!AF212/'Izračun udjela za 2024. (euri)'!$G$1,2)</f>
        <v>135410.32999999999</v>
      </c>
      <c r="AG212" s="67">
        <f>+ROUND('Izračun udjela za 2024. (kune)'!AG212/'Izračun udjela za 2024. (euri)'!$G$1,2)</f>
        <v>1933931.74</v>
      </c>
      <c r="AH212" s="64">
        <f>+ROUND('Izračun udjela za 2024. (kune)'!AH212/'Izračun udjela za 2024. (euri)'!$G$1,2)</f>
        <v>1855975.48</v>
      </c>
      <c r="AI212" s="68">
        <f>+ROUND('Izračun udjela za 2024. (kune)'!AI212/'Izračun udjela za 2024. (euri)'!$G$1,2)</f>
        <v>117.48</v>
      </c>
      <c r="AJ212" s="64">
        <f>+ROUND('Izračun udjela za 2024. (kune)'!AJ212/'Izračun udjela za 2024. (euri)'!$G$1,2)</f>
        <v>140008.64000000001</v>
      </c>
      <c r="AK212" s="67">
        <f>+ROUND('Izračun udjela za 2024. (kune)'!AK212/'Izračun udjela za 2024. (euri)'!$G$1,2)</f>
        <v>1925095.89</v>
      </c>
      <c r="AL212" s="64">
        <f>+ROUND('Izračun udjela za 2024. (kune)'!AL212/'Izračun udjela za 2024. (euri)'!$G$1,2)</f>
        <v>1993128.54</v>
      </c>
      <c r="AM212" s="68">
        <f>+ROUND('Izračun udjela za 2024. (kune)'!AM212/'Izračun udjela za 2024. (euri)'!$G$1,2)</f>
        <v>514.23</v>
      </c>
      <c r="AN212" s="64">
        <f>+ROUND('Izračun udjela za 2024. (kune)'!AN212/'Izračun udjela za 2024. (euri)'!$G$1,2)</f>
        <v>146243.14000000001</v>
      </c>
      <c r="AO212" s="67">
        <f>+ROUND('Izračun udjela za 2024. (kune)'!AO212/'Izračun udjela za 2024. (euri)'!$G$1,2)</f>
        <v>2073287.1</v>
      </c>
      <c r="AP212" s="69"/>
      <c r="AQ212" s="69"/>
      <c r="AR212" s="69"/>
      <c r="AS212" s="69"/>
      <c r="AT212" s="69"/>
      <c r="AU212" s="71"/>
      <c r="AV212" s="64">
        <v>0</v>
      </c>
      <c r="AW212" s="64">
        <v>0</v>
      </c>
      <c r="AX212" s="64">
        <v>15</v>
      </c>
      <c r="AY212" s="64">
        <v>24</v>
      </c>
      <c r="AZ212" s="64"/>
      <c r="BA212" s="64"/>
      <c r="BB212" s="64"/>
      <c r="BC212" s="64"/>
      <c r="BD212" s="72">
        <f t="shared" si="53"/>
        <v>2020679.6</v>
      </c>
      <c r="BE212" s="73">
        <f t="shared" si="51"/>
        <v>290.95</v>
      </c>
      <c r="BF212" s="74">
        <f>+$BJ$601</f>
        <v>453.27</v>
      </c>
      <c r="BG212" s="66">
        <f t="shared" si="52"/>
        <v>1127312.3999999999</v>
      </c>
      <c r="BH212" s="75">
        <f t="shared" si="55"/>
        <v>3.1853307812065284E-3</v>
      </c>
      <c r="BI212" s="76">
        <f t="shared" si="56"/>
        <v>3.1853307812065301E-3</v>
      </c>
    </row>
    <row r="213" spans="1:61" ht="15.75" customHeight="1" x14ac:dyDescent="0.25">
      <c r="A213" s="60">
        <v>1</v>
      </c>
      <c r="B213" s="61">
        <v>230</v>
      </c>
      <c r="C213" s="61">
        <v>14</v>
      </c>
      <c r="D213" s="62" t="s">
        <v>87</v>
      </c>
      <c r="E213" s="62" t="s">
        <v>292</v>
      </c>
      <c r="F213" s="63">
        <v>767</v>
      </c>
      <c r="G213" s="64">
        <v>10</v>
      </c>
      <c r="H213" s="64">
        <f>+ROUND('Izračun udjela za 2024. (kune)'!H213/'Izračun udjela za 2024. (euri)'!$G$1,2)</f>
        <v>35443.97</v>
      </c>
      <c r="I213" s="65">
        <f>+ROUND('Izračun udjela za 2024. (kune)'!I213/'Izračun udjela za 2024. (euri)'!$G$1,2)</f>
        <v>0</v>
      </c>
      <c r="J213" s="66">
        <f>+ROUND('Izračun udjela za 2024. (kune)'!J213/'Izračun udjela za 2024. (euri)'!$G$1,2)</f>
        <v>38988.370000000003</v>
      </c>
      <c r="K213" s="64">
        <f>+ROUND('Izračun udjela za 2024. (kune)'!K213/'Izračun udjela za 2024. (euri)'!$G$1,2)</f>
        <v>25879.87</v>
      </c>
      <c r="L213" s="65">
        <f>+ROUND('Izračun udjela za 2024. (kune)'!L213/'Izračun udjela za 2024. (euri)'!$G$1,2)</f>
        <v>0</v>
      </c>
      <c r="M213" s="66">
        <f>+ROUND('Izračun udjela za 2024. (kune)'!M213/'Izračun udjela za 2024. (euri)'!$G$1,2)</f>
        <v>28467.86</v>
      </c>
      <c r="N213" s="64">
        <f>+ROUND('Izračun udjela za 2024. (kune)'!N213/'Izračun udjela za 2024. (euri)'!$G$1,2)</f>
        <v>41241.5</v>
      </c>
      <c r="O213" s="65">
        <f>+ROUND('Izračun udjela za 2024. (kune)'!O213/'Izračun udjela za 2024. (euri)'!$G$1,2)</f>
        <v>0</v>
      </c>
      <c r="P213" s="66">
        <f>+ROUND('Izračun udjela za 2024. (kune)'!P213/'Izračun udjela za 2024. (euri)'!$G$1,2)</f>
        <v>45365.65</v>
      </c>
      <c r="Q213" s="64">
        <f>+ROUND('Izračun udjela za 2024. (kune)'!Q213/'Izračun udjela za 2024. (euri)'!$G$1,2)</f>
        <v>22290.28</v>
      </c>
      <c r="R213" s="65">
        <f>+ROUND('Izračun udjela za 2024. (kune)'!R213/'Izračun udjela za 2024. (euri)'!$G$1,2)</f>
        <v>0</v>
      </c>
      <c r="S213" s="66">
        <f>+ROUND('Izračun udjela za 2024. (kune)'!S213/'Izračun udjela za 2024. (euri)'!$G$1,2)</f>
        <v>24519.31</v>
      </c>
      <c r="T213" s="64">
        <f>+ROUND('Izračun udjela za 2024. (kune)'!T213/'Izračun udjela za 2024. (euri)'!$G$1,2)</f>
        <v>8731.33</v>
      </c>
      <c r="U213" s="65">
        <f>+ROUND('Izračun udjela za 2024. (kune)'!U213/'Izračun udjela za 2024. (euri)'!$G$1,2)</f>
        <v>0</v>
      </c>
      <c r="V213" s="67">
        <f>+ROUND('Izračun udjela za 2024. (kune)'!V213/'Izračun udjela za 2024. (euri)'!$G$1,2)</f>
        <v>9604.4699999999993</v>
      </c>
      <c r="W213" s="64">
        <f>+ROUND('Izračun udjela za 2024. (kune)'!W213/'Izračun udjela za 2024. (euri)'!$G$1,2)</f>
        <v>25276.2</v>
      </c>
      <c r="X213" s="65">
        <f>+ROUND('Izračun udjela za 2024. (kune)'!X213/'Izračun udjela za 2024. (euri)'!$G$1,2)</f>
        <v>0</v>
      </c>
      <c r="Y213" s="67">
        <f>+ROUND('Izračun udjela za 2024. (kune)'!Y213/'Izračun udjela za 2024. (euri)'!$G$1,2)</f>
        <v>27803.82</v>
      </c>
      <c r="Z213" s="64">
        <f>+ROUND('Izračun udjela za 2024. (kune)'!Z213/'Izračun udjela za 2024. (euri)'!$G$1,2)</f>
        <v>49331.64</v>
      </c>
      <c r="AA213" s="68">
        <f>+ROUND('Izračun udjela za 2024. (kune)'!AA213/'Izračun udjela za 2024. (euri)'!$G$1,2)</f>
        <v>90.73</v>
      </c>
      <c r="AB213" s="65">
        <f>+ROUND('Izračun udjela za 2024. (kune)'!AB213/'Izračun udjela za 2024. (euri)'!$G$1,2)</f>
        <v>0</v>
      </c>
      <c r="AC213" s="67">
        <f>+ROUND('Izračun udjela za 2024. (kune)'!AC213/'Izračun udjela za 2024. (euri)'!$G$1,2)</f>
        <v>57011.91</v>
      </c>
      <c r="AD213" s="64">
        <f>+ROUND('Izračun udjela za 2024. (kune)'!AD213/'Izračun udjela za 2024. (euri)'!$G$1,2)</f>
        <v>49800.480000000003</v>
      </c>
      <c r="AE213" s="68">
        <f>+ROUND('Izračun udjela za 2024. (kune)'!AE213/'Izračun udjela za 2024. (euri)'!$G$1,2)</f>
        <v>292.32</v>
      </c>
      <c r="AF213" s="65">
        <f>+ROUND('Izračun udjela za 2024. (kune)'!AF213/'Izračun udjela za 2024. (euri)'!$G$1,2)</f>
        <v>0</v>
      </c>
      <c r="AG213" s="67">
        <f>+ROUND('Izračun udjela za 2024. (kune)'!AG213/'Izračun udjela za 2024. (euri)'!$G$1,2)</f>
        <v>57305.87</v>
      </c>
      <c r="AH213" s="64">
        <f>+ROUND('Izračun udjela za 2024. (kune)'!AH213/'Izračun udjela za 2024. (euri)'!$G$1,2)</f>
        <v>56083.51</v>
      </c>
      <c r="AI213" s="68">
        <f>+ROUND('Izračun udjela za 2024. (kune)'!AI213/'Izračun udjela za 2024. (euri)'!$G$1,2)</f>
        <v>120.52</v>
      </c>
      <c r="AJ213" s="64">
        <f>+ROUND('Izračun udjela za 2024. (kune)'!AJ213/'Izračun udjela za 2024. (euri)'!$G$1,2)</f>
        <v>0</v>
      </c>
      <c r="AK213" s="67">
        <f>+ROUND('Izračun udjela za 2024. (kune)'!AK213/'Izračun udjela za 2024. (euri)'!$G$1,2)</f>
        <v>64406.18</v>
      </c>
      <c r="AL213" s="64">
        <f>+ROUND('Izračun udjela za 2024. (kune)'!AL213/'Izračun udjela za 2024. (euri)'!$G$1,2)</f>
        <v>68880.22</v>
      </c>
      <c r="AM213" s="68">
        <f>+ROUND('Izračun udjela za 2024. (kune)'!AM213/'Izračun udjela za 2024. (euri)'!$G$1,2)</f>
        <v>201.1</v>
      </c>
      <c r="AN213" s="64">
        <f>+ROUND('Izračun udjela za 2024. (kune)'!AN213/'Izračun udjela za 2024. (euri)'!$G$1,2)</f>
        <v>0</v>
      </c>
      <c r="AO213" s="67">
        <f>+ROUND('Izračun udjela za 2024. (kune)'!AO213/'Izračun udjela za 2024. (euri)'!$G$1,2)</f>
        <v>78393.94</v>
      </c>
      <c r="AP213" s="69"/>
      <c r="AQ213" s="69"/>
      <c r="AR213" s="69"/>
      <c r="AS213" s="69"/>
      <c r="AT213" s="69"/>
      <c r="AU213" s="71"/>
      <c r="AV213" s="64">
        <v>13</v>
      </c>
      <c r="AW213" s="64">
        <v>13</v>
      </c>
      <c r="AX213" s="64">
        <v>13</v>
      </c>
      <c r="AY213" s="64">
        <v>13</v>
      </c>
      <c r="AZ213" s="64"/>
      <c r="BA213" s="64"/>
      <c r="BB213" s="64"/>
      <c r="BC213" s="64"/>
      <c r="BD213" s="72">
        <f t="shared" si="53"/>
        <v>56984.34</v>
      </c>
      <c r="BE213" s="73">
        <f t="shared" si="51"/>
        <v>74.3</v>
      </c>
      <c r="BF213" s="74">
        <f>+$BJ$600</f>
        <v>447.75</v>
      </c>
      <c r="BG213" s="66">
        <f t="shared" si="52"/>
        <v>286436.14999999997</v>
      </c>
      <c r="BH213" s="75">
        <f t="shared" si="55"/>
        <v>8.0935318856183104E-4</v>
      </c>
      <c r="BI213" s="76">
        <f t="shared" si="56"/>
        <v>8.0935318856183104E-4</v>
      </c>
    </row>
    <row r="214" spans="1:61" ht="15.75" customHeight="1" x14ac:dyDescent="0.25">
      <c r="A214" s="60">
        <v>1</v>
      </c>
      <c r="B214" s="61">
        <v>231</v>
      </c>
      <c r="C214" s="61">
        <v>11</v>
      </c>
      <c r="D214" s="62" t="s">
        <v>91</v>
      </c>
      <c r="E214" s="62" t="s">
        <v>293</v>
      </c>
      <c r="F214" s="63">
        <v>5127</v>
      </c>
      <c r="G214" s="64">
        <v>12</v>
      </c>
      <c r="H214" s="64">
        <f>+ROUND('Izračun udjela za 2024. (kune)'!H214/'Izračun udjela za 2024. (euri)'!$G$1,2)</f>
        <v>536737.72</v>
      </c>
      <c r="I214" s="65">
        <f>+ROUND('Izračun udjela za 2024. (kune)'!I214/'Izračun udjela za 2024. (euri)'!$G$1,2)</f>
        <v>0</v>
      </c>
      <c r="J214" s="66">
        <f>+ROUND('Izračun udjela za 2024. (kune)'!J214/'Izračun udjela za 2024. (euri)'!$G$1,2)</f>
        <v>601146.25</v>
      </c>
      <c r="K214" s="64">
        <f>+ROUND('Izračun udjela za 2024. (kune)'!K214/'Izračun udjela za 2024. (euri)'!$G$1,2)</f>
        <v>633392.31000000006</v>
      </c>
      <c r="L214" s="65">
        <f>+ROUND('Izračun udjela za 2024. (kune)'!L214/'Izračun udjela za 2024. (euri)'!$G$1,2)</f>
        <v>0</v>
      </c>
      <c r="M214" s="66">
        <f>+ROUND('Izračun udjela za 2024. (kune)'!M214/'Izračun udjela za 2024. (euri)'!$G$1,2)</f>
        <v>709399.39</v>
      </c>
      <c r="N214" s="64">
        <f>+ROUND('Izračun udjela za 2024. (kune)'!N214/'Izračun udjela za 2024. (euri)'!$G$1,2)</f>
        <v>677877.26</v>
      </c>
      <c r="O214" s="65">
        <f>+ROUND('Izračun udjela za 2024. (kune)'!O214/'Izračun udjela za 2024. (euri)'!$G$1,2)</f>
        <v>0</v>
      </c>
      <c r="P214" s="66">
        <f>+ROUND('Izračun udjela za 2024. (kune)'!P214/'Izračun udjela za 2024. (euri)'!$G$1,2)</f>
        <v>759222.53</v>
      </c>
      <c r="Q214" s="64">
        <f>+ROUND('Izračun udjela za 2024. (kune)'!Q214/'Izračun udjela za 2024. (euri)'!$G$1,2)</f>
        <v>726074.05</v>
      </c>
      <c r="R214" s="65">
        <f>+ROUND('Izračun udjela za 2024. (kune)'!R214/'Izračun udjela za 2024. (euri)'!$G$1,2)</f>
        <v>0</v>
      </c>
      <c r="S214" s="66">
        <f>+ROUND('Izračun udjela za 2024. (kune)'!S214/'Izračun udjela za 2024. (euri)'!$G$1,2)</f>
        <v>813202.94</v>
      </c>
      <c r="T214" s="64">
        <f>+ROUND('Izračun udjela za 2024. (kune)'!T214/'Izračun udjela za 2024. (euri)'!$G$1,2)</f>
        <v>635214.94999999995</v>
      </c>
      <c r="U214" s="65">
        <f>+ROUND('Izračun udjela za 2024. (kune)'!U214/'Izračun udjela za 2024. (euri)'!$G$1,2)</f>
        <v>0</v>
      </c>
      <c r="V214" s="67">
        <f>+ROUND('Izračun udjela za 2024. (kune)'!V214/'Izračun udjela za 2024. (euri)'!$G$1,2)</f>
        <v>711440.75</v>
      </c>
      <c r="W214" s="64">
        <f>+ROUND('Izračun udjela za 2024. (kune)'!W214/'Izračun udjela za 2024. (euri)'!$G$1,2)</f>
        <v>962053.72</v>
      </c>
      <c r="X214" s="65">
        <f>+ROUND('Izračun udjela za 2024. (kune)'!X214/'Izračun udjela za 2024. (euri)'!$G$1,2)</f>
        <v>87459.520000000004</v>
      </c>
      <c r="Y214" s="67">
        <f>+ROUND('Izračun udjela za 2024. (kune)'!Y214/'Izračun udjela za 2024. (euri)'!$G$1,2)</f>
        <v>979545.51</v>
      </c>
      <c r="Z214" s="64">
        <f>+ROUND('Izračun udjela za 2024. (kune)'!Z214/'Izračun udjela za 2024. (euri)'!$G$1,2)</f>
        <v>1018230.48</v>
      </c>
      <c r="AA214" s="68">
        <f>+ROUND('Izračun udjela za 2024. (kune)'!AA214/'Izračun udjela za 2024. (euri)'!$G$1,2)</f>
        <v>4994.83</v>
      </c>
      <c r="AB214" s="65">
        <f>+ROUND('Izračun udjela za 2024. (kune)'!AB214/'Izračun udjela za 2024. (euri)'!$G$1,2)</f>
        <v>92566.5</v>
      </c>
      <c r="AC214" s="67">
        <f>+ROUND('Izračun udjela za 2024. (kune)'!AC214/'Izračun udjela za 2024. (euri)'!$G$1,2)</f>
        <v>1035162.99</v>
      </c>
      <c r="AD214" s="64">
        <f>+ROUND('Izračun udjela za 2024. (kune)'!AD214/'Izračun udjela za 2024. (euri)'!$G$1,2)</f>
        <v>1009803.27</v>
      </c>
      <c r="AE214" s="68">
        <f>+ROUND('Izračun udjela za 2024. (kune)'!AE214/'Izračun udjela za 2024. (euri)'!$G$1,2)</f>
        <v>493.49</v>
      </c>
      <c r="AF214" s="65">
        <f>+ROUND('Izračun udjela za 2024. (kune)'!AF214/'Izračun udjela za 2024. (euri)'!$G$1,2)</f>
        <v>90432.61</v>
      </c>
      <c r="AG214" s="67">
        <f>+ROUND('Izračun udjela za 2024. (kune)'!AG214/'Izračun udjela za 2024. (euri)'!$G$1,2)</f>
        <v>1033155.97</v>
      </c>
      <c r="AH214" s="64">
        <f>+ROUND('Izračun udjela za 2024. (kune)'!AH214/'Izračun udjela za 2024. (euri)'!$G$1,2)</f>
        <v>936776.4</v>
      </c>
      <c r="AI214" s="68">
        <f>+ROUND('Izračun udjela za 2024. (kune)'!AI214/'Izračun udjela za 2024. (euri)'!$G$1,2)</f>
        <v>956.76</v>
      </c>
      <c r="AJ214" s="64">
        <f>+ROUND('Izračun udjela za 2024. (kune)'!AJ214/'Izračun udjela za 2024. (euri)'!$G$1,2)</f>
        <v>86005.67</v>
      </c>
      <c r="AK214" s="67">
        <f>+ROUND('Izračun udjela za 2024. (kune)'!AK214/'Izračun udjela za 2024. (euri)'!$G$1,2)</f>
        <v>961156.57</v>
      </c>
      <c r="AL214" s="64">
        <f>+ROUND('Izračun udjela za 2024. (kune)'!AL214/'Izračun udjela za 2024. (euri)'!$G$1,2)</f>
        <v>1063674.3799999999</v>
      </c>
      <c r="AM214" s="68">
        <f>+ROUND('Izračun udjela za 2024. (kune)'!AM214/'Izračun udjela za 2024. (euri)'!$G$1,2)</f>
        <v>971.5</v>
      </c>
      <c r="AN214" s="64">
        <f>+ROUND('Izračun udjela za 2024. (kune)'!AN214/'Izračun udjela za 2024. (euri)'!$G$1,2)</f>
        <v>96520.35</v>
      </c>
      <c r="AO214" s="67">
        <f>+ROUND('Izračun udjela za 2024. (kune)'!AO214/'Izračun udjela za 2024. (euri)'!$G$1,2)</f>
        <v>1090374.48</v>
      </c>
      <c r="AP214" s="69"/>
      <c r="AQ214" s="69"/>
      <c r="AR214" s="69"/>
      <c r="AS214" s="69"/>
      <c r="AT214" s="69"/>
      <c r="AU214" s="71"/>
      <c r="AV214" s="64">
        <v>18</v>
      </c>
      <c r="AW214" s="64">
        <v>18</v>
      </c>
      <c r="AX214" s="64">
        <v>42</v>
      </c>
      <c r="AY214" s="64">
        <v>37</v>
      </c>
      <c r="AZ214" s="64"/>
      <c r="BA214" s="64"/>
      <c r="BB214" s="64"/>
      <c r="BC214" s="64"/>
      <c r="BD214" s="72">
        <f t="shared" si="53"/>
        <v>1019879.1</v>
      </c>
      <c r="BE214" s="73">
        <f t="shared" si="51"/>
        <v>198.92</v>
      </c>
      <c r="BF214" s="74">
        <f>+$BJ$601</f>
        <v>453.27</v>
      </c>
      <c r="BG214" s="66">
        <f t="shared" si="52"/>
        <v>1304052.45</v>
      </c>
      <c r="BH214" s="75">
        <f t="shared" si="55"/>
        <v>3.6847269747878114E-3</v>
      </c>
      <c r="BI214" s="76">
        <f t="shared" si="56"/>
        <v>3.6847269747878101E-3</v>
      </c>
    </row>
    <row r="215" spans="1:61" ht="15.75" customHeight="1" x14ac:dyDescent="0.25">
      <c r="A215" s="60">
        <v>1</v>
      </c>
      <c r="B215" s="61">
        <v>232</v>
      </c>
      <c r="C215" s="61">
        <v>3</v>
      </c>
      <c r="D215" s="62" t="s">
        <v>87</v>
      </c>
      <c r="E215" s="62" t="s">
        <v>294</v>
      </c>
      <c r="F215" s="63">
        <v>2807</v>
      </c>
      <c r="G215" s="64">
        <v>10</v>
      </c>
      <c r="H215" s="64">
        <f>+ROUND('Izračun udjela za 2024. (kune)'!H215/'Izračun udjela za 2024. (euri)'!$G$1,2)</f>
        <v>707174.22</v>
      </c>
      <c r="I215" s="65">
        <f>+ROUND('Izračun udjela za 2024. (kune)'!I215/'Izračun udjela za 2024. (euri)'!$G$1,2)</f>
        <v>39628.53</v>
      </c>
      <c r="J215" s="66">
        <f>+ROUND('Izračun udjela za 2024. (kune)'!J215/'Izračun udjela za 2024. (euri)'!$G$1,2)</f>
        <v>734300.26</v>
      </c>
      <c r="K215" s="64">
        <f>+ROUND('Izračun udjela za 2024. (kune)'!K215/'Izračun udjela za 2024. (euri)'!$G$1,2)</f>
        <v>709518.97</v>
      </c>
      <c r="L215" s="65">
        <f>+ROUND('Izračun udjela za 2024. (kune)'!L215/'Izračun udjela za 2024. (euri)'!$G$1,2)</f>
        <v>39759.93</v>
      </c>
      <c r="M215" s="66">
        <f>+ROUND('Izračun udjela za 2024. (kune)'!M215/'Izračun udjela za 2024. (euri)'!$G$1,2)</f>
        <v>736734.95</v>
      </c>
      <c r="N215" s="64">
        <f>+ROUND('Izračun udjela za 2024. (kune)'!N215/'Izračun udjela za 2024. (euri)'!$G$1,2)</f>
        <v>562034.81000000006</v>
      </c>
      <c r="O215" s="65">
        <f>+ROUND('Izračun udjela za 2024. (kune)'!O215/'Izračun udjela za 2024. (euri)'!$G$1,2)</f>
        <v>31495.17</v>
      </c>
      <c r="P215" s="66">
        <f>+ROUND('Izračun udjela za 2024. (kune)'!P215/'Izračun udjela za 2024. (euri)'!$G$1,2)</f>
        <v>583593.6</v>
      </c>
      <c r="Q215" s="64">
        <f>+ROUND('Izračun udjela za 2024. (kune)'!Q215/'Izračun udjela za 2024. (euri)'!$G$1,2)</f>
        <v>537389.85</v>
      </c>
      <c r="R215" s="65">
        <f>+ROUND('Izračun udjela za 2024. (kune)'!R215/'Izračun udjela za 2024. (euri)'!$G$1,2)</f>
        <v>30354.6</v>
      </c>
      <c r="S215" s="66">
        <f>+ROUND('Izračun udjela za 2024. (kune)'!S215/'Izračun udjela za 2024. (euri)'!$G$1,2)</f>
        <v>557738.77</v>
      </c>
      <c r="T215" s="64">
        <f>+ROUND('Izračun udjela za 2024. (kune)'!T215/'Izračun udjela za 2024. (euri)'!$G$1,2)</f>
        <v>463715.45</v>
      </c>
      <c r="U215" s="65">
        <f>+ROUND('Izračun udjela za 2024. (kune)'!U215/'Izračun udjela za 2024. (euri)'!$G$1,2)</f>
        <v>26297.93</v>
      </c>
      <c r="V215" s="67">
        <f>+ROUND('Izračun udjela za 2024. (kune)'!V215/'Izračun udjela za 2024. (euri)'!$G$1,2)</f>
        <v>481159.27</v>
      </c>
      <c r="W215" s="64">
        <f>+ROUND('Izračun udjela za 2024. (kune)'!W215/'Izračun udjela za 2024. (euri)'!$G$1,2)</f>
        <v>624126.77</v>
      </c>
      <c r="X215" s="65">
        <f>+ROUND('Izračun udjela za 2024. (kune)'!X215/'Izračun udjela za 2024. (euri)'!$G$1,2)</f>
        <v>35327.97</v>
      </c>
      <c r="Y215" s="67">
        <f>+ROUND('Izračun udjela za 2024. (kune)'!Y215/'Izračun udjela za 2024. (euri)'!$G$1,2)</f>
        <v>647678.68000000005</v>
      </c>
      <c r="Z215" s="64">
        <f>+ROUND('Izračun udjela za 2024. (kune)'!Z215/'Izračun udjela za 2024. (euri)'!$G$1,2)</f>
        <v>731874.84</v>
      </c>
      <c r="AA215" s="68">
        <f>+ROUND('Izračun udjela za 2024. (kune)'!AA215/'Izračun udjela za 2024. (euri)'!$G$1,2)</f>
        <v>679.88</v>
      </c>
      <c r="AB215" s="65">
        <f>+ROUND('Izračun udjela za 2024. (kune)'!AB215/'Izračun udjela za 2024. (euri)'!$G$1,2)</f>
        <v>41426.92</v>
      </c>
      <c r="AC215" s="67">
        <f>+ROUND('Izračun udjela za 2024. (kune)'!AC215/'Izračun udjela za 2024. (euri)'!$G$1,2)</f>
        <v>759401.82</v>
      </c>
      <c r="AD215" s="64">
        <f>+ROUND('Izračun udjela za 2024. (kune)'!AD215/'Izračun udjela za 2024. (euri)'!$G$1,2)</f>
        <v>655052.12</v>
      </c>
      <c r="AE215" s="68">
        <f>+ROUND('Izračun udjela za 2024. (kune)'!AE215/'Izračun udjela za 2024. (euri)'!$G$1,2)</f>
        <v>55.54</v>
      </c>
      <c r="AF215" s="65">
        <f>+ROUND('Izračun udjela za 2024. (kune)'!AF215/'Izračun udjela za 2024. (euri)'!$G$1,2)</f>
        <v>36272.730000000003</v>
      </c>
      <c r="AG215" s="67">
        <f>+ROUND('Izračun udjela za 2024. (kune)'!AG215/'Izračun udjela za 2024. (euri)'!$G$1,2)</f>
        <v>681253.21</v>
      </c>
      <c r="AH215" s="64">
        <f>+ROUND('Izračun udjela za 2024. (kune)'!AH215/'Izračun udjela za 2024. (euri)'!$G$1,2)</f>
        <v>626114.17000000004</v>
      </c>
      <c r="AI215" s="68">
        <f>+ROUND('Izračun udjela za 2024. (kune)'!AI215/'Izračun udjela za 2024. (euri)'!$G$1,2)</f>
        <v>425.09</v>
      </c>
      <c r="AJ215" s="64">
        <f>+ROUND('Izračun udjela za 2024. (kune)'!AJ215/'Izračun udjela za 2024. (euri)'!$G$1,2)</f>
        <v>35443.370000000003</v>
      </c>
      <c r="AK215" s="67">
        <f>+ROUND('Izračun udjela za 2024. (kune)'!AK215/'Izračun udjela za 2024. (euri)'!$G$1,2)</f>
        <v>649927.25</v>
      </c>
      <c r="AL215" s="64">
        <f>+ROUND('Izračun udjela za 2024. (kune)'!AL215/'Izračun udjela za 2024. (euri)'!$G$1,2)</f>
        <v>623286.86</v>
      </c>
      <c r="AM215" s="68">
        <f>+ROUND('Izračun udjela za 2024. (kune)'!AM215/'Izračun udjela za 2024. (euri)'!$G$1,2)</f>
        <v>63.31</v>
      </c>
      <c r="AN215" s="64">
        <f>+ROUND('Izračun udjela za 2024. (kune)'!AN215/'Izračun udjela za 2024. (euri)'!$G$1,2)</f>
        <v>35280.400000000001</v>
      </c>
      <c r="AO215" s="67">
        <f>+ROUND('Izračun udjela za 2024. (kune)'!AO215/'Izračun udjela za 2024. (euri)'!$G$1,2)</f>
        <v>647394.43999999994</v>
      </c>
      <c r="AP215" s="69"/>
      <c r="AQ215" s="69"/>
      <c r="AR215" s="69"/>
      <c r="AS215" s="69"/>
      <c r="AT215" s="69"/>
      <c r="AU215" s="71"/>
      <c r="AV215" s="64">
        <v>3</v>
      </c>
      <c r="AW215" s="64">
        <v>3</v>
      </c>
      <c r="AX215" s="64">
        <v>3</v>
      </c>
      <c r="AY215" s="64">
        <v>3</v>
      </c>
      <c r="AZ215" s="64"/>
      <c r="BA215" s="64"/>
      <c r="BB215" s="64"/>
      <c r="BC215" s="64"/>
      <c r="BD215" s="72">
        <f t="shared" si="53"/>
        <v>677131.08</v>
      </c>
      <c r="BE215" s="73">
        <f t="shared" si="51"/>
        <v>241.23</v>
      </c>
      <c r="BF215" s="74">
        <f t="shared" ref="BF215:BF223" si="58">+$BJ$600</f>
        <v>447.75</v>
      </c>
      <c r="BG215" s="66">
        <f t="shared" si="52"/>
        <v>579701.64</v>
      </c>
      <c r="BH215" s="75">
        <f t="shared" si="55"/>
        <v>1.6380033412281333E-3</v>
      </c>
      <c r="BI215" s="76">
        <f t="shared" si="56"/>
        <v>1.63800334122813E-3</v>
      </c>
    </row>
    <row r="216" spans="1:61" ht="15.75" customHeight="1" x14ac:dyDescent="0.25">
      <c r="A216" s="60">
        <v>1</v>
      </c>
      <c r="B216" s="61">
        <v>234</v>
      </c>
      <c r="C216" s="61">
        <v>13</v>
      </c>
      <c r="D216" s="62" t="s">
        <v>87</v>
      </c>
      <c r="E216" s="62" t="s">
        <v>295</v>
      </c>
      <c r="F216" s="63">
        <v>593</v>
      </c>
      <c r="G216" s="64">
        <v>10</v>
      </c>
      <c r="H216" s="64">
        <f>+ROUND('Izračun udjela za 2024. (kune)'!H216/'Izračun udjela za 2024. (euri)'!$G$1,2)</f>
        <v>29134.39</v>
      </c>
      <c r="I216" s="65">
        <f>+ROUND('Izračun udjela za 2024. (kune)'!I216/'Izračun udjela za 2024. (euri)'!$G$1,2)</f>
        <v>3601.07</v>
      </c>
      <c r="J216" s="66">
        <f>+ROUND('Izračun udjela za 2024. (kune)'!J216/'Izračun udjela za 2024. (euri)'!$G$1,2)</f>
        <v>28086.65</v>
      </c>
      <c r="K216" s="64">
        <f>+ROUND('Izračun udjela za 2024. (kune)'!K216/'Izračun udjela za 2024. (euri)'!$G$1,2)</f>
        <v>23938.15</v>
      </c>
      <c r="L216" s="65">
        <f>+ROUND('Izračun udjela za 2024. (kune)'!L216/'Izračun udjela za 2024. (euri)'!$G$1,2)</f>
        <v>3534.04</v>
      </c>
      <c r="M216" s="66">
        <f>+ROUND('Izračun udjela za 2024. (kune)'!M216/'Izračun udjela za 2024. (euri)'!$G$1,2)</f>
        <v>22444.53</v>
      </c>
      <c r="N216" s="64">
        <f>+ROUND('Izračun udjela za 2024. (kune)'!N216/'Izračun udjela za 2024. (euri)'!$G$1,2)</f>
        <v>25152.79</v>
      </c>
      <c r="O216" s="65">
        <f>+ROUND('Izračun udjela za 2024. (kune)'!O216/'Izračun udjela za 2024. (euri)'!$G$1,2)</f>
        <v>1409.53</v>
      </c>
      <c r="P216" s="66">
        <f>+ROUND('Izračun udjela za 2024. (kune)'!P216/'Izračun udjela za 2024. (euri)'!$G$1,2)</f>
        <v>26117.59</v>
      </c>
      <c r="Q216" s="64">
        <f>+ROUND('Izračun udjela za 2024. (kune)'!Q216/'Izračun udjela za 2024. (euri)'!$G$1,2)</f>
        <v>38814.339999999997</v>
      </c>
      <c r="R216" s="65">
        <f>+ROUND('Izračun udjela za 2024. (kune)'!R216/'Izračun udjela za 2024. (euri)'!$G$1,2)</f>
        <v>2193.8200000000002</v>
      </c>
      <c r="S216" s="66">
        <f>+ROUND('Izračun udjela za 2024. (kune)'!S216/'Izračun udjela za 2024. (euri)'!$G$1,2)</f>
        <v>40282.57</v>
      </c>
      <c r="T216" s="64">
        <f>+ROUND('Izračun udjela za 2024. (kune)'!T216/'Izračun udjela za 2024. (euri)'!$G$1,2)</f>
        <v>24707.3</v>
      </c>
      <c r="U216" s="65">
        <f>+ROUND('Izračun udjela za 2024. (kune)'!U216/'Izračun udjela za 2024. (euri)'!$G$1,2)</f>
        <v>1411.94</v>
      </c>
      <c r="V216" s="67">
        <f>+ROUND('Izračun udjela za 2024. (kune)'!V216/'Izračun udjela za 2024. (euri)'!$G$1,2)</f>
        <v>25624.89</v>
      </c>
      <c r="W216" s="64">
        <f>+ROUND('Izračun udjela za 2024. (kune)'!W216/'Izračun udjela za 2024. (euri)'!$G$1,2)</f>
        <v>54785.5</v>
      </c>
      <c r="X216" s="65">
        <f>+ROUND('Izračun udjela za 2024. (kune)'!X216/'Izračun udjela za 2024. (euri)'!$G$1,2)</f>
        <v>3101.1</v>
      </c>
      <c r="Y216" s="67">
        <f>+ROUND('Izračun udjela za 2024. (kune)'!Y216/'Izračun udjela za 2024. (euri)'!$G$1,2)</f>
        <v>56852.84</v>
      </c>
      <c r="Z216" s="64">
        <f>+ROUND('Izračun udjela za 2024. (kune)'!Z216/'Izračun udjela za 2024. (euri)'!$G$1,2)</f>
        <v>76673.03</v>
      </c>
      <c r="AA216" s="68">
        <f>+ROUND('Izračun udjela za 2024. (kune)'!AA216/'Izračun udjela za 2024. (euri)'!$G$1,2)</f>
        <v>1473.61</v>
      </c>
      <c r="AB216" s="65">
        <f>+ROUND('Izračun udjela za 2024. (kune)'!AB216/'Izračun udjela za 2024. (euri)'!$G$1,2)</f>
        <v>4340.0200000000004</v>
      </c>
      <c r="AC216" s="67">
        <f>+ROUND('Izračun udjela za 2024. (kune)'!AC216/'Izračun udjela za 2024. (euri)'!$G$1,2)</f>
        <v>82106.2</v>
      </c>
      <c r="AD216" s="64">
        <f>+ROUND('Izračun udjela za 2024. (kune)'!AD216/'Izračun udjela za 2024. (euri)'!$G$1,2)</f>
        <v>78700.88</v>
      </c>
      <c r="AE216" s="68">
        <f>+ROUND('Izračun udjela za 2024. (kune)'!AE216/'Izračun udjela za 2024. (euri)'!$G$1,2)</f>
        <v>442.33</v>
      </c>
      <c r="AF216" s="65">
        <f>+ROUND('Izračun udjela za 2024. (kune)'!AF216/'Izračun udjela za 2024. (euri)'!$G$1,2)</f>
        <v>4310.1499999999996</v>
      </c>
      <c r="AG216" s="67">
        <f>+ROUND('Izračun udjela za 2024. (kune)'!AG216/'Izračun udjela za 2024. (euri)'!$G$1,2)</f>
        <v>85504.1</v>
      </c>
      <c r="AH216" s="64">
        <f>+ROUND('Izračun udjela za 2024. (kune)'!AH216/'Izračun udjela za 2024. (euri)'!$G$1,2)</f>
        <v>77423.600000000006</v>
      </c>
      <c r="AI216" s="68">
        <f>+ROUND('Izračun udjela za 2024. (kune)'!AI216/'Izračun udjela za 2024. (euri)'!$G$1,2)</f>
        <v>286.29000000000002</v>
      </c>
      <c r="AJ216" s="64">
        <f>+ROUND('Izračun udjela za 2024. (kune)'!AJ216/'Izračun udjela za 2024. (euri)'!$G$1,2)</f>
        <v>4384.79</v>
      </c>
      <c r="AK216" s="67">
        <f>+ROUND('Izračun udjela za 2024. (kune)'!AK216/'Izračun udjela za 2024. (euri)'!$G$1,2)</f>
        <v>86816.54</v>
      </c>
      <c r="AL216" s="64">
        <f>+ROUND('Izračun udjela za 2024. (kune)'!AL216/'Izračun udjela za 2024. (euri)'!$G$1,2)</f>
        <v>60689.66</v>
      </c>
      <c r="AM216" s="68">
        <f>+ROUND('Izračun udjela za 2024. (kune)'!AM216/'Izračun udjela za 2024. (euri)'!$G$1,2)</f>
        <v>1603.67</v>
      </c>
      <c r="AN216" s="64">
        <f>+ROUND('Izračun udjela za 2024. (kune)'!AN216/'Izračun udjela za 2024. (euri)'!$G$1,2)</f>
        <v>3706.72</v>
      </c>
      <c r="AO216" s="67">
        <f>+ROUND('Izračun udjela za 2024. (kune)'!AO216/'Izračun udjela za 2024. (euri)'!$G$1,2)</f>
        <v>69895.899999999994</v>
      </c>
      <c r="AP216" s="69"/>
      <c r="AQ216" s="69"/>
      <c r="AR216" s="69"/>
      <c r="AS216" s="69"/>
      <c r="AT216" s="69"/>
      <c r="AU216" s="71"/>
      <c r="AV216" s="64">
        <v>19</v>
      </c>
      <c r="AW216" s="64">
        <v>19</v>
      </c>
      <c r="AX216" s="64">
        <v>31</v>
      </c>
      <c r="AY216" s="64">
        <v>41</v>
      </c>
      <c r="AZ216" s="64"/>
      <c r="BA216" s="64"/>
      <c r="BB216" s="64"/>
      <c r="BC216" s="64"/>
      <c r="BD216" s="72">
        <f t="shared" si="53"/>
        <v>76235.12</v>
      </c>
      <c r="BE216" s="73">
        <f t="shared" si="51"/>
        <v>128.56</v>
      </c>
      <c r="BF216" s="74">
        <f t="shared" si="58"/>
        <v>447.75</v>
      </c>
      <c r="BG216" s="66">
        <f t="shared" si="52"/>
        <v>189279.67</v>
      </c>
      <c r="BH216" s="75">
        <f t="shared" si="55"/>
        <v>5.3482810896749995E-4</v>
      </c>
      <c r="BI216" s="76">
        <f t="shared" si="56"/>
        <v>5.3482810896749995E-4</v>
      </c>
    </row>
    <row r="217" spans="1:61" ht="15.75" customHeight="1" x14ac:dyDescent="0.25">
      <c r="A217" s="60">
        <v>1</v>
      </c>
      <c r="B217" s="61">
        <v>235</v>
      </c>
      <c r="C217" s="61">
        <v>18</v>
      </c>
      <c r="D217" s="62" t="s">
        <v>87</v>
      </c>
      <c r="E217" s="62" t="s">
        <v>296</v>
      </c>
      <c r="F217" s="63">
        <v>4087</v>
      </c>
      <c r="G217" s="64">
        <v>10</v>
      </c>
      <c r="H217" s="64">
        <f>+ROUND('Izračun udjela za 2024. (kune)'!H217/'Izračun udjela za 2024. (euri)'!$G$1,2)</f>
        <v>1437673.6</v>
      </c>
      <c r="I217" s="65">
        <f>+ROUND('Izračun udjela za 2024. (kune)'!I217/'Izračun udjela za 2024. (euri)'!$G$1,2)</f>
        <v>67775.92</v>
      </c>
      <c r="J217" s="66">
        <f>+ROUND('Izračun udjela za 2024. (kune)'!J217/'Izračun udjela za 2024. (euri)'!$G$1,2)</f>
        <v>1506887.45</v>
      </c>
      <c r="K217" s="64">
        <f>+ROUND('Izračun udjela za 2024. (kune)'!K217/'Izračun udjela za 2024. (euri)'!$G$1,2)</f>
        <v>1403532.94</v>
      </c>
      <c r="L217" s="65">
        <f>+ROUND('Izračun udjela za 2024. (kune)'!L217/'Izračun udjela za 2024. (euri)'!$G$1,2)</f>
        <v>66166.429999999993</v>
      </c>
      <c r="M217" s="66">
        <f>+ROUND('Izračun udjela za 2024. (kune)'!M217/'Izračun udjela za 2024. (euri)'!$G$1,2)</f>
        <v>1471103.16</v>
      </c>
      <c r="N217" s="64">
        <f>+ROUND('Izračun udjela za 2024. (kune)'!N217/'Izračun udjela za 2024. (euri)'!$G$1,2)</f>
        <v>1331262.76</v>
      </c>
      <c r="O217" s="65">
        <f>+ROUND('Izračun udjela za 2024. (kune)'!O217/'Izračun udjela za 2024. (euri)'!$G$1,2)</f>
        <v>62759.59</v>
      </c>
      <c r="P217" s="66">
        <f>+ROUND('Izračun udjela za 2024. (kune)'!P217/'Izračun udjela za 2024. (euri)'!$G$1,2)</f>
        <v>1395353.48</v>
      </c>
      <c r="Q217" s="64">
        <f>+ROUND('Izračun udjela za 2024. (kune)'!Q217/'Izračun udjela za 2024. (euri)'!$G$1,2)</f>
        <v>1437392.5</v>
      </c>
      <c r="R217" s="65">
        <f>+ROUND('Izračun udjela za 2024. (kune)'!R217/'Izračun udjela za 2024. (euri)'!$G$1,2)</f>
        <v>68091.87</v>
      </c>
      <c r="S217" s="66">
        <f>+ROUND('Izračun udjela za 2024. (kune)'!S217/'Izračun udjela za 2024. (euri)'!$G$1,2)</f>
        <v>1506230.7</v>
      </c>
      <c r="T217" s="64">
        <f>+ROUND('Izračun udjela za 2024. (kune)'!T217/'Izračun udjela za 2024. (euri)'!$G$1,2)</f>
        <v>1407276.48</v>
      </c>
      <c r="U217" s="65">
        <f>+ROUND('Izračun udjela za 2024. (kune)'!U217/'Izračun udjela za 2024. (euri)'!$G$1,2)</f>
        <v>66737.75</v>
      </c>
      <c r="V217" s="67">
        <f>+ROUND('Izračun udjela za 2024. (kune)'!V217/'Izračun udjela za 2024. (euri)'!$G$1,2)</f>
        <v>1474592.6</v>
      </c>
      <c r="W217" s="64">
        <f>+ROUND('Izračun udjela za 2024. (kune)'!W217/'Izračun udjela za 2024. (euri)'!$G$1,2)</f>
        <v>1615822.61</v>
      </c>
      <c r="X217" s="65">
        <f>+ROUND('Izračun udjela za 2024. (kune)'!X217/'Izračun udjela za 2024. (euri)'!$G$1,2)</f>
        <v>76944.36</v>
      </c>
      <c r="Y217" s="67">
        <f>+ROUND('Izračun udjela za 2024. (kune)'!Y217/'Izračun udjela za 2024. (euri)'!$G$1,2)</f>
        <v>1692766.08</v>
      </c>
      <c r="Z217" s="64">
        <f>+ROUND('Izračun udjela za 2024. (kune)'!Z217/'Izračun udjela za 2024. (euri)'!$G$1,2)</f>
        <v>1667729.3</v>
      </c>
      <c r="AA217" s="68">
        <f>+ROUND('Izračun udjela za 2024. (kune)'!AA217/'Izračun udjela za 2024. (euri)'!$G$1,2)</f>
        <v>72784.38</v>
      </c>
      <c r="AB217" s="65">
        <f>+ROUND('Izračun udjela za 2024. (kune)'!AB217/'Izračun udjela za 2024. (euri)'!$G$1,2)</f>
        <v>79416.12</v>
      </c>
      <c r="AC217" s="67">
        <f>+ROUND('Izračun udjela za 2024. (kune)'!AC217/'Izračun udjela za 2024. (euri)'!$G$1,2)</f>
        <v>2281794</v>
      </c>
      <c r="AD217" s="64">
        <f>+ROUND('Izračun udjela za 2024. (kune)'!AD217/'Izračun udjela za 2024. (euri)'!$G$1,2)</f>
        <v>1572914.29</v>
      </c>
      <c r="AE217" s="68">
        <f>+ROUND('Izračun udjela za 2024. (kune)'!AE217/'Izračun udjela za 2024. (euri)'!$G$1,2)</f>
        <v>62104.94</v>
      </c>
      <c r="AF217" s="65">
        <f>+ROUND('Izračun udjela za 2024. (kune)'!AF217/'Izračun udjela za 2024. (euri)'!$G$1,2)</f>
        <v>74813.8</v>
      </c>
      <c r="AG217" s="67">
        <f>+ROUND('Izračun udjela za 2024. (kune)'!AG217/'Izračun udjela za 2024. (euri)'!$G$1,2)</f>
        <v>2198030.2999999998</v>
      </c>
      <c r="AH217" s="64">
        <f>+ROUND('Izračun udjela za 2024. (kune)'!AH217/'Izračun udjela za 2024. (euri)'!$G$1,2)</f>
        <v>1599481.83</v>
      </c>
      <c r="AI217" s="68">
        <f>+ROUND('Izračun udjela za 2024. (kune)'!AI217/'Izračun udjela za 2024. (euri)'!$G$1,2)</f>
        <v>82112.990000000005</v>
      </c>
      <c r="AJ217" s="64">
        <f>+ROUND('Izračun udjela za 2024. (kune)'!AJ217/'Izračun udjela za 2024. (euri)'!$G$1,2)</f>
        <v>76165.84</v>
      </c>
      <c r="AK217" s="67">
        <f>+ROUND('Izračun udjela za 2024. (kune)'!AK217/'Izračun udjela za 2024. (euri)'!$G$1,2)</f>
        <v>2300334.2599999998</v>
      </c>
      <c r="AL217" s="64">
        <f>+ROUND('Izračun udjela za 2024. (kune)'!AL217/'Izračun udjela za 2024. (euri)'!$G$1,2)</f>
        <v>1985599.85</v>
      </c>
      <c r="AM217" s="68">
        <f>+ROUND('Izračun udjela za 2024. (kune)'!AM217/'Izračun udjela za 2024. (euri)'!$G$1,2)</f>
        <v>94737.94</v>
      </c>
      <c r="AN217" s="64">
        <f>+ROUND('Izračun udjela za 2024. (kune)'!AN217/'Izračun udjela za 2024. (euri)'!$G$1,2)</f>
        <v>94552.41</v>
      </c>
      <c r="AO217" s="67">
        <f>+ROUND('Izračun udjela za 2024. (kune)'!AO217/'Izračun udjela za 2024. (euri)'!$G$1,2)</f>
        <v>2697302.19</v>
      </c>
      <c r="AP217" s="69"/>
      <c r="AQ217" s="69"/>
      <c r="AR217" s="69"/>
      <c r="AS217" s="69"/>
      <c r="AT217" s="69"/>
      <c r="AU217" s="71"/>
      <c r="AV217" s="64">
        <v>2807</v>
      </c>
      <c r="AW217" s="64">
        <v>2824</v>
      </c>
      <c r="AX217" s="64">
        <v>3265</v>
      </c>
      <c r="AY217" s="64">
        <v>3294</v>
      </c>
      <c r="AZ217" s="64"/>
      <c r="BA217" s="64"/>
      <c r="BB217" s="64"/>
      <c r="BC217" s="64"/>
      <c r="BD217" s="72">
        <f t="shared" si="53"/>
        <v>2234045.37</v>
      </c>
      <c r="BE217" s="73">
        <f t="shared" si="51"/>
        <v>546.62</v>
      </c>
      <c r="BF217" s="74">
        <f t="shared" si="58"/>
        <v>447.75</v>
      </c>
      <c r="BG217" s="66">
        <f t="shared" si="52"/>
        <v>0</v>
      </c>
      <c r="BH217" s="75">
        <f t="shared" si="55"/>
        <v>0</v>
      </c>
      <c r="BI217" s="76">
        <f t="shared" si="56"/>
        <v>0</v>
      </c>
    </row>
    <row r="218" spans="1:61" ht="15.75" customHeight="1" x14ac:dyDescent="0.25">
      <c r="A218" s="60">
        <v>1</v>
      </c>
      <c r="B218" s="61">
        <v>236</v>
      </c>
      <c r="C218" s="61">
        <v>2</v>
      </c>
      <c r="D218" s="62" t="s">
        <v>87</v>
      </c>
      <c r="E218" s="62" t="s">
        <v>297</v>
      </c>
      <c r="F218" s="63">
        <v>2703</v>
      </c>
      <c r="G218" s="64">
        <v>10</v>
      </c>
      <c r="H218" s="64">
        <f>+ROUND('Izračun udjela za 2024. (kune)'!H218/'Izračun udjela za 2024. (euri)'!$G$1,2)</f>
        <v>344031.73</v>
      </c>
      <c r="I218" s="65">
        <f>+ROUND('Izračun udjela za 2024. (kune)'!I218/'Izračun udjela za 2024. (euri)'!$G$1,2)</f>
        <v>0</v>
      </c>
      <c r="J218" s="66">
        <f>+ROUND('Izračun udjela za 2024. (kune)'!J218/'Izračun udjela za 2024. (euri)'!$G$1,2)</f>
        <v>378434.91</v>
      </c>
      <c r="K218" s="64">
        <f>+ROUND('Izračun udjela za 2024. (kune)'!K218/'Izračun udjela za 2024. (euri)'!$G$1,2)</f>
        <v>377102.58</v>
      </c>
      <c r="L218" s="65">
        <f>+ROUND('Izračun udjela za 2024. (kune)'!L218/'Izračun udjela za 2024. (euri)'!$G$1,2)</f>
        <v>0</v>
      </c>
      <c r="M218" s="66">
        <f>+ROUND('Izračun udjela za 2024. (kune)'!M218/'Izračun udjela za 2024. (euri)'!$G$1,2)</f>
        <v>414812.84</v>
      </c>
      <c r="N218" s="64">
        <f>+ROUND('Izračun udjela za 2024. (kune)'!N218/'Izračun udjela za 2024. (euri)'!$G$1,2)</f>
        <v>274422.8</v>
      </c>
      <c r="O218" s="65">
        <f>+ROUND('Izračun udjela za 2024. (kune)'!O218/'Izračun udjela za 2024. (euri)'!$G$1,2)</f>
        <v>0</v>
      </c>
      <c r="P218" s="66">
        <f>+ROUND('Izračun udjela za 2024. (kune)'!P218/'Izračun udjela za 2024. (euri)'!$G$1,2)</f>
        <v>301865.08</v>
      </c>
      <c r="Q218" s="64">
        <f>+ROUND('Izračun udjela za 2024. (kune)'!Q218/'Izračun udjela za 2024. (euri)'!$G$1,2)</f>
        <v>360808.41</v>
      </c>
      <c r="R218" s="65">
        <f>+ROUND('Izračun udjela za 2024. (kune)'!R218/'Izračun udjela za 2024. (euri)'!$G$1,2)</f>
        <v>0</v>
      </c>
      <c r="S218" s="66">
        <f>+ROUND('Izračun udjela za 2024. (kune)'!S218/'Izračun udjela za 2024. (euri)'!$G$1,2)</f>
        <v>396889.26</v>
      </c>
      <c r="T218" s="64">
        <f>+ROUND('Izračun udjela za 2024. (kune)'!T218/'Izračun udjela za 2024. (euri)'!$G$1,2)</f>
        <v>299022.46999999997</v>
      </c>
      <c r="U218" s="65">
        <f>+ROUND('Izračun udjela za 2024. (kune)'!U218/'Izračun udjela za 2024. (euri)'!$G$1,2)</f>
        <v>0</v>
      </c>
      <c r="V218" s="67">
        <f>+ROUND('Izračun udjela za 2024. (kune)'!V218/'Izračun udjela za 2024. (euri)'!$G$1,2)</f>
        <v>328924.71999999997</v>
      </c>
      <c r="W218" s="64">
        <f>+ROUND('Izračun udjela za 2024. (kune)'!W218/'Izračun udjela za 2024. (euri)'!$G$1,2)</f>
        <v>445217.43</v>
      </c>
      <c r="X218" s="65">
        <f>+ROUND('Izračun udjela za 2024. (kune)'!X218/'Izračun udjela za 2024. (euri)'!$G$1,2)</f>
        <v>0</v>
      </c>
      <c r="Y218" s="67">
        <f>+ROUND('Izračun udjela za 2024. (kune)'!Y218/'Izračun udjela za 2024. (euri)'!$G$1,2)</f>
        <v>489739.18</v>
      </c>
      <c r="Z218" s="64">
        <f>+ROUND('Izračun udjela za 2024. (kune)'!Z218/'Izračun udjela za 2024. (euri)'!$G$1,2)</f>
        <v>584525.56000000006</v>
      </c>
      <c r="AA218" s="68">
        <f>+ROUND('Izračun udjela za 2024. (kune)'!AA218/'Izračun udjela za 2024. (euri)'!$G$1,2)</f>
        <v>224.3</v>
      </c>
      <c r="AB218" s="65">
        <f>+ROUND('Izračun udjela za 2024. (kune)'!AB218/'Izračun udjela za 2024. (euri)'!$G$1,2)</f>
        <v>0</v>
      </c>
      <c r="AC218" s="67">
        <f>+ROUND('Izračun udjela za 2024. (kune)'!AC218/'Izračun udjela za 2024. (euri)'!$G$1,2)</f>
        <v>642978.12</v>
      </c>
      <c r="AD218" s="64">
        <f>+ROUND('Izračun udjela za 2024. (kune)'!AD218/'Izračun udjela za 2024. (euri)'!$G$1,2)</f>
        <v>588936.51</v>
      </c>
      <c r="AE218" s="68">
        <f>+ROUND('Izračun udjela za 2024. (kune)'!AE218/'Izračun udjela za 2024. (euri)'!$G$1,2)</f>
        <v>441.06</v>
      </c>
      <c r="AF218" s="65">
        <f>+ROUND('Izračun udjela za 2024. (kune)'!AF218/'Izračun udjela za 2024. (euri)'!$G$1,2)</f>
        <v>0</v>
      </c>
      <c r="AG218" s="67">
        <f>+ROUND('Izračun udjela za 2024. (kune)'!AG218/'Izračun udjela za 2024. (euri)'!$G$1,2)</f>
        <v>647830.16</v>
      </c>
      <c r="AH218" s="64">
        <f>+ROUND('Izračun udjela za 2024. (kune)'!AH218/'Izračun udjela za 2024. (euri)'!$G$1,2)</f>
        <v>542447.55000000005</v>
      </c>
      <c r="AI218" s="68">
        <f>+ROUND('Izračun udjela za 2024. (kune)'!AI218/'Izračun udjela za 2024. (euri)'!$G$1,2)</f>
        <v>0</v>
      </c>
      <c r="AJ218" s="64">
        <f>+ROUND('Izračun udjela za 2024. (kune)'!AJ218/'Izračun udjela za 2024. (euri)'!$G$1,2)</f>
        <v>0</v>
      </c>
      <c r="AK218" s="67">
        <f>+ROUND('Izračun udjela za 2024. (kune)'!AK218/'Izračun udjela za 2024. (euri)'!$G$1,2)</f>
        <v>596692.30000000005</v>
      </c>
      <c r="AL218" s="64">
        <f>+ROUND('Izračun udjela za 2024. (kune)'!AL218/'Izračun udjela za 2024. (euri)'!$G$1,2)</f>
        <v>600596.09</v>
      </c>
      <c r="AM218" s="68">
        <f>+ROUND('Izračun udjela za 2024. (kune)'!AM218/'Izračun udjela za 2024. (euri)'!$G$1,2)</f>
        <v>0</v>
      </c>
      <c r="AN218" s="64">
        <f>+ROUND('Izračun udjela za 2024. (kune)'!AN218/'Izračun udjela za 2024. (euri)'!$G$1,2)</f>
        <v>0</v>
      </c>
      <c r="AO218" s="67">
        <f>+ROUND('Izračun udjela za 2024. (kune)'!AO218/'Izračun udjela za 2024. (euri)'!$G$1,2)</f>
        <v>660655.69999999995</v>
      </c>
      <c r="AP218" s="69"/>
      <c r="AQ218" s="69"/>
      <c r="AR218" s="69"/>
      <c r="AS218" s="69"/>
      <c r="AT218" s="69"/>
      <c r="AU218" s="71"/>
      <c r="AV218" s="64">
        <v>0</v>
      </c>
      <c r="AW218" s="64">
        <v>0</v>
      </c>
      <c r="AX218" s="64">
        <v>0</v>
      </c>
      <c r="AY218" s="64">
        <v>0</v>
      </c>
      <c r="AZ218" s="64"/>
      <c r="BA218" s="64"/>
      <c r="BB218" s="64"/>
      <c r="BC218" s="64"/>
      <c r="BD218" s="72">
        <f t="shared" si="53"/>
        <v>607579.09</v>
      </c>
      <c r="BE218" s="73">
        <f t="shared" si="51"/>
        <v>224.78</v>
      </c>
      <c r="BF218" s="74">
        <f t="shared" si="58"/>
        <v>447.75</v>
      </c>
      <c r="BG218" s="66">
        <f t="shared" si="52"/>
        <v>602687.91</v>
      </c>
      <c r="BH218" s="75">
        <f t="shared" si="55"/>
        <v>1.7029532817913029E-3</v>
      </c>
      <c r="BI218" s="76">
        <f t="shared" si="56"/>
        <v>1.7029532817913E-3</v>
      </c>
    </row>
    <row r="219" spans="1:61" ht="15.75" customHeight="1" x14ac:dyDescent="0.25">
      <c r="A219" s="60">
        <v>1</v>
      </c>
      <c r="B219" s="61">
        <v>237</v>
      </c>
      <c r="C219" s="61">
        <v>8</v>
      </c>
      <c r="D219" s="62" t="s">
        <v>87</v>
      </c>
      <c r="E219" s="62" t="s">
        <v>298</v>
      </c>
      <c r="F219" s="63">
        <v>850</v>
      </c>
      <c r="G219" s="64">
        <v>10</v>
      </c>
      <c r="H219" s="64">
        <f>+ROUND('Izračun udjela za 2024. (kune)'!H219/'Izračun udjela za 2024. (euri)'!$G$1,2)</f>
        <v>196893.17</v>
      </c>
      <c r="I219" s="65">
        <f>+ROUND('Izračun udjela za 2024. (kune)'!I219/'Izračun udjela za 2024. (euri)'!$G$1,2)</f>
        <v>0</v>
      </c>
      <c r="J219" s="66">
        <f>+ROUND('Izračun udjela za 2024. (kune)'!J219/'Izračun udjela za 2024. (euri)'!$G$1,2)</f>
        <v>216582.49</v>
      </c>
      <c r="K219" s="64">
        <f>+ROUND('Izračun udjela za 2024. (kune)'!K219/'Izračun udjela za 2024. (euri)'!$G$1,2)</f>
        <v>173554.62</v>
      </c>
      <c r="L219" s="65">
        <f>+ROUND('Izračun udjela za 2024. (kune)'!L219/'Izračun udjela za 2024. (euri)'!$G$1,2)</f>
        <v>0</v>
      </c>
      <c r="M219" s="66">
        <f>+ROUND('Izračun udjela za 2024. (kune)'!M219/'Izračun udjela za 2024. (euri)'!$G$1,2)</f>
        <v>190910.07999999999</v>
      </c>
      <c r="N219" s="64">
        <f>+ROUND('Izračun udjela za 2024. (kune)'!N219/'Izračun udjela za 2024. (euri)'!$G$1,2)</f>
        <v>176189.45</v>
      </c>
      <c r="O219" s="65">
        <f>+ROUND('Izračun udjela za 2024. (kune)'!O219/'Izračun udjela za 2024. (euri)'!$G$1,2)</f>
        <v>0</v>
      </c>
      <c r="P219" s="66">
        <f>+ROUND('Izračun udjela za 2024. (kune)'!P219/'Izračun udjela za 2024. (euri)'!$G$1,2)</f>
        <v>193808.39</v>
      </c>
      <c r="Q219" s="64">
        <f>+ROUND('Izračun udjela za 2024. (kune)'!Q219/'Izračun udjela za 2024. (euri)'!$G$1,2)</f>
        <v>199973.5</v>
      </c>
      <c r="R219" s="65">
        <f>+ROUND('Izračun udjela za 2024. (kune)'!R219/'Izračun udjela za 2024. (euri)'!$G$1,2)</f>
        <v>0</v>
      </c>
      <c r="S219" s="66">
        <f>+ROUND('Izračun udjela za 2024. (kune)'!S219/'Izračun udjela za 2024. (euri)'!$G$1,2)</f>
        <v>219970.85</v>
      </c>
      <c r="T219" s="64">
        <f>+ROUND('Izračun udjela za 2024. (kune)'!T219/'Izračun udjela za 2024. (euri)'!$G$1,2)</f>
        <v>161345.85999999999</v>
      </c>
      <c r="U219" s="65">
        <f>+ROUND('Izračun udjela za 2024. (kune)'!U219/'Izračun udjela za 2024. (euri)'!$G$1,2)</f>
        <v>0</v>
      </c>
      <c r="V219" s="67">
        <f>+ROUND('Izračun udjela za 2024. (kune)'!V219/'Izračun udjela za 2024. (euri)'!$G$1,2)</f>
        <v>177480.45</v>
      </c>
      <c r="W219" s="64">
        <f>+ROUND('Izračun udjela za 2024. (kune)'!W219/'Izračun udjela za 2024. (euri)'!$G$1,2)</f>
        <v>194591.54</v>
      </c>
      <c r="X219" s="65">
        <f>+ROUND('Izračun udjela za 2024. (kune)'!X219/'Izračun udjela za 2024. (euri)'!$G$1,2)</f>
        <v>0</v>
      </c>
      <c r="Y219" s="67">
        <f>+ROUND('Izračun udjela za 2024. (kune)'!Y219/'Izračun udjela za 2024. (euri)'!$G$1,2)</f>
        <v>214050.69</v>
      </c>
      <c r="Z219" s="64">
        <f>+ROUND('Izračun udjela za 2024. (kune)'!Z219/'Izračun udjela za 2024. (euri)'!$G$1,2)</f>
        <v>248648.07</v>
      </c>
      <c r="AA219" s="68">
        <f>+ROUND('Izračun udjela za 2024. (kune)'!AA219/'Izračun udjela za 2024. (euri)'!$G$1,2)</f>
        <v>1745.02</v>
      </c>
      <c r="AB219" s="65">
        <f>+ROUND('Izračun udjela za 2024. (kune)'!AB219/'Izračun udjela za 2024. (euri)'!$G$1,2)</f>
        <v>0</v>
      </c>
      <c r="AC219" s="67">
        <f>+ROUND('Izračun udjela za 2024. (kune)'!AC219/'Izračun udjela za 2024. (euri)'!$G$1,2)</f>
        <v>291959.67</v>
      </c>
      <c r="AD219" s="64">
        <f>+ROUND('Izračun udjela za 2024. (kune)'!AD219/'Izračun udjela za 2024. (euri)'!$G$1,2)</f>
        <v>221489.57</v>
      </c>
      <c r="AE219" s="68">
        <f>+ROUND('Izračun udjela za 2024. (kune)'!AE219/'Izračun udjela za 2024. (euri)'!$G$1,2)</f>
        <v>1729.25</v>
      </c>
      <c r="AF219" s="65">
        <f>+ROUND('Izračun udjela za 2024. (kune)'!AF219/'Izračun udjela za 2024. (euri)'!$G$1,2)</f>
        <v>0</v>
      </c>
      <c r="AG219" s="67">
        <f>+ROUND('Izračun udjela za 2024. (kune)'!AG219/'Izračun udjela za 2024. (euri)'!$G$1,2)</f>
        <v>262978.64</v>
      </c>
      <c r="AH219" s="64">
        <f>+ROUND('Izračun udjela za 2024. (kune)'!AH219/'Izračun udjela za 2024. (euri)'!$G$1,2)</f>
        <v>188407.82</v>
      </c>
      <c r="AI219" s="68">
        <f>+ROUND('Izračun udjela za 2024. (kune)'!AI219/'Izračun udjela za 2024. (euri)'!$G$1,2)</f>
        <v>2514.4299999999998</v>
      </c>
      <c r="AJ219" s="64">
        <f>+ROUND('Izračun udjela za 2024. (kune)'!AJ219/'Izračun udjela za 2024. (euri)'!$G$1,2)</f>
        <v>0</v>
      </c>
      <c r="AK219" s="67">
        <f>+ROUND('Izračun udjela za 2024. (kune)'!AK219/'Izračun udjela za 2024. (euri)'!$G$1,2)</f>
        <v>229447.89</v>
      </c>
      <c r="AL219" s="64">
        <f>+ROUND('Izračun udjela za 2024. (kune)'!AL219/'Izračun udjela za 2024. (euri)'!$G$1,2)</f>
        <v>218483.18</v>
      </c>
      <c r="AM219" s="68">
        <f>+ROUND('Izračun udjela za 2024. (kune)'!AM219/'Izračun udjela za 2024. (euri)'!$G$1,2)</f>
        <v>2148.48</v>
      </c>
      <c r="AN219" s="64">
        <f>+ROUND('Izračun udjela za 2024. (kune)'!AN219/'Izračun udjela za 2024. (euri)'!$G$1,2)</f>
        <v>0</v>
      </c>
      <c r="AO219" s="67">
        <f>+ROUND('Izračun udjela za 2024. (kune)'!AO219/'Izračun udjela za 2024. (euri)'!$G$1,2)</f>
        <v>263152.32</v>
      </c>
      <c r="AP219" s="69"/>
      <c r="AQ219" s="69"/>
      <c r="AR219" s="69"/>
      <c r="AS219" s="69"/>
      <c r="AT219" s="69"/>
      <c r="AU219" s="71"/>
      <c r="AV219" s="64">
        <v>93</v>
      </c>
      <c r="AW219" s="64">
        <v>97</v>
      </c>
      <c r="AX219" s="64">
        <v>114</v>
      </c>
      <c r="AY219" s="64">
        <v>115</v>
      </c>
      <c r="AZ219" s="64"/>
      <c r="BA219" s="64"/>
      <c r="BB219" s="64"/>
      <c r="BC219" s="64"/>
      <c r="BD219" s="72">
        <f t="shared" si="53"/>
        <v>252317.84</v>
      </c>
      <c r="BE219" s="73">
        <f t="shared" si="51"/>
        <v>296.83999999999997</v>
      </c>
      <c r="BF219" s="74">
        <f t="shared" si="58"/>
        <v>447.75</v>
      </c>
      <c r="BG219" s="66">
        <f t="shared" si="52"/>
        <v>128273.50000000001</v>
      </c>
      <c r="BH219" s="75">
        <f t="shared" si="55"/>
        <v>3.6244924473739104E-4</v>
      </c>
      <c r="BI219" s="76">
        <f t="shared" si="56"/>
        <v>3.6244924473739098E-4</v>
      </c>
    </row>
    <row r="220" spans="1:61" ht="15.75" customHeight="1" x14ac:dyDescent="0.25">
      <c r="A220" s="60">
        <v>1</v>
      </c>
      <c r="B220" s="61">
        <v>239</v>
      </c>
      <c r="C220" s="61">
        <v>16</v>
      </c>
      <c r="D220" s="62" t="s">
        <v>87</v>
      </c>
      <c r="E220" s="62" t="s">
        <v>299</v>
      </c>
      <c r="F220" s="63">
        <v>980</v>
      </c>
      <c r="G220" s="64">
        <v>10</v>
      </c>
      <c r="H220" s="64">
        <f>+ROUND('Izračun udjela za 2024. (kune)'!H220/'Izračun udjela za 2024. (euri)'!$G$1,2)</f>
        <v>64101.37</v>
      </c>
      <c r="I220" s="65">
        <f>+ROUND('Izračun udjela za 2024. (kune)'!I220/'Izračun udjela za 2024. (euri)'!$G$1,2)</f>
        <v>8332.32</v>
      </c>
      <c r="J220" s="66">
        <f>+ROUND('Izračun udjela za 2024. (kune)'!J220/'Izračun udjela za 2024. (euri)'!$G$1,2)</f>
        <v>61345.96</v>
      </c>
      <c r="K220" s="64">
        <f>+ROUND('Izračun udjela za 2024. (kune)'!K220/'Izračun udjela za 2024. (euri)'!$G$1,2)</f>
        <v>66319.100000000006</v>
      </c>
      <c r="L220" s="65">
        <f>+ROUND('Izračun udjela za 2024. (kune)'!L220/'Izračun udjela za 2024. (euri)'!$G$1,2)</f>
        <v>8537.59</v>
      </c>
      <c r="M220" s="66">
        <f>+ROUND('Izračun udjela za 2024. (kune)'!M220/'Izračun udjela za 2024. (euri)'!$G$1,2)</f>
        <v>63559.66</v>
      </c>
      <c r="N220" s="64">
        <f>+ROUND('Izračun udjela za 2024. (kune)'!N220/'Izračun udjela za 2024. (euri)'!$G$1,2)</f>
        <v>92884.95</v>
      </c>
      <c r="O220" s="65">
        <f>+ROUND('Izračun udjela za 2024. (kune)'!O220/'Izračun udjela za 2024. (euri)'!$G$1,2)</f>
        <v>4378.8500000000004</v>
      </c>
      <c r="P220" s="66">
        <f>+ROUND('Izračun udjela za 2024. (kune)'!P220/'Izračun udjela za 2024. (euri)'!$G$1,2)</f>
        <v>97356.72</v>
      </c>
      <c r="Q220" s="64">
        <f>+ROUND('Izračun udjela za 2024. (kune)'!Q220/'Izračun udjela za 2024. (euri)'!$G$1,2)</f>
        <v>90446.33</v>
      </c>
      <c r="R220" s="65">
        <f>+ROUND('Izračun udjela za 2024. (kune)'!R220/'Izračun udjela za 2024. (euri)'!$G$1,2)</f>
        <v>4327.66</v>
      </c>
      <c r="S220" s="66">
        <f>+ROUND('Izračun udjela za 2024. (kune)'!S220/'Izračun udjela za 2024. (euri)'!$G$1,2)</f>
        <v>94730.54</v>
      </c>
      <c r="T220" s="64">
        <f>+ROUND('Izračun udjela za 2024. (kune)'!T220/'Izračun udjela za 2024. (euri)'!$G$1,2)</f>
        <v>96300.31</v>
      </c>
      <c r="U220" s="65">
        <f>+ROUND('Izračun udjela za 2024. (kune)'!U220/'Izračun udjela za 2024. (euri)'!$G$1,2)</f>
        <v>4630.01</v>
      </c>
      <c r="V220" s="67">
        <f>+ROUND('Izračun udjela za 2024. (kune)'!V220/'Izračun udjela za 2024. (euri)'!$G$1,2)</f>
        <v>100837.33</v>
      </c>
      <c r="W220" s="64">
        <f>+ROUND('Izračun udjela za 2024. (kune)'!W220/'Izračun udjela za 2024. (euri)'!$G$1,2)</f>
        <v>138892.85999999999</v>
      </c>
      <c r="X220" s="65">
        <f>+ROUND('Izračun udjela za 2024. (kune)'!X220/'Izračun udjela za 2024. (euri)'!$G$1,2)</f>
        <v>6613.97</v>
      </c>
      <c r="Y220" s="67">
        <f>+ROUND('Izračun udjela za 2024. (kune)'!Y220/'Izračun udjela za 2024. (euri)'!$G$1,2)</f>
        <v>145506.78</v>
      </c>
      <c r="Z220" s="64">
        <f>+ROUND('Izračun udjela za 2024. (kune)'!Z220/'Izračun udjela za 2024. (euri)'!$G$1,2)</f>
        <v>151548.44</v>
      </c>
      <c r="AA220" s="68">
        <f>+ROUND('Izračun udjela za 2024. (kune)'!AA220/'Izračun udjela za 2024. (euri)'!$G$1,2)</f>
        <v>0</v>
      </c>
      <c r="AB220" s="65">
        <f>+ROUND('Izračun udjela za 2024. (kune)'!AB220/'Izračun udjela za 2024. (euri)'!$G$1,2)</f>
        <v>7216.62</v>
      </c>
      <c r="AC220" s="67">
        <f>+ROUND('Izračun udjela za 2024. (kune)'!AC220/'Izračun udjela za 2024. (euri)'!$G$1,2)</f>
        <v>159421.98000000001</v>
      </c>
      <c r="AD220" s="64">
        <f>+ROUND('Izračun udjela za 2024. (kune)'!AD220/'Izračun udjela za 2024. (euri)'!$G$1,2)</f>
        <v>169744.27</v>
      </c>
      <c r="AE220" s="68">
        <f>+ROUND('Izračun udjela za 2024. (kune)'!AE220/'Izračun udjela za 2024. (euri)'!$G$1,2)</f>
        <v>62.71</v>
      </c>
      <c r="AF220" s="65">
        <f>+ROUND('Izračun udjela za 2024. (kune)'!AF220/'Izračun udjela za 2024. (euri)'!$G$1,2)</f>
        <v>8083.08</v>
      </c>
      <c r="AG220" s="67">
        <f>+ROUND('Izračun udjela za 2024. (kune)'!AG220/'Izračun udjela za 2024. (euri)'!$G$1,2)</f>
        <v>179948.26</v>
      </c>
      <c r="AH220" s="64">
        <f>+ROUND('Izračun udjela za 2024. (kune)'!AH220/'Izračun udjela za 2024. (euri)'!$G$1,2)</f>
        <v>143055.54</v>
      </c>
      <c r="AI220" s="68">
        <f>+ROUND('Izračun udjela za 2024. (kune)'!AI220/'Izračun udjela za 2024. (euri)'!$G$1,2)</f>
        <v>233.44</v>
      </c>
      <c r="AJ220" s="64">
        <f>+ROUND('Izračun udjela za 2024. (kune)'!AJ220/'Izračun udjela za 2024. (euri)'!$G$1,2)</f>
        <v>6703.11</v>
      </c>
      <c r="AK220" s="67">
        <f>+ROUND('Izračun udjela za 2024. (kune)'!AK220/'Izračun udjela za 2024. (euri)'!$G$1,2)</f>
        <v>151920.82</v>
      </c>
      <c r="AL220" s="64">
        <f>+ROUND('Izračun udjela za 2024. (kune)'!AL220/'Izračun udjela za 2024. (euri)'!$G$1,2)</f>
        <v>181872.16</v>
      </c>
      <c r="AM220" s="68">
        <f>+ROUND('Izračun udjela za 2024. (kune)'!AM220/'Izračun udjela za 2024. (euri)'!$G$1,2)</f>
        <v>300.55</v>
      </c>
      <c r="AN220" s="64">
        <f>+ROUND('Izračun udjela za 2024. (kune)'!AN220/'Izračun udjela za 2024. (euri)'!$G$1,2)</f>
        <v>8894.5</v>
      </c>
      <c r="AO220" s="67">
        <f>+ROUND('Izračun udjela za 2024. (kune)'!AO220/'Izračun udjela za 2024. (euri)'!$G$1,2)</f>
        <v>192134.76</v>
      </c>
      <c r="AP220" s="69"/>
      <c r="AQ220" s="69"/>
      <c r="AR220" s="69"/>
      <c r="AS220" s="69"/>
      <c r="AT220" s="69"/>
      <c r="AU220" s="71"/>
      <c r="AV220" s="64">
        <v>3</v>
      </c>
      <c r="AW220" s="64">
        <v>10</v>
      </c>
      <c r="AX220" s="64">
        <v>10</v>
      </c>
      <c r="AY220" s="64">
        <v>10</v>
      </c>
      <c r="AZ220" s="64"/>
      <c r="BA220" s="64"/>
      <c r="BB220" s="64"/>
      <c r="BC220" s="64"/>
      <c r="BD220" s="72">
        <f t="shared" si="53"/>
        <v>165786.51999999999</v>
      </c>
      <c r="BE220" s="73">
        <f t="shared" si="51"/>
        <v>169.17</v>
      </c>
      <c r="BF220" s="74">
        <f t="shared" si="58"/>
        <v>447.75</v>
      </c>
      <c r="BG220" s="66">
        <f t="shared" si="52"/>
        <v>273008.40000000002</v>
      </c>
      <c r="BH220" s="75">
        <f t="shared" si="55"/>
        <v>7.7141177551843165E-4</v>
      </c>
      <c r="BI220" s="76">
        <f t="shared" si="56"/>
        <v>7.7141177551843197E-4</v>
      </c>
    </row>
    <row r="221" spans="1:61" ht="15.75" customHeight="1" x14ac:dyDescent="0.25">
      <c r="A221" s="60">
        <v>1</v>
      </c>
      <c r="B221" s="61">
        <v>240</v>
      </c>
      <c r="C221" s="61">
        <v>9</v>
      </c>
      <c r="D221" s="62" t="s">
        <v>87</v>
      </c>
      <c r="E221" s="62" t="s">
        <v>300</v>
      </c>
      <c r="F221" s="63">
        <v>943</v>
      </c>
      <c r="G221" s="64">
        <v>10</v>
      </c>
      <c r="H221" s="64">
        <f>+ROUND('Izračun udjela za 2024. (kune)'!H221/'Izračun udjela za 2024. (euri)'!$G$1,2)</f>
        <v>149199.64000000001</v>
      </c>
      <c r="I221" s="65">
        <f>+ROUND('Izračun udjela za 2024. (kune)'!I221/'Izračun udjela za 2024. (euri)'!$G$1,2)</f>
        <v>6111.94</v>
      </c>
      <c r="J221" s="66">
        <f>+ROUND('Izračun udjela za 2024. (kune)'!J221/'Izračun udjela za 2024. (euri)'!$G$1,2)</f>
        <v>157396.47</v>
      </c>
      <c r="K221" s="64">
        <f>+ROUND('Izračun udjela za 2024. (kune)'!K221/'Izračun udjela za 2024. (euri)'!$G$1,2)</f>
        <v>146507.68</v>
      </c>
      <c r="L221" s="65">
        <f>+ROUND('Izračun udjela za 2024. (kune)'!L221/'Izračun udjela za 2024. (euri)'!$G$1,2)</f>
        <v>6320.63</v>
      </c>
      <c r="M221" s="66">
        <f>+ROUND('Izračun udjela za 2024. (kune)'!M221/'Izračun udjela za 2024. (euri)'!$G$1,2)</f>
        <v>154205.76000000001</v>
      </c>
      <c r="N221" s="64">
        <f>+ROUND('Izračun udjela za 2024. (kune)'!N221/'Izračun udjela za 2024. (euri)'!$G$1,2)</f>
        <v>165611.15</v>
      </c>
      <c r="O221" s="65">
        <f>+ROUND('Izračun udjela za 2024. (kune)'!O221/'Izračun udjela za 2024. (euri)'!$G$1,2)</f>
        <v>12144.87</v>
      </c>
      <c r="P221" s="66">
        <f>+ROUND('Izračun udjela za 2024. (kune)'!P221/'Izračun udjela za 2024. (euri)'!$G$1,2)</f>
        <v>168812.91</v>
      </c>
      <c r="Q221" s="64">
        <f>+ROUND('Izračun udjela za 2024. (kune)'!Q221/'Izračun udjela za 2024. (euri)'!$G$1,2)</f>
        <v>159350.9</v>
      </c>
      <c r="R221" s="65">
        <f>+ROUND('Izračun udjela za 2024. (kune)'!R221/'Izračun udjela za 2024. (euri)'!$G$1,2)</f>
        <v>11831.54</v>
      </c>
      <c r="S221" s="66">
        <f>+ROUND('Izračun udjela za 2024. (kune)'!S221/'Izračun udjela za 2024. (euri)'!$G$1,2)</f>
        <v>162271.29999999999</v>
      </c>
      <c r="T221" s="64">
        <f>+ROUND('Izračun udjela za 2024. (kune)'!T221/'Izračun udjela za 2024. (euri)'!$G$1,2)</f>
        <v>135737.79</v>
      </c>
      <c r="U221" s="65">
        <f>+ROUND('Izračun udjela za 2024. (kune)'!U221/'Izračun udjela za 2024. (euri)'!$G$1,2)</f>
        <v>10126.4</v>
      </c>
      <c r="V221" s="67">
        <f>+ROUND('Izračun udjela za 2024. (kune)'!V221/'Izračun udjela za 2024. (euri)'!$G$1,2)</f>
        <v>138172.51999999999</v>
      </c>
      <c r="W221" s="64">
        <f>+ROUND('Izračun udjela za 2024. (kune)'!W221/'Izračun udjela za 2024. (euri)'!$G$1,2)</f>
        <v>259514.62</v>
      </c>
      <c r="X221" s="65">
        <f>+ROUND('Izračun udjela za 2024. (kune)'!X221/'Izračun udjela za 2024. (euri)'!$G$1,2)</f>
        <v>19223.36</v>
      </c>
      <c r="Y221" s="67">
        <f>+ROUND('Izračun udjela za 2024. (kune)'!Y221/'Izračun udjela za 2024. (euri)'!$G$1,2)</f>
        <v>264320.38</v>
      </c>
      <c r="Z221" s="64">
        <f>+ROUND('Izračun udjela za 2024. (kune)'!Z221/'Izračun udjela za 2024. (euri)'!$G$1,2)</f>
        <v>224303.38</v>
      </c>
      <c r="AA221" s="68">
        <f>+ROUND('Izračun udjela za 2024. (kune)'!AA221/'Izračun udjela za 2024. (euri)'!$G$1,2)</f>
        <v>1296.3499999999999</v>
      </c>
      <c r="AB221" s="65">
        <f>+ROUND('Izračun udjela za 2024. (kune)'!AB221/'Izračun udjela za 2024. (euri)'!$G$1,2)</f>
        <v>16615.13</v>
      </c>
      <c r="AC221" s="67">
        <f>+ROUND('Izračun udjela za 2024. (kune)'!AC221/'Izračun udjela za 2024. (euri)'!$G$1,2)</f>
        <v>246083.46</v>
      </c>
      <c r="AD221" s="64">
        <f>+ROUND('Izračun udjela za 2024. (kune)'!AD221/'Izračun udjela za 2024. (euri)'!$G$1,2)</f>
        <v>213834.53</v>
      </c>
      <c r="AE221" s="68">
        <f>+ROUND('Izračun udjela za 2024. (kune)'!AE221/'Izračun udjela za 2024. (euri)'!$G$1,2)</f>
        <v>2673.15</v>
      </c>
      <c r="AF221" s="65">
        <f>+ROUND('Izračun udjela za 2024. (kune)'!AF221/'Izračun udjela za 2024. (euri)'!$G$1,2)</f>
        <v>16090.85</v>
      </c>
      <c r="AG221" s="67">
        <f>+ROUND('Izračun udjela za 2024. (kune)'!AG221/'Izračun udjela za 2024. (euri)'!$G$1,2)</f>
        <v>239104.75</v>
      </c>
      <c r="AH221" s="64">
        <f>+ROUND('Izračun udjela za 2024. (kune)'!AH221/'Izračun udjela za 2024. (euri)'!$G$1,2)</f>
        <v>180569.64</v>
      </c>
      <c r="AI221" s="68">
        <f>+ROUND('Izračun udjela za 2024. (kune)'!AI221/'Izračun udjela za 2024. (euri)'!$G$1,2)</f>
        <v>2709.28</v>
      </c>
      <c r="AJ221" s="64">
        <f>+ROUND('Izračun udjela za 2024. (kune)'!AJ221/'Izračun udjela za 2024. (euri)'!$G$1,2)</f>
        <v>13355.47</v>
      </c>
      <c r="AK221" s="67">
        <f>+ROUND('Izračun udjela za 2024. (kune)'!AK221/'Izračun udjela za 2024. (euri)'!$G$1,2)</f>
        <v>218403.13</v>
      </c>
      <c r="AL221" s="64">
        <f>+ROUND('Izračun udjela za 2024. (kune)'!AL221/'Izračun udjela za 2024. (euri)'!$G$1,2)</f>
        <v>245063.92</v>
      </c>
      <c r="AM221" s="68">
        <f>+ROUND('Izračun udjela za 2024. (kune)'!AM221/'Izračun udjela za 2024. (euri)'!$G$1,2)</f>
        <v>3827.78</v>
      </c>
      <c r="AN221" s="64">
        <f>+ROUND('Izračun udjela za 2024. (kune)'!AN221/'Izračun udjela za 2024. (euri)'!$G$1,2)</f>
        <v>18152.89</v>
      </c>
      <c r="AO221" s="67">
        <f>+ROUND('Izračun udjela za 2024. (kune)'!AO221/'Izračun udjela za 2024. (euri)'!$G$1,2)</f>
        <v>286343.19</v>
      </c>
      <c r="AP221" s="69"/>
      <c r="AQ221" s="69"/>
      <c r="AR221" s="69"/>
      <c r="AS221" s="69"/>
      <c r="AT221" s="69"/>
      <c r="AU221" s="71"/>
      <c r="AV221" s="64">
        <v>87</v>
      </c>
      <c r="AW221" s="64">
        <v>112</v>
      </c>
      <c r="AX221" s="64">
        <v>171</v>
      </c>
      <c r="AY221" s="64">
        <v>187</v>
      </c>
      <c r="AZ221" s="64"/>
      <c r="BA221" s="64"/>
      <c r="BB221" s="64"/>
      <c r="BC221" s="64"/>
      <c r="BD221" s="72">
        <f t="shared" si="53"/>
        <v>250850.98</v>
      </c>
      <c r="BE221" s="73">
        <f t="shared" si="51"/>
        <v>266.01</v>
      </c>
      <c r="BF221" s="74">
        <f t="shared" si="58"/>
        <v>447.75</v>
      </c>
      <c r="BG221" s="66">
        <f t="shared" si="52"/>
        <v>171380.82</v>
      </c>
      <c r="BH221" s="75">
        <f t="shared" si="55"/>
        <v>4.8425316820290053E-4</v>
      </c>
      <c r="BI221" s="76">
        <f t="shared" si="56"/>
        <v>4.8425316820290102E-4</v>
      </c>
    </row>
    <row r="222" spans="1:61" ht="15.75" customHeight="1" x14ac:dyDescent="0.25">
      <c r="A222" s="60">
        <v>1</v>
      </c>
      <c r="B222" s="61">
        <v>242</v>
      </c>
      <c r="C222" s="61">
        <v>8</v>
      </c>
      <c r="D222" s="62" t="s">
        <v>87</v>
      </c>
      <c r="E222" s="62" t="s">
        <v>301</v>
      </c>
      <c r="F222" s="63">
        <v>3527</v>
      </c>
      <c r="G222" s="64">
        <v>10</v>
      </c>
      <c r="H222" s="64">
        <f>+ROUND('Izračun udjela za 2024. (kune)'!H222/'Izračun udjela za 2024. (euri)'!$G$1,2)</f>
        <v>1657519.38</v>
      </c>
      <c r="I222" s="65">
        <f>+ROUND('Izračun udjela za 2024. (kune)'!I222/'Izračun udjela za 2024. (euri)'!$G$1,2)</f>
        <v>0</v>
      </c>
      <c r="J222" s="66">
        <f>+ROUND('Izračun udjela za 2024. (kune)'!J222/'Izračun udjela za 2024. (euri)'!$G$1,2)</f>
        <v>1823271.31</v>
      </c>
      <c r="K222" s="64">
        <f>+ROUND('Izračun udjela za 2024. (kune)'!K222/'Izračun udjela za 2024. (euri)'!$G$1,2)</f>
        <v>1531272.76</v>
      </c>
      <c r="L222" s="65">
        <f>+ROUND('Izračun udjela za 2024. (kune)'!L222/'Izračun udjela za 2024. (euri)'!$G$1,2)</f>
        <v>0</v>
      </c>
      <c r="M222" s="66">
        <f>+ROUND('Izračun udjela za 2024. (kune)'!M222/'Izračun udjela za 2024. (euri)'!$G$1,2)</f>
        <v>1684400.03</v>
      </c>
      <c r="N222" s="64">
        <f>+ROUND('Izračun udjela za 2024. (kune)'!N222/'Izračun udjela za 2024. (euri)'!$G$1,2)</f>
        <v>1455776.47</v>
      </c>
      <c r="O222" s="65">
        <f>+ROUND('Izračun udjela za 2024. (kune)'!O222/'Izračun udjela za 2024. (euri)'!$G$1,2)</f>
        <v>0</v>
      </c>
      <c r="P222" s="66">
        <f>+ROUND('Izračun udjela za 2024. (kune)'!P222/'Izračun udjela za 2024. (euri)'!$G$1,2)</f>
        <v>1601354.12</v>
      </c>
      <c r="Q222" s="64">
        <f>+ROUND('Izračun udjela za 2024. (kune)'!Q222/'Izračun udjela za 2024. (euri)'!$G$1,2)</f>
        <v>1566856.53</v>
      </c>
      <c r="R222" s="65">
        <f>+ROUND('Izračun udjela za 2024. (kune)'!R222/'Izračun udjela za 2024. (euri)'!$G$1,2)</f>
        <v>0</v>
      </c>
      <c r="S222" s="66">
        <f>+ROUND('Izračun udjela za 2024. (kune)'!S222/'Izračun udjela za 2024. (euri)'!$G$1,2)</f>
        <v>1723542.18</v>
      </c>
      <c r="T222" s="64">
        <f>+ROUND('Izračun udjela za 2024. (kune)'!T222/'Izračun udjela za 2024. (euri)'!$G$1,2)</f>
        <v>1619599.85</v>
      </c>
      <c r="U222" s="65">
        <f>+ROUND('Izračun udjela za 2024. (kune)'!U222/'Izračun udjela za 2024. (euri)'!$G$1,2)</f>
        <v>0</v>
      </c>
      <c r="V222" s="67">
        <f>+ROUND('Izračun udjela za 2024. (kune)'!V222/'Izračun udjela za 2024. (euri)'!$G$1,2)</f>
        <v>1781559.83</v>
      </c>
      <c r="W222" s="64">
        <f>+ROUND('Izračun udjela za 2024. (kune)'!W222/'Izračun udjela za 2024. (euri)'!$G$1,2)</f>
        <v>1554013.23</v>
      </c>
      <c r="X222" s="65">
        <f>+ROUND('Izračun udjela za 2024. (kune)'!X222/'Izračun udjela za 2024. (euri)'!$G$1,2)</f>
        <v>0</v>
      </c>
      <c r="Y222" s="67">
        <f>+ROUND('Izračun udjela za 2024. (kune)'!Y222/'Izračun udjela za 2024. (euri)'!$G$1,2)</f>
        <v>1709414.55</v>
      </c>
      <c r="Z222" s="64">
        <f>+ROUND('Izračun udjela za 2024. (kune)'!Z222/'Izračun udjela za 2024. (euri)'!$G$1,2)</f>
        <v>1741443.45</v>
      </c>
      <c r="AA222" s="68">
        <f>+ROUND('Izračun udjela za 2024. (kune)'!AA222/'Izračun udjela za 2024. (euri)'!$G$1,2)</f>
        <v>56367.81</v>
      </c>
      <c r="AB222" s="65">
        <f>+ROUND('Izračun udjela za 2024. (kune)'!AB222/'Izračun udjela za 2024. (euri)'!$G$1,2)</f>
        <v>0</v>
      </c>
      <c r="AC222" s="67">
        <f>+ROUND('Izračun udjela za 2024. (kune)'!AC222/'Izračun udjela za 2024. (euri)'!$G$1,2)</f>
        <v>2170684.54</v>
      </c>
      <c r="AD222" s="64">
        <f>+ROUND('Izračun udjela za 2024. (kune)'!AD222/'Izračun udjela za 2024. (euri)'!$G$1,2)</f>
        <v>1494567.97</v>
      </c>
      <c r="AE222" s="68">
        <f>+ROUND('Izračun udjela za 2024. (kune)'!AE222/'Izračun udjela za 2024. (euri)'!$G$1,2)</f>
        <v>48185.54</v>
      </c>
      <c r="AF222" s="65">
        <f>+ROUND('Izračun udjela za 2024. (kune)'!AF222/'Izračun udjela za 2024. (euri)'!$G$1,2)</f>
        <v>0</v>
      </c>
      <c r="AG222" s="67">
        <f>+ROUND('Izračun udjela za 2024. (kune)'!AG222/'Izračun udjela za 2024. (euri)'!$G$1,2)</f>
        <v>1912282.87</v>
      </c>
      <c r="AH222" s="64">
        <f>+ROUND('Izračun udjela za 2024. (kune)'!AH222/'Izračun udjela za 2024. (euri)'!$G$1,2)</f>
        <v>1328308.98</v>
      </c>
      <c r="AI222" s="68">
        <f>+ROUND('Izračun udjela za 2024. (kune)'!AI222/'Izračun udjela za 2024. (euri)'!$G$1,2)</f>
        <v>63723.12</v>
      </c>
      <c r="AJ222" s="64">
        <f>+ROUND('Izračun udjela za 2024. (kune)'!AJ222/'Izračun udjela za 2024. (euri)'!$G$1,2)</f>
        <v>0</v>
      </c>
      <c r="AK222" s="67">
        <f>+ROUND('Izračun udjela za 2024. (kune)'!AK222/'Izračun udjela za 2024. (euri)'!$G$1,2)</f>
        <v>1739242.73</v>
      </c>
      <c r="AL222" s="64">
        <f>+ROUND('Izračun udjela za 2024. (kune)'!AL222/'Izračun udjela za 2024. (euri)'!$G$1,2)</f>
        <v>1746367.75</v>
      </c>
      <c r="AM222" s="68">
        <f>+ROUND('Izračun udjela za 2024. (kune)'!AM222/'Izračun udjela za 2024. (euri)'!$G$1,2)</f>
        <v>68445.41</v>
      </c>
      <c r="AN222" s="64">
        <f>+ROUND('Izračun udjela za 2024. (kune)'!AN222/'Izračun udjela za 2024. (euri)'!$G$1,2)</f>
        <v>0</v>
      </c>
      <c r="AO222" s="67">
        <f>+ROUND('Izračun udjela za 2024. (kune)'!AO222/'Izračun udjela za 2024. (euri)'!$G$1,2)</f>
        <v>2182963.23</v>
      </c>
      <c r="AP222" s="69"/>
      <c r="AQ222" s="69"/>
      <c r="AR222" s="69"/>
      <c r="AS222" s="69"/>
      <c r="AT222" s="69"/>
      <c r="AU222" s="71"/>
      <c r="AV222" s="64">
        <v>1448</v>
      </c>
      <c r="AW222" s="64">
        <v>1467</v>
      </c>
      <c r="AX222" s="64">
        <v>1590</v>
      </c>
      <c r="AY222" s="64">
        <v>1540</v>
      </c>
      <c r="AZ222" s="64"/>
      <c r="BA222" s="64"/>
      <c r="BB222" s="64"/>
      <c r="BC222" s="64"/>
      <c r="BD222" s="72">
        <f t="shared" si="53"/>
        <v>1942917.58</v>
      </c>
      <c r="BE222" s="73">
        <f t="shared" si="51"/>
        <v>550.87</v>
      </c>
      <c r="BF222" s="74">
        <f t="shared" si="58"/>
        <v>447.75</v>
      </c>
      <c r="BG222" s="66">
        <f t="shared" si="52"/>
        <v>0</v>
      </c>
      <c r="BH222" s="75">
        <f t="shared" si="55"/>
        <v>0</v>
      </c>
      <c r="BI222" s="76">
        <f t="shared" si="56"/>
        <v>0</v>
      </c>
    </row>
    <row r="223" spans="1:61" ht="15.75" customHeight="1" x14ac:dyDescent="0.25">
      <c r="A223" s="60">
        <v>1</v>
      </c>
      <c r="B223" s="61">
        <v>243</v>
      </c>
      <c r="C223" s="61">
        <v>17</v>
      </c>
      <c r="D223" s="62" t="s">
        <v>87</v>
      </c>
      <c r="E223" s="62" t="s">
        <v>302</v>
      </c>
      <c r="F223" s="63">
        <v>1402</v>
      </c>
      <c r="G223" s="64">
        <v>10</v>
      </c>
      <c r="H223" s="64">
        <f>+ROUND('Izračun udjela za 2024. (kune)'!H223/'Izračun udjela za 2024. (euri)'!$G$1,2)</f>
        <v>176459.56</v>
      </c>
      <c r="I223" s="65">
        <f>+ROUND('Izračun udjela za 2024. (kune)'!I223/'Izračun udjela za 2024. (euri)'!$G$1,2)</f>
        <v>0</v>
      </c>
      <c r="J223" s="66">
        <f>+ROUND('Izračun udjela za 2024. (kune)'!J223/'Izračun udjela za 2024. (euri)'!$G$1,2)</f>
        <v>194105.51</v>
      </c>
      <c r="K223" s="64">
        <f>+ROUND('Izračun udjela za 2024. (kune)'!K223/'Izračun udjela za 2024. (euri)'!$G$1,2)</f>
        <v>152028.75</v>
      </c>
      <c r="L223" s="65">
        <f>+ROUND('Izračun udjela za 2024. (kune)'!L223/'Izračun udjela za 2024. (euri)'!$G$1,2)</f>
        <v>0</v>
      </c>
      <c r="M223" s="66">
        <f>+ROUND('Izračun udjela za 2024. (kune)'!M223/'Izračun udjela za 2024. (euri)'!$G$1,2)</f>
        <v>167231.62</v>
      </c>
      <c r="N223" s="64">
        <f>+ROUND('Izračun udjela za 2024. (kune)'!N223/'Izračun udjela za 2024. (euri)'!$G$1,2)</f>
        <v>132974.44</v>
      </c>
      <c r="O223" s="65">
        <f>+ROUND('Izračun udjela za 2024. (kune)'!O223/'Izračun udjela za 2024. (euri)'!$G$1,2)</f>
        <v>0</v>
      </c>
      <c r="P223" s="66">
        <f>+ROUND('Izračun udjela za 2024. (kune)'!P223/'Izračun udjela za 2024. (euri)'!$G$1,2)</f>
        <v>146271.89000000001</v>
      </c>
      <c r="Q223" s="64">
        <f>+ROUND('Izračun udjela za 2024. (kune)'!Q223/'Izračun udjela za 2024. (euri)'!$G$1,2)</f>
        <v>117716.02</v>
      </c>
      <c r="R223" s="65">
        <f>+ROUND('Izračun udjela za 2024. (kune)'!R223/'Izračun udjela za 2024. (euri)'!$G$1,2)</f>
        <v>0</v>
      </c>
      <c r="S223" s="66">
        <f>+ROUND('Izračun udjela za 2024. (kune)'!S223/'Izračun udjela za 2024. (euri)'!$G$1,2)</f>
        <v>129487.62</v>
      </c>
      <c r="T223" s="64">
        <f>+ROUND('Izračun udjela za 2024. (kune)'!T223/'Izračun udjela za 2024. (euri)'!$G$1,2)</f>
        <v>107555.45</v>
      </c>
      <c r="U223" s="65">
        <f>+ROUND('Izračun udjela za 2024. (kune)'!U223/'Izračun udjela za 2024. (euri)'!$G$1,2)</f>
        <v>0</v>
      </c>
      <c r="V223" s="67">
        <f>+ROUND('Izračun udjela za 2024. (kune)'!V223/'Izračun udjela za 2024. (euri)'!$G$1,2)</f>
        <v>118310.99</v>
      </c>
      <c r="W223" s="64">
        <f>+ROUND('Izračun udjela za 2024. (kune)'!W223/'Izračun udjela za 2024. (euri)'!$G$1,2)</f>
        <v>313375.40999999997</v>
      </c>
      <c r="X223" s="65">
        <f>+ROUND('Izračun udjela za 2024. (kune)'!X223/'Izračun udjela za 2024. (euri)'!$G$1,2)</f>
        <v>0</v>
      </c>
      <c r="Y223" s="67">
        <f>+ROUND('Izračun udjela za 2024. (kune)'!Y223/'Izračun udjela za 2024. (euri)'!$G$1,2)</f>
        <v>344712.95</v>
      </c>
      <c r="Z223" s="64">
        <f>+ROUND('Izračun udjela za 2024. (kune)'!Z223/'Izračun udjela za 2024. (euri)'!$G$1,2)</f>
        <v>258255.91</v>
      </c>
      <c r="AA223" s="68">
        <f>+ROUND('Izračun udjela za 2024. (kune)'!AA223/'Izračun udjela za 2024. (euri)'!$G$1,2)</f>
        <v>2541.14</v>
      </c>
      <c r="AB223" s="65">
        <f>+ROUND('Izračun udjela za 2024. (kune)'!AB223/'Izračun udjela za 2024. (euri)'!$G$1,2)</f>
        <v>0</v>
      </c>
      <c r="AC223" s="67">
        <f>+ROUND('Izračun udjela za 2024. (kune)'!AC223/'Izračun udjela za 2024. (euri)'!$G$1,2)</f>
        <v>291140.90999999997</v>
      </c>
      <c r="AD223" s="64">
        <f>+ROUND('Izračun udjela za 2024. (kune)'!AD223/'Izračun udjela za 2024. (euri)'!$G$1,2)</f>
        <v>555421.66</v>
      </c>
      <c r="AE223" s="68">
        <f>+ROUND('Izračun udjela za 2024. (kune)'!AE223/'Izračun udjela za 2024. (euri)'!$G$1,2)</f>
        <v>2005.64</v>
      </c>
      <c r="AF223" s="65">
        <f>+ROUND('Izračun udjela za 2024. (kune)'!AF223/'Izračun udjela za 2024. (euri)'!$G$1,2)</f>
        <v>0</v>
      </c>
      <c r="AG223" s="67">
        <f>+ROUND('Izračun udjela za 2024. (kune)'!AG223/'Izračun udjela za 2024. (euri)'!$G$1,2)</f>
        <v>620802.23</v>
      </c>
      <c r="AH223" s="64">
        <f>+ROUND('Izračun udjela za 2024. (kune)'!AH223/'Izračun udjela za 2024. (euri)'!$G$1,2)</f>
        <v>299161.55</v>
      </c>
      <c r="AI223" s="68">
        <f>+ROUND('Izračun udjela za 2024. (kune)'!AI223/'Izračun udjela za 2024. (euri)'!$G$1,2)</f>
        <v>2058.79</v>
      </c>
      <c r="AJ223" s="64">
        <f>+ROUND('Izračun udjela za 2024. (kune)'!AJ223/'Izračun udjela za 2024. (euri)'!$G$1,2)</f>
        <v>0</v>
      </c>
      <c r="AK223" s="67">
        <f>+ROUND('Izračun udjela za 2024. (kune)'!AK223/'Izračun udjela za 2024. (euri)'!$G$1,2)</f>
        <v>350245.25</v>
      </c>
      <c r="AL223" s="64">
        <f>+ROUND('Izračun udjela za 2024. (kune)'!AL223/'Izračun udjela za 2024. (euri)'!$G$1,2)</f>
        <v>340924.09</v>
      </c>
      <c r="AM223" s="68">
        <f>+ROUND('Izračun udjela za 2024. (kune)'!AM223/'Izračun udjela za 2024. (euri)'!$G$1,2)</f>
        <v>3668.48</v>
      </c>
      <c r="AN223" s="64">
        <f>+ROUND('Izračun udjela za 2024. (kune)'!AN223/'Izračun udjela za 2024. (euri)'!$G$1,2)</f>
        <v>0</v>
      </c>
      <c r="AO223" s="67">
        <f>+ROUND('Izračun udjela za 2024. (kune)'!AO223/'Izračun udjela za 2024. (euri)'!$G$1,2)</f>
        <v>396165.33</v>
      </c>
      <c r="AP223" s="69"/>
      <c r="AQ223" s="69"/>
      <c r="AR223" s="69"/>
      <c r="AS223" s="69"/>
      <c r="AT223" s="69"/>
      <c r="AU223" s="71"/>
      <c r="AV223" s="64">
        <v>45</v>
      </c>
      <c r="AW223" s="64">
        <v>55</v>
      </c>
      <c r="AX223" s="64">
        <v>107</v>
      </c>
      <c r="AY223" s="64">
        <v>115</v>
      </c>
      <c r="AZ223" s="64"/>
      <c r="BA223" s="64"/>
      <c r="BB223" s="64"/>
      <c r="BC223" s="64"/>
      <c r="BD223" s="72">
        <f t="shared" si="53"/>
        <v>400613.33</v>
      </c>
      <c r="BE223" s="73">
        <f t="shared" si="51"/>
        <v>285.74</v>
      </c>
      <c r="BF223" s="74">
        <f t="shared" si="58"/>
        <v>447.75</v>
      </c>
      <c r="BG223" s="66">
        <f t="shared" si="52"/>
        <v>227138.02</v>
      </c>
      <c r="BH223" s="75">
        <f t="shared" si="55"/>
        <v>6.4180055740387847E-4</v>
      </c>
      <c r="BI223" s="76">
        <f t="shared" si="56"/>
        <v>6.4180055740387803E-4</v>
      </c>
    </row>
    <row r="224" spans="1:61" ht="15.75" customHeight="1" x14ac:dyDescent="0.25">
      <c r="A224" s="60">
        <v>1</v>
      </c>
      <c r="B224" s="61">
        <v>244</v>
      </c>
      <c r="C224" s="61">
        <v>5</v>
      </c>
      <c r="D224" s="62" t="s">
        <v>91</v>
      </c>
      <c r="E224" s="62" t="s">
        <v>303</v>
      </c>
      <c r="F224" s="63">
        <v>8477</v>
      </c>
      <c r="G224" s="64">
        <v>12</v>
      </c>
      <c r="H224" s="64">
        <f>+ROUND('Izračun udjela za 2024. (kune)'!H224/'Izračun udjela za 2024. (euri)'!$G$1,2)</f>
        <v>2358331.39</v>
      </c>
      <c r="I224" s="65">
        <f>+ROUND('Izračun udjela za 2024. (kune)'!I224/'Izračun udjela za 2024. (euri)'!$G$1,2)</f>
        <v>172944.37</v>
      </c>
      <c r="J224" s="66">
        <f>+ROUND('Izračun udjela za 2024. (kune)'!J224/'Izračun udjela za 2024. (euri)'!$G$1,2)</f>
        <v>2447633.46</v>
      </c>
      <c r="K224" s="64">
        <f>+ROUND('Izračun udjela za 2024. (kune)'!K224/'Izračun udjela za 2024. (euri)'!$G$1,2)</f>
        <v>2334551.17</v>
      </c>
      <c r="L224" s="65">
        <f>+ROUND('Izračun udjela za 2024. (kune)'!L224/'Izračun udjela za 2024. (euri)'!$G$1,2)</f>
        <v>171200.48</v>
      </c>
      <c r="M224" s="66">
        <f>+ROUND('Izračun udjela za 2024. (kune)'!M224/'Izračun udjela za 2024. (euri)'!$G$1,2)</f>
        <v>2422952.7799999998</v>
      </c>
      <c r="N224" s="64">
        <f>+ROUND('Izračun udjela za 2024. (kune)'!N224/'Izračun udjela za 2024. (euri)'!$G$1,2)</f>
        <v>2202809.2000000002</v>
      </c>
      <c r="O224" s="65">
        <f>+ROUND('Izračun udjela za 2024. (kune)'!O224/'Izračun udjela za 2024. (euri)'!$G$1,2)</f>
        <v>161539.5</v>
      </c>
      <c r="P224" s="66">
        <f>+ROUND('Izračun udjela za 2024. (kune)'!P224/'Izračun udjela za 2024. (euri)'!$G$1,2)</f>
        <v>2286222.06</v>
      </c>
      <c r="Q224" s="64">
        <f>+ROUND('Izračun udjela za 2024. (kune)'!Q224/'Izračun udjela za 2024. (euri)'!$G$1,2)</f>
        <v>2613671.61</v>
      </c>
      <c r="R224" s="65">
        <f>+ROUND('Izračun udjela za 2024. (kune)'!R224/'Izračun udjela za 2024. (euri)'!$G$1,2)</f>
        <v>192385.42</v>
      </c>
      <c r="S224" s="66">
        <f>+ROUND('Izračun udjela za 2024. (kune)'!S224/'Izračun udjela za 2024. (euri)'!$G$1,2)</f>
        <v>2711840.54</v>
      </c>
      <c r="T224" s="64">
        <f>+ROUND('Izračun udjela za 2024. (kune)'!T224/'Izračun udjela za 2024. (euri)'!$G$1,2)</f>
        <v>2388896.69</v>
      </c>
      <c r="U224" s="65">
        <f>+ROUND('Izračun udjela za 2024. (kune)'!U224/'Izračun udjela za 2024. (euri)'!$G$1,2)</f>
        <v>176079.06</v>
      </c>
      <c r="V224" s="67">
        <f>+ROUND('Izračun udjela za 2024. (kune)'!V224/'Izračun udjela za 2024. (euri)'!$G$1,2)</f>
        <v>2478355.7400000002</v>
      </c>
      <c r="W224" s="64">
        <f>+ROUND('Izračun udjela za 2024. (kune)'!W224/'Izračun udjela za 2024. (euri)'!$G$1,2)</f>
        <v>2918751.77</v>
      </c>
      <c r="X224" s="65">
        <f>+ROUND('Izračun udjela za 2024. (kune)'!X224/'Izračun udjela za 2024. (euri)'!$G$1,2)</f>
        <v>312476.23</v>
      </c>
      <c r="Y224" s="67">
        <f>+ROUND('Izračun udjela za 2024. (kune)'!Y224/'Izračun udjela za 2024. (euri)'!$G$1,2)</f>
        <v>2919028.6</v>
      </c>
      <c r="Z224" s="64">
        <f>+ROUND('Izračun udjela za 2024. (kune)'!Z224/'Izračun udjela za 2024. (euri)'!$G$1,2)</f>
        <v>3292937.31</v>
      </c>
      <c r="AA224" s="68">
        <f>+ROUND('Izračun udjela za 2024. (kune)'!AA224/'Izračun udjela za 2024. (euri)'!$G$1,2)</f>
        <v>6489.53</v>
      </c>
      <c r="AB224" s="65">
        <f>+ROUND('Izračun udjela za 2024. (kune)'!AB224/'Izračun udjela za 2024. (euri)'!$G$1,2)</f>
        <v>352815.44</v>
      </c>
      <c r="AC224" s="67">
        <f>+ROUND('Izračun udjela za 2024. (kune)'!AC224/'Izračun udjela za 2024. (euri)'!$G$1,2)</f>
        <v>3289235.81</v>
      </c>
      <c r="AD224" s="64">
        <f>+ROUND('Izračun udjela za 2024. (kune)'!AD224/'Izračun udjela za 2024. (euri)'!$G$1,2)</f>
        <v>3291252.8</v>
      </c>
      <c r="AE224" s="68">
        <f>+ROUND('Izračun udjela za 2024. (kune)'!AE224/'Izračun udjela za 2024. (euri)'!$G$1,2)</f>
        <v>1771.24</v>
      </c>
      <c r="AF224" s="65">
        <f>+ROUND('Izračun udjela za 2024. (kune)'!AF224/'Izračun udjela za 2024. (euri)'!$G$1,2)</f>
        <v>354602.51</v>
      </c>
      <c r="AG224" s="67">
        <f>+ROUND('Izračun udjela za 2024. (kune)'!AG224/'Izračun udjela za 2024. (euri)'!$G$1,2)</f>
        <v>3291524.02</v>
      </c>
      <c r="AH224" s="64">
        <f>+ROUND('Izračun udjela za 2024. (kune)'!AH224/'Izračun udjela za 2024. (euri)'!$G$1,2)</f>
        <v>3108787.9</v>
      </c>
      <c r="AI224" s="68">
        <f>+ROUND('Izračun udjela za 2024. (kune)'!AI224/'Izračun udjela za 2024. (euri)'!$G$1,2)</f>
        <v>1198.53</v>
      </c>
      <c r="AJ224" s="64">
        <f>+ROUND('Izračun udjela za 2024. (kune)'!AJ224/'Izračun udjela za 2024. (euri)'!$G$1,2)</f>
        <v>336710.34</v>
      </c>
      <c r="AK224" s="67">
        <f>+ROUND('Izračun udjela za 2024. (kune)'!AK224/'Izračun udjela za 2024. (euri)'!$G$1,2)</f>
        <v>3112972.41</v>
      </c>
      <c r="AL224" s="64">
        <f>+ROUND('Izračun udjela za 2024. (kune)'!AL224/'Izračun udjela za 2024. (euri)'!$G$1,2)</f>
        <v>3618237.18</v>
      </c>
      <c r="AM224" s="68">
        <f>+ROUND('Izračun udjela za 2024. (kune)'!AM224/'Izračun udjela za 2024. (euri)'!$G$1,2)</f>
        <v>1942.69</v>
      </c>
      <c r="AN224" s="64">
        <f>+ROUND('Izračun udjela za 2024. (kune)'!AN224/'Izračun udjela za 2024. (euri)'!$G$1,2)</f>
        <v>384206.67</v>
      </c>
      <c r="AO224" s="67">
        <f>+ROUND('Izračun udjela za 2024. (kune)'!AO224/'Izračun udjela za 2024. (euri)'!$G$1,2)</f>
        <v>3631310.05</v>
      </c>
      <c r="AP224" s="69"/>
      <c r="AQ224" s="69"/>
      <c r="AR224" s="69"/>
      <c r="AS224" s="69"/>
      <c r="AT224" s="69"/>
      <c r="AU224" s="71"/>
      <c r="AV224" s="64">
        <v>16</v>
      </c>
      <c r="AW224" s="64">
        <v>20</v>
      </c>
      <c r="AX224" s="64">
        <v>43</v>
      </c>
      <c r="AY224" s="64">
        <v>51</v>
      </c>
      <c r="AZ224" s="64"/>
      <c r="BA224" s="64"/>
      <c r="BB224" s="64"/>
      <c r="BC224" s="64"/>
      <c r="BD224" s="72">
        <f t="shared" si="53"/>
        <v>3248814.18</v>
      </c>
      <c r="BE224" s="73">
        <f t="shared" si="51"/>
        <v>383.25</v>
      </c>
      <c r="BF224" s="74">
        <f>+$BJ$601</f>
        <v>453.27</v>
      </c>
      <c r="BG224" s="66">
        <f t="shared" si="52"/>
        <v>593559.5399999998</v>
      </c>
      <c r="BH224" s="75">
        <f t="shared" si="55"/>
        <v>1.6771601849148356E-3</v>
      </c>
      <c r="BI224" s="76">
        <f t="shared" si="56"/>
        <v>1.67716018491484E-3</v>
      </c>
    </row>
    <row r="225" spans="1:61" ht="15.75" customHeight="1" x14ac:dyDescent="0.25">
      <c r="A225" s="60">
        <v>1</v>
      </c>
      <c r="B225" s="61">
        <v>245</v>
      </c>
      <c r="C225" s="61">
        <v>10</v>
      </c>
      <c r="D225" s="62" t="s">
        <v>87</v>
      </c>
      <c r="E225" s="62" t="s">
        <v>304</v>
      </c>
      <c r="F225" s="63">
        <v>2759</v>
      </c>
      <c r="G225" s="64">
        <v>10</v>
      </c>
      <c r="H225" s="64">
        <f>+ROUND('Izračun udjela za 2024. (kune)'!H225/'Izračun udjela za 2024. (euri)'!$G$1,2)</f>
        <v>302706.46000000002</v>
      </c>
      <c r="I225" s="65">
        <f>+ROUND('Izračun udjela za 2024. (kune)'!I225/'Izračun udjela za 2024. (euri)'!$G$1,2)</f>
        <v>10615.19</v>
      </c>
      <c r="J225" s="66">
        <f>+ROUND('Izračun udjela za 2024. (kune)'!J225/'Izračun udjela za 2024. (euri)'!$G$1,2)</f>
        <v>321300.40000000002</v>
      </c>
      <c r="K225" s="64">
        <f>+ROUND('Izračun udjela za 2024. (kune)'!K225/'Izračun udjela za 2024. (euri)'!$G$1,2)</f>
        <v>323779.81</v>
      </c>
      <c r="L225" s="65">
        <f>+ROUND('Izračun udjela za 2024. (kune)'!L225/'Izračun udjela za 2024. (euri)'!$G$1,2)</f>
        <v>23743.919999999998</v>
      </c>
      <c r="M225" s="66">
        <f>+ROUND('Izračun udjela za 2024. (kune)'!M225/'Izračun udjela za 2024. (euri)'!$G$1,2)</f>
        <v>330039.48</v>
      </c>
      <c r="N225" s="64">
        <f>+ROUND('Izračun udjela za 2024. (kune)'!N225/'Izračun udjela za 2024. (euri)'!$G$1,2)</f>
        <v>159872.29</v>
      </c>
      <c r="O225" s="65">
        <f>+ROUND('Izračun udjela za 2024. (kune)'!O225/'Izračun udjela za 2024. (euri)'!$G$1,2)</f>
        <v>11723.95</v>
      </c>
      <c r="P225" s="66">
        <f>+ROUND('Izračun udjela za 2024. (kune)'!P225/'Izračun udjela za 2024. (euri)'!$G$1,2)</f>
        <v>162963.17000000001</v>
      </c>
      <c r="Q225" s="64">
        <f>+ROUND('Izračun udjela za 2024. (kune)'!Q225/'Izračun udjela za 2024. (euri)'!$G$1,2)</f>
        <v>219035.08</v>
      </c>
      <c r="R225" s="65">
        <f>+ROUND('Izračun udjela za 2024. (kune)'!R225/'Izračun udjela za 2024. (euri)'!$G$1,2)</f>
        <v>16272.28</v>
      </c>
      <c r="S225" s="66">
        <f>+ROUND('Izračun udjela za 2024. (kune)'!S225/'Izračun udjela za 2024. (euri)'!$G$1,2)</f>
        <v>223039.07</v>
      </c>
      <c r="T225" s="64">
        <f>+ROUND('Izračun udjela za 2024. (kune)'!T225/'Izračun udjela za 2024. (euri)'!$G$1,2)</f>
        <v>220140.37</v>
      </c>
      <c r="U225" s="65">
        <f>+ROUND('Izračun udjela za 2024. (kune)'!U225/'Izračun udjela za 2024. (euri)'!$G$1,2)</f>
        <v>16373.9</v>
      </c>
      <c r="V225" s="67">
        <f>+ROUND('Izračun udjela za 2024. (kune)'!V225/'Izračun udjela za 2024. (euri)'!$G$1,2)</f>
        <v>224143.12</v>
      </c>
      <c r="W225" s="64">
        <f>+ROUND('Izračun udjela za 2024. (kune)'!W225/'Izračun udjela za 2024. (euri)'!$G$1,2)</f>
        <v>254275.48</v>
      </c>
      <c r="X225" s="65">
        <f>+ROUND('Izračun udjela za 2024. (kune)'!X225/'Izračun udjela za 2024. (euri)'!$G$1,2)</f>
        <v>18835.28</v>
      </c>
      <c r="Y225" s="67">
        <f>+ROUND('Izračun udjela za 2024. (kune)'!Y225/'Izračun udjela za 2024. (euri)'!$G$1,2)</f>
        <v>258984.22</v>
      </c>
      <c r="Z225" s="64">
        <f>+ROUND('Izračun udjela za 2024. (kune)'!Z225/'Izračun udjela za 2024. (euri)'!$G$1,2)</f>
        <v>267321.5</v>
      </c>
      <c r="AA225" s="68">
        <f>+ROUND('Izračun udjela za 2024. (kune)'!AA225/'Izračun udjela za 2024. (euri)'!$G$1,2)</f>
        <v>86</v>
      </c>
      <c r="AB225" s="65">
        <f>+ROUND('Izračun udjela za 2024. (kune)'!AB225/'Izračun udjela za 2024. (euri)'!$G$1,2)</f>
        <v>19801.64</v>
      </c>
      <c r="AC225" s="67">
        <f>+ROUND('Izračun udjela za 2024. (kune)'!AC225/'Izračun udjela za 2024. (euri)'!$G$1,2)</f>
        <v>272271.84000000003</v>
      </c>
      <c r="AD225" s="64">
        <f>+ROUND('Izračun udjela za 2024. (kune)'!AD225/'Izračun udjela za 2024. (euri)'!$G$1,2)</f>
        <v>248138.07</v>
      </c>
      <c r="AE225" s="68">
        <f>+ROUND('Izračun udjela za 2024. (kune)'!AE225/'Izračun udjela za 2024. (euri)'!$G$1,2)</f>
        <v>43</v>
      </c>
      <c r="AF225" s="65">
        <f>+ROUND('Izračun udjela za 2024. (kune)'!AF225/'Izračun udjela za 2024. (euri)'!$G$1,2)</f>
        <v>18387.61</v>
      </c>
      <c r="AG225" s="67">
        <f>+ROUND('Izračun udjela za 2024. (kune)'!AG225/'Izračun udjela za 2024. (euri)'!$G$1,2)</f>
        <v>252725.51</v>
      </c>
      <c r="AH225" s="64">
        <f>+ROUND('Izračun udjela za 2024. (kune)'!AH225/'Izračun udjela za 2024. (euri)'!$G$1,2)</f>
        <v>281366.89</v>
      </c>
      <c r="AI225" s="68">
        <f>+ROUND('Izračun udjela za 2024. (kune)'!AI225/'Izračun udjela za 2024. (euri)'!$G$1,2)</f>
        <v>0</v>
      </c>
      <c r="AJ225" s="64">
        <f>+ROUND('Izračun udjela za 2024. (kune)'!AJ225/'Izračun udjela za 2024. (euri)'!$G$1,2)</f>
        <v>20842.009999999998</v>
      </c>
      <c r="AK225" s="67">
        <f>+ROUND('Izračun udjela za 2024. (kune)'!AK225/'Izračun udjela za 2024. (euri)'!$G$1,2)</f>
        <v>286577.37</v>
      </c>
      <c r="AL225" s="64">
        <f>+ROUND('Izračun udjela za 2024. (kune)'!AL225/'Izračun udjela za 2024. (euri)'!$G$1,2)</f>
        <v>343604.14</v>
      </c>
      <c r="AM225" s="68">
        <f>+ROUND('Izračun udjela za 2024. (kune)'!AM225/'Izračun udjela za 2024. (euri)'!$G$1,2)</f>
        <v>0</v>
      </c>
      <c r="AN225" s="64">
        <f>+ROUND('Izračun udjela za 2024. (kune)'!AN225/'Izračun udjela za 2024. (euri)'!$G$1,2)</f>
        <v>25452.17</v>
      </c>
      <c r="AO225" s="67">
        <f>+ROUND('Izračun udjela za 2024. (kune)'!AO225/'Izračun udjela za 2024. (euri)'!$G$1,2)</f>
        <v>349967.17</v>
      </c>
      <c r="AP225" s="69"/>
      <c r="AQ225" s="69"/>
      <c r="AR225" s="69"/>
      <c r="AS225" s="69"/>
      <c r="AT225" s="69"/>
      <c r="AU225" s="71"/>
      <c r="AV225" s="64">
        <v>0</v>
      </c>
      <c r="AW225" s="64">
        <v>0</v>
      </c>
      <c r="AX225" s="64">
        <v>0</v>
      </c>
      <c r="AY225" s="64">
        <v>0</v>
      </c>
      <c r="AZ225" s="64"/>
      <c r="BA225" s="64"/>
      <c r="BB225" s="64"/>
      <c r="BC225" s="64"/>
      <c r="BD225" s="72">
        <f t="shared" si="53"/>
        <v>284105.21999999997</v>
      </c>
      <c r="BE225" s="73">
        <f t="shared" si="51"/>
        <v>102.97</v>
      </c>
      <c r="BF225" s="74">
        <f t="shared" ref="BF225:BF228" si="59">+$BJ$600</f>
        <v>447.75</v>
      </c>
      <c r="BG225" s="66">
        <f t="shared" si="52"/>
        <v>951248.0199999999</v>
      </c>
      <c r="BH225" s="75">
        <f t="shared" si="55"/>
        <v>2.6878437588975009E-3</v>
      </c>
      <c r="BI225" s="76">
        <f t="shared" si="56"/>
        <v>2.6878437588975001E-3</v>
      </c>
    </row>
    <row r="226" spans="1:61" ht="15.75" customHeight="1" x14ac:dyDescent="0.25">
      <c r="A226" s="60">
        <v>1</v>
      </c>
      <c r="B226" s="61">
        <v>246</v>
      </c>
      <c r="C226" s="61">
        <v>18</v>
      </c>
      <c r="D226" s="62" t="s">
        <v>87</v>
      </c>
      <c r="E226" s="62" t="s">
        <v>305</v>
      </c>
      <c r="F226" s="63">
        <v>836</v>
      </c>
      <c r="G226" s="64">
        <v>10</v>
      </c>
      <c r="H226" s="64">
        <f>+ROUND('Izračun udjela za 2024. (kune)'!H226/'Izračun udjela za 2024. (euri)'!$G$1,2)</f>
        <v>261739.4</v>
      </c>
      <c r="I226" s="65">
        <f>+ROUND('Izračun udjela za 2024. (kune)'!I226/'Izračun udjela za 2024. (euri)'!$G$1,2)</f>
        <v>3103.16</v>
      </c>
      <c r="J226" s="66">
        <f>+ROUND('Izračun udjela za 2024. (kune)'!J226/'Izračun udjela za 2024. (euri)'!$G$1,2)</f>
        <v>284499.87</v>
      </c>
      <c r="K226" s="64">
        <f>+ROUND('Izračun udjela za 2024. (kune)'!K226/'Izračun udjela za 2024. (euri)'!$G$1,2)</f>
        <v>253761.38</v>
      </c>
      <c r="L226" s="65">
        <f>+ROUND('Izračun udjela za 2024. (kune)'!L226/'Izračun udjela za 2024. (euri)'!$G$1,2)</f>
        <v>3017.53</v>
      </c>
      <c r="M226" s="66">
        <f>+ROUND('Izračun udjela za 2024. (kune)'!M226/'Izračun udjela za 2024. (euri)'!$G$1,2)</f>
        <v>275818.23</v>
      </c>
      <c r="N226" s="64">
        <f>+ROUND('Izračun udjela za 2024. (kune)'!N226/'Izračun udjela za 2024. (euri)'!$G$1,2)</f>
        <v>258588.86</v>
      </c>
      <c r="O226" s="65">
        <f>+ROUND('Izračun udjela za 2024. (kune)'!O226/'Izračun udjela za 2024. (euri)'!$G$1,2)</f>
        <v>2534.63</v>
      </c>
      <c r="P226" s="66">
        <f>+ROUND('Izračun udjela za 2024. (kune)'!P226/'Izračun udjela za 2024. (euri)'!$G$1,2)</f>
        <v>281659.65999999997</v>
      </c>
      <c r="Q226" s="64">
        <f>+ROUND('Izračun udjela za 2024. (kune)'!Q226/'Izračun udjela za 2024. (euri)'!$G$1,2)</f>
        <v>259643.87</v>
      </c>
      <c r="R226" s="65">
        <f>+ROUND('Izračun udjela za 2024. (kune)'!R226/'Izračun udjela za 2024. (euri)'!$G$1,2)</f>
        <v>2562.81</v>
      </c>
      <c r="S226" s="66">
        <f>+ROUND('Izračun udjela za 2024. (kune)'!S226/'Izračun udjela za 2024. (euri)'!$G$1,2)</f>
        <v>282789.17</v>
      </c>
      <c r="T226" s="64">
        <f>+ROUND('Izračun udjela za 2024. (kune)'!T226/'Izračun udjela za 2024. (euri)'!$G$1,2)</f>
        <v>254271.81</v>
      </c>
      <c r="U226" s="65">
        <f>+ROUND('Izračun udjela za 2024. (kune)'!U226/'Izračun udjela za 2024. (euri)'!$G$1,2)</f>
        <v>2519.41</v>
      </c>
      <c r="V226" s="67">
        <f>+ROUND('Izračun udjela za 2024. (kune)'!V226/'Izračun udjela za 2024. (euri)'!$G$1,2)</f>
        <v>276927.63</v>
      </c>
      <c r="W226" s="64">
        <f>+ROUND('Izračun udjela za 2024. (kune)'!W226/'Izračun udjela za 2024. (euri)'!$G$1,2)</f>
        <v>277958.55</v>
      </c>
      <c r="X226" s="65">
        <f>+ROUND('Izračun udjela za 2024. (kune)'!X226/'Izračun udjela za 2024. (euri)'!$G$1,2)</f>
        <v>2752.07</v>
      </c>
      <c r="Y226" s="67">
        <f>+ROUND('Izračun udjela za 2024. (kune)'!Y226/'Izračun udjela za 2024. (euri)'!$G$1,2)</f>
        <v>302727.13</v>
      </c>
      <c r="Z226" s="64">
        <f>+ROUND('Izračun udjela za 2024. (kune)'!Z226/'Izračun udjela za 2024. (euri)'!$G$1,2)</f>
        <v>316842.99</v>
      </c>
      <c r="AA226" s="68">
        <f>+ROUND('Izračun udjela za 2024. (kune)'!AA226/'Izračun udjela za 2024. (euri)'!$G$1,2)</f>
        <v>2529.83</v>
      </c>
      <c r="AB226" s="65">
        <f>+ROUND('Izračun udjela za 2024. (kune)'!AB226/'Izračun udjela za 2024. (euri)'!$G$1,2)</f>
        <v>3137.06</v>
      </c>
      <c r="AC226" s="67">
        <f>+ROUND('Izračun udjela za 2024. (kune)'!AC226/'Izračun udjela za 2024. (euri)'!$G$1,2)</f>
        <v>371419.73</v>
      </c>
      <c r="AD226" s="64">
        <f>+ROUND('Izračun udjela za 2024. (kune)'!AD226/'Izračun udjela za 2024. (euri)'!$G$1,2)</f>
        <v>299629.37</v>
      </c>
      <c r="AE226" s="68">
        <f>+ROUND('Izračun udjela za 2024. (kune)'!AE226/'Izračun udjela za 2024. (euri)'!$G$1,2)</f>
        <v>2091.08</v>
      </c>
      <c r="AF226" s="65">
        <f>+ROUND('Izračun udjela za 2024. (kune)'!AF226/'Izračun udjela za 2024. (euri)'!$G$1,2)</f>
        <v>2966.63</v>
      </c>
      <c r="AG226" s="67">
        <f>+ROUND('Izračun udjela za 2024. (kune)'!AG226/'Izračun udjela za 2024. (euri)'!$G$1,2)</f>
        <v>353592.83</v>
      </c>
      <c r="AH226" s="64">
        <f>+ROUND('Izračun udjela za 2024. (kune)'!AH226/'Izračun udjela za 2024. (euri)'!$G$1,2)</f>
        <v>256883.9</v>
      </c>
      <c r="AI226" s="68">
        <f>+ROUND('Izračun udjela za 2024. (kune)'!AI226/'Izračun udjela za 2024. (euri)'!$G$1,2)</f>
        <v>2608.5100000000002</v>
      </c>
      <c r="AJ226" s="64">
        <f>+ROUND('Izračun udjela za 2024. (kune)'!AJ226/'Izračun udjela za 2024. (euri)'!$G$1,2)</f>
        <v>2543.4299999999998</v>
      </c>
      <c r="AK226" s="67">
        <f>+ROUND('Izračun udjela za 2024. (kune)'!AK226/'Izračun udjela za 2024. (euri)'!$G$1,2)</f>
        <v>308878.08000000002</v>
      </c>
      <c r="AL226" s="64">
        <f>+ROUND('Izračun udjela za 2024. (kune)'!AL226/'Izračun udjela za 2024. (euri)'!$G$1,2)</f>
        <v>356588.13</v>
      </c>
      <c r="AM226" s="68">
        <f>+ROUND('Izračun udjela za 2024. (kune)'!AM226/'Izračun udjela za 2024. (euri)'!$G$1,2)</f>
        <v>3515.63</v>
      </c>
      <c r="AN226" s="64">
        <f>+ROUND('Izračun udjela za 2024. (kune)'!AN226/'Izračun udjela za 2024. (euri)'!$G$1,2)</f>
        <v>3530.6</v>
      </c>
      <c r="AO226" s="67">
        <f>+ROUND('Izračun udjela za 2024. (kune)'!AO226/'Izračun udjela za 2024. (euri)'!$G$1,2)</f>
        <v>418877.92</v>
      </c>
      <c r="AP226" s="69"/>
      <c r="AQ226" s="69"/>
      <c r="AR226" s="69"/>
      <c r="AS226" s="69"/>
      <c r="AT226" s="69"/>
      <c r="AU226" s="71"/>
      <c r="AV226" s="64">
        <v>133</v>
      </c>
      <c r="AW226" s="64">
        <v>135</v>
      </c>
      <c r="AX226" s="64">
        <v>146</v>
      </c>
      <c r="AY226" s="64">
        <v>157</v>
      </c>
      <c r="AZ226" s="64"/>
      <c r="BA226" s="64"/>
      <c r="BB226" s="64"/>
      <c r="BC226" s="64"/>
      <c r="BD226" s="72">
        <f t="shared" si="53"/>
        <v>351099.14</v>
      </c>
      <c r="BE226" s="73">
        <f t="shared" si="51"/>
        <v>419.98</v>
      </c>
      <c r="BF226" s="74">
        <f t="shared" si="59"/>
        <v>447.75</v>
      </c>
      <c r="BG226" s="66">
        <f t="shared" si="52"/>
        <v>23215.719999999987</v>
      </c>
      <c r="BH226" s="75">
        <f t="shared" si="55"/>
        <v>6.5598273844829507E-5</v>
      </c>
      <c r="BI226" s="76">
        <f t="shared" si="56"/>
        <v>6.5598273844829995E-5</v>
      </c>
    </row>
    <row r="227" spans="1:61" ht="15.75" customHeight="1" x14ac:dyDescent="0.25">
      <c r="A227" s="60">
        <v>1</v>
      </c>
      <c r="B227" s="61">
        <v>247</v>
      </c>
      <c r="C227" s="61">
        <v>5</v>
      </c>
      <c r="D227" s="62" t="s">
        <v>87</v>
      </c>
      <c r="E227" s="62" t="s">
        <v>306</v>
      </c>
      <c r="F227" s="63">
        <v>1689</v>
      </c>
      <c r="G227" s="64">
        <v>10</v>
      </c>
      <c r="H227" s="64">
        <f>+ROUND('Izračun udjela za 2024. (kune)'!H227/'Izračun udjela za 2024. (euri)'!$G$1,2)</f>
        <v>329171.5</v>
      </c>
      <c r="I227" s="65">
        <f>+ROUND('Izračun udjela za 2024. (kune)'!I227/'Izračun udjela za 2024. (euri)'!$G$1,2)</f>
        <v>36473.21</v>
      </c>
      <c r="J227" s="66">
        <f>+ROUND('Izračun udjela za 2024. (kune)'!J227/'Izračun udjela za 2024. (euri)'!$G$1,2)</f>
        <v>321968.13</v>
      </c>
      <c r="K227" s="64">
        <f>+ROUND('Izračun udjela za 2024. (kune)'!K227/'Izračun udjela za 2024. (euri)'!$G$1,2)</f>
        <v>362252.61</v>
      </c>
      <c r="L227" s="65">
        <f>+ROUND('Izračun udjela za 2024. (kune)'!L227/'Izračun udjela za 2024. (euri)'!$G$1,2)</f>
        <v>39175.379999999997</v>
      </c>
      <c r="M227" s="66">
        <f>+ROUND('Izračun udjela za 2024. (kune)'!M227/'Izračun udjela za 2024. (euri)'!$G$1,2)</f>
        <v>355384.96</v>
      </c>
      <c r="N227" s="64">
        <f>+ROUND('Izračun udjela za 2024. (kune)'!N227/'Izračun udjela za 2024. (euri)'!$G$1,2)</f>
        <v>341977.88</v>
      </c>
      <c r="O227" s="65">
        <f>+ROUND('Izračun udjela za 2024. (kune)'!O227/'Izračun udjela za 2024. (euri)'!$G$1,2)</f>
        <v>30778.06</v>
      </c>
      <c r="P227" s="66">
        <f>+ROUND('Izračun udjela za 2024. (kune)'!P227/'Izračun udjela za 2024. (euri)'!$G$1,2)</f>
        <v>342319.81</v>
      </c>
      <c r="Q227" s="64">
        <f>+ROUND('Izračun udjela za 2024. (kune)'!Q227/'Izračun udjela za 2024. (euri)'!$G$1,2)</f>
        <v>351219.15</v>
      </c>
      <c r="R227" s="65">
        <f>+ROUND('Izračun udjela za 2024. (kune)'!R227/'Izračun udjela za 2024. (euri)'!$G$1,2)</f>
        <v>31908.25</v>
      </c>
      <c r="S227" s="66">
        <f>+ROUND('Izračun udjela za 2024. (kune)'!S227/'Izračun udjela za 2024. (euri)'!$G$1,2)</f>
        <v>351241.99</v>
      </c>
      <c r="T227" s="64">
        <f>+ROUND('Izračun udjela za 2024. (kune)'!T227/'Izračun udjela za 2024. (euri)'!$G$1,2)</f>
        <v>354793.5</v>
      </c>
      <c r="U227" s="65">
        <f>+ROUND('Izračun udjela za 2024. (kune)'!U227/'Izračun udjela za 2024. (euri)'!$G$1,2)</f>
        <v>32162.7</v>
      </c>
      <c r="V227" s="67">
        <f>+ROUND('Izračun udjela za 2024. (kune)'!V227/'Izračun udjela za 2024. (euri)'!$G$1,2)</f>
        <v>354893.88</v>
      </c>
      <c r="W227" s="64">
        <f>+ROUND('Izračun udjela za 2024. (kune)'!W227/'Izračun udjela za 2024. (euri)'!$G$1,2)</f>
        <v>475981.23</v>
      </c>
      <c r="X227" s="65">
        <f>+ROUND('Izračun udjela za 2024. (kune)'!X227/'Izračun udjela za 2024. (euri)'!$G$1,2)</f>
        <v>43271.08</v>
      </c>
      <c r="Y227" s="67">
        <f>+ROUND('Izračun udjela za 2024. (kune)'!Y227/'Izračun udjela za 2024. (euri)'!$G$1,2)</f>
        <v>475981.16</v>
      </c>
      <c r="Z227" s="64">
        <f>+ROUND('Izračun udjela za 2024. (kune)'!Z227/'Izračun udjela za 2024. (euri)'!$G$1,2)</f>
        <v>587070.29</v>
      </c>
      <c r="AA227" s="68">
        <f>+ROUND('Izračun udjela za 2024. (kune)'!AA227/'Izračun udjela za 2024. (euri)'!$G$1,2)</f>
        <v>122.64</v>
      </c>
      <c r="AB227" s="65">
        <f>+ROUND('Izračun udjela za 2024. (kune)'!AB227/'Izračun udjela za 2024. (euri)'!$G$1,2)</f>
        <v>53370.09</v>
      </c>
      <c r="AC227" s="67">
        <f>+ROUND('Izračun udjela za 2024. (kune)'!AC227/'Izračun udjela za 2024. (euri)'!$G$1,2)</f>
        <v>587070.23</v>
      </c>
      <c r="AD227" s="64">
        <f>+ROUND('Izračun udjela za 2024. (kune)'!AD227/'Izračun udjela za 2024. (euri)'!$G$1,2)</f>
        <v>507428.62</v>
      </c>
      <c r="AE227" s="68">
        <f>+ROUND('Izračun udjela za 2024. (kune)'!AE227/'Izračun udjela za 2024. (euri)'!$G$1,2)</f>
        <v>0</v>
      </c>
      <c r="AF227" s="65">
        <f>+ROUND('Izračun udjela za 2024. (kune)'!AF227/'Izračun udjela za 2024. (euri)'!$G$1,2)</f>
        <v>46481.42</v>
      </c>
      <c r="AG227" s="67">
        <f>+ROUND('Izračun udjela za 2024. (kune)'!AG227/'Izračun udjela za 2024. (euri)'!$G$1,2)</f>
        <v>507041.92</v>
      </c>
      <c r="AH227" s="64">
        <f>+ROUND('Izračun udjela za 2024. (kune)'!AH227/'Izračun udjela za 2024. (euri)'!$G$1,2)</f>
        <v>423649.94</v>
      </c>
      <c r="AI227" s="68">
        <f>+ROUND('Izračun udjela za 2024. (kune)'!AI227/'Izračun udjela za 2024. (euri)'!$G$1,2)</f>
        <v>21.9</v>
      </c>
      <c r="AJ227" s="64">
        <f>+ROUND('Izračun udjela za 2024. (kune)'!AJ227/'Izračun udjela za 2024. (euri)'!$G$1,2)</f>
        <v>39298.1</v>
      </c>
      <c r="AK227" s="67">
        <f>+ROUND('Izračun udjela za 2024. (kune)'!AK227/'Izračun udjela za 2024. (euri)'!$G$1,2)</f>
        <v>422787.02</v>
      </c>
      <c r="AL227" s="64">
        <f>+ROUND('Izračun udjela za 2024. (kune)'!AL227/'Izračun udjela za 2024. (euri)'!$G$1,2)</f>
        <v>708335.49</v>
      </c>
      <c r="AM227" s="68">
        <f>+ROUND('Izračun udjela za 2024. (kune)'!AM227/'Izračun udjela za 2024. (euri)'!$G$1,2)</f>
        <v>0</v>
      </c>
      <c r="AN227" s="64">
        <f>+ROUND('Izračun udjela za 2024. (kune)'!AN227/'Izračun udjela za 2024. (euri)'!$G$1,2)</f>
        <v>63892.09</v>
      </c>
      <c r="AO227" s="67">
        <f>+ROUND('Izračun udjela za 2024. (kune)'!AO227/'Izračun udjela za 2024. (euri)'!$G$1,2)</f>
        <v>708887.73</v>
      </c>
      <c r="AP227" s="69"/>
      <c r="AQ227" s="69"/>
      <c r="AR227" s="69"/>
      <c r="AS227" s="69"/>
      <c r="AT227" s="69"/>
      <c r="AU227" s="71"/>
      <c r="AV227" s="64">
        <v>0</v>
      </c>
      <c r="AW227" s="64">
        <v>0</v>
      </c>
      <c r="AX227" s="64">
        <v>0</v>
      </c>
      <c r="AY227" s="64">
        <v>0</v>
      </c>
      <c r="AZ227" s="64"/>
      <c r="BA227" s="64"/>
      <c r="BB227" s="64"/>
      <c r="BC227" s="64"/>
      <c r="BD227" s="72">
        <f t="shared" si="53"/>
        <v>540353.61</v>
      </c>
      <c r="BE227" s="73">
        <f t="shared" si="51"/>
        <v>319.93</v>
      </c>
      <c r="BF227" s="74">
        <f t="shared" si="59"/>
        <v>447.75</v>
      </c>
      <c r="BG227" s="66">
        <f t="shared" si="52"/>
        <v>215887.97999999998</v>
      </c>
      <c r="BH227" s="75">
        <f t="shared" si="55"/>
        <v>6.1001247567799249E-4</v>
      </c>
      <c r="BI227" s="76">
        <f t="shared" si="56"/>
        <v>6.1001247567799195E-4</v>
      </c>
    </row>
    <row r="228" spans="1:61" ht="15.75" customHeight="1" x14ac:dyDescent="0.25">
      <c r="A228" s="60">
        <v>1</v>
      </c>
      <c r="B228" s="61">
        <v>248</v>
      </c>
      <c r="C228" s="61">
        <v>2</v>
      </c>
      <c r="D228" s="62" t="s">
        <v>87</v>
      </c>
      <c r="E228" s="62" t="s">
        <v>307</v>
      </c>
      <c r="F228" s="63">
        <v>2258</v>
      </c>
      <c r="G228" s="64">
        <v>10</v>
      </c>
      <c r="H228" s="64">
        <f>+ROUND('Izračun udjela za 2024. (kune)'!H228/'Izračun udjela za 2024. (euri)'!$G$1,2)</f>
        <v>268972.99</v>
      </c>
      <c r="I228" s="65">
        <f>+ROUND('Izračun udjela za 2024. (kune)'!I228/'Izračun udjela za 2024. (euri)'!$G$1,2)</f>
        <v>0</v>
      </c>
      <c r="J228" s="66">
        <f>+ROUND('Izračun udjela za 2024. (kune)'!J228/'Izračun udjela za 2024. (euri)'!$G$1,2)</f>
        <v>295870.28999999998</v>
      </c>
      <c r="K228" s="64">
        <f>+ROUND('Izračun udjela za 2024. (kune)'!K228/'Izračun udjela za 2024. (euri)'!$G$1,2)</f>
        <v>317333.65000000002</v>
      </c>
      <c r="L228" s="65">
        <f>+ROUND('Izračun udjela za 2024. (kune)'!L228/'Izračun udjela za 2024. (euri)'!$G$1,2)</f>
        <v>0</v>
      </c>
      <c r="M228" s="66">
        <f>+ROUND('Izračun udjela za 2024. (kune)'!M228/'Izračun udjela za 2024. (euri)'!$G$1,2)</f>
        <v>349067.02</v>
      </c>
      <c r="N228" s="64">
        <f>+ROUND('Izračun udjela za 2024. (kune)'!N228/'Izračun udjela za 2024. (euri)'!$G$1,2)</f>
        <v>257918.76</v>
      </c>
      <c r="O228" s="65">
        <f>+ROUND('Izračun udjela za 2024. (kune)'!O228/'Izračun udjela za 2024. (euri)'!$G$1,2)</f>
        <v>0</v>
      </c>
      <c r="P228" s="66">
        <f>+ROUND('Izračun udjela za 2024. (kune)'!P228/'Izračun udjela za 2024. (euri)'!$G$1,2)</f>
        <v>283710.64</v>
      </c>
      <c r="Q228" s="64">
        <f>+ROUND('Izračun udjela za 2024. (kune)'!Q228/'Izračun udjela za 2024. (euri)'!$G$1,2)</f>
        <v>354472.47</v>
      </c>
      <c r="R228" s="65">
        <f>+ROUND('Izračun udjela za 2024. (kune)'!R228/'Izračun udjela za 2024. (euri)'!$G$1,2)</f>
        <v>0</v>
      </c>
      <c r="S228" s="66">
        <f>+ROUND('Izračun udjela za 2024. (kune)'!S228/'Izračun udjela za 2024. (euri)'!$G$1,2)</f>
        <v>389919.72</v>
      </c>
      <c r="T228" s="64">
        <f>+ROUND('Izračun udjela za 2024. (kune)'!T228/'Izračun udjela za 2024. (euri)'!$G$1,2)</f>
        <v>327842.96999999997</v>
      </c>
      <c r="U228" s="65">
        <f>+ROUND('Izračun udjela za 2024. (kune)'!U228/'Izračun udjela za 2024. (euri)'!$G$1,2)</f>
        <v>0</v>
      </c>
      <c r="V228" s="67">
        <f>+ROUND('Izračun udjela za 2024. (kune)'!V228/'Izračun udjela za 2024. (euri)'!$G$1,2)</f>
        <v>360627.27</v>
      </c>
      <c r="W228" s="64">
        <f>+ROUND('Izračun udjela za 2024. (kune)'!W228/'Izračun udjela za 2024. (euri)'!$G$1,2)</f>
        <v>368495.99</v>
      </c>
      <c r="X228" s="65">
        <f>+ROUND('Izračun udjela za 2024. (kune)'!X228/'Izračun udjela za 2024. (euri)'!$G$1,2)</f>
        <v>0</v>
      </c>
      <c r="Y228" s="67">
        <f>+ROUND('Izračun udjela za 2024. (kune)'!Y228/'Izračun udjela za 2024. (euri)'!$G$1,2)</f>
        <v>405345.59</v>
      </c>
      <c r="Z228" s="64">
        <f>+ROUND('Izračun udjela za 2024. (kune)'!Z228/'Izračun udjela za 2024. (euri)'!$G$1,2)</f>
        <v>504167.07</v>
      </c>
      <c r="AA228" s="68">
        <f>+ROUND('Izračun udjela za 2024. (kune)'!AA228/'Izračun udjela za 2024. (euri)'!$G$1,2)</f>
        <v>831.22</v>
      </c>
      <c r="AB228" s="65">
        <f>+ROUND('Izračun udjela za 2024. (kune)'!AB228/'Izračun udjela za 2024. (euri)'!$G$1,2)</f>
        <v>0</v>
      </c>
      <c r="AC228" s="67">
        <f>+ROUND('Izračun udjela za 2024. (kune)'!AC228/'Izračun udjela za 2024. (euri)'!$G$1,2)</f>
        <v>554583.78</v>
      </c>
      <c r="AD228" s="64">
        <f>+ROUND('Izračun udjela za 2024. (kune)'!AD228/'Izračun udjela za 2024. (euri)'!$G$1,2)</f>
        <v>507904.18</v>
      </c>
      <c r="AE228" s="68">
        <f>+ROUND('Izračun udjela za 2024. (kune)'!AE228/'Izračun udjela za 2024. (euri)'!$G$1,2)</f>
        <v>82.29</v>
      </c>
      <c r="AF228" s="65">
        <f>+ROUND('Izračun udjela za 2024. (kune)'!AF228/'Izračun udjela za 2024. (euri)'!$G$1,2)</f>
        <v>0</v>
      </c>
      <c r="AG228" s="67">
        <f>+ROUND('Izračun udjela za 2024. (kune)'!AG228/'Izračun udjela za 2024. (euri)'!$G$1,2)</f>
        <v>558694.6</v>
      </c>
      <c r="AH228" s="64">
        <f>+ROUND('Izračun udjela za 2024. (kune)'!AH228/'Izračun udjela za 2024. (euri)'!$G$1,2)</f>
        <v>456934.38</v>
      </c>
      <c r="AI228" s="68">
        <f>+ROUND('Izračun udjela za 2024. (kune)'!AI228/'Izračun udjela za 2024. (euri)'!$G$1,2)</f>
        <v>24.5</v>
      </c>
      <c r="AJ228" s="64">
        <f>+ROUND('Izračun udjela za 2024. (kune)'!AJ228/'Izračun udjela za 2024. (euri)'!$G$1,2)</f>
        <v>0</v>
      </c>
      <c r="AK228" s="67">
        <f>+ROUND('Izračun udjela za 2024. (kune)'!AK228/'Izračun udjela za 2024. (euri)'!$G$1,2)</f>
        <v>502627.81</v>
      </c>
      <c r="AL228" s="64">
        <f>+ROUND('Izračun udjela za 2024. (kune)'!AL228/'Izračun udjela za 2024. (euri)'!$G$1,2)</f>
        <v>515282.57</v>
      </c>
      <c r="AM228" s="68">
        <f>+ROUND('Izračun udjela za 2024. (kune)'!AM228/'Izračun udjela za 2024. (euri)'!$G$1,2)</f>
        <v>39.82</v>
      </c>
      <c r="AN228" s="64">
        <f>+ROUND('Izračun udjela za 2024. (kune)'!AN228/'Izračun udjela za 2024. (euri)'!$G$1,2)</f>
        <v>0</v>
      </c>
      <c r="AO228" s="67">
        <f>+ROUND('Izračun udjela za 2024. (kune)'!AO228/'Izračun udjela za 2024. (euri)'!$G$1,2)</f>
        <v>567643</v>
      </c>
      <c r="AP228" s="69"/>
      <c r="AQ228" s="69"/>
      <c r="AR228" s="69"/>
      <c r="AS228" s="69"/>
      <c r="AT228" s="69"/>
      <c r="AU228" s="71"/>
      <c r="AV228" s="64">
        <v>0</v>
      </c>
      <c r="AW228" s="64">
        <v>0</v>
      </c>
      <c r="AX228" s="64">
        <v>0</v>
      </c>
      <c r="AY228" s="64">
        <v>4</v>
      </c>
      <c r="AZ228" s="64"/>
      <c r="BA228" s="64"/>
      <c r="BB228" s="64"/>
      <c r="BC228" s="64"/>
      <c r="BD228" s="72">
        <f t="shared" si="53"/>
        <v>517778.96</v>
      </c>
      <c r="BE228" s="73">
        <f t="shared" si="51"/>
        <v>229.31</v>
      </c>
      <c r="BF228" s="74">
        <f t="shared" si="59"/>
        <v>447.75</v>
      </c>
      <c r="BG228" s="66">
        <f t="shared" si="52"/>
        <v>493237.52</v>
      </c>
      <c r="BH228" s="75">
        <f t="shared" si="55"/>
        <v>1.3936905643031788E-3</v>
      </c>
      <c r="BI228" s="76">
        <f t="shared" si="56"/>
        <v>1.3936905643031801E-3</v>
      </c>
    </row>
    <row r="229" spans="1:61" ht="15.75" customHeight="1" x14ac:dyDescent="0.25">
      <c r="A229" s="60">
        <v>1</v>
      </c>
      <c r="B229" s="61">
        <v>249</v>
      </c>
      <c r="C229" s="61">
        <v>17</v>
      </c>
      <c r="D229" s="62" t="s">
        <v>91</v>
      </c>
      <c r="E229" s="62" t="s">
        <v>308</v>
      </c>
      <c r="F229" s="63">
        <v>13301</v>
      </c>
      <c r="G229" s="64">
        <v>12</v>
      </c>
      <c r="H229" s="64">
        <f>+ROUND('Izračun udjela za 2024. (kune)'!H229/'Izračun udjela za 2024. (euri)'!$G$1,2)</f>
        <v>4663760.7</v>
      </c>
      <c r="I229" s="65">
        <f>+ROUND('Izračun udjela za 2024. (kune)'!I229/'Izračun udjela za 2024. (euri)'!$G$1,2)</f>
        <v>419739.99</v>
      </c>
      <c r="J229" s="66">
        <f>+ROUND('Izračun udjela za 2024. (kune)'!J229/'Izračun udjela za 2024. (euri)'!$G$1,2)</f>
        <v>4753303.2</v>
      </c>
      <c r="K229" s="64">
        <f>+ROUND('Izračun udjela za 2024. (kune)'!K229/'Izračun udjela za 2024. (euri)'!$G$1,2)</f>
        <v>4712694.5599999996</v>
      </c>
      <c r="L229" s="65">
        <f>+ROUND('Izračun udjela za 2024. (kune)'!L229/'Izračun udjela za 2024. (euri)'!$G$1,2)</f>
        <v>424144.05</v>
      </c>
      <c r="M229" s="66">
        <f>+ROUND('Izračun udjela za 2024. (kune)'!M229/'Izračun udjela za 2024. (euri)'!$G$1,2)</f>
        <v>4803176.57</v>
      </c>
      <c r="N229" s="64">
        <f>+ROUND('Izračun udjela za 2024. (kune)'!N229/'Izračun udjela za 2024. (euri)'!$G$1,2)</f>
        <v>3889938.47</v>
      </c>
      <c r="O229" s="65">
        <f>+ROUND('Izračun udjela za 2024. (kune)'!O229/'Izračun udjela za 2024. (euri)'!$G$1,2)</f>
        <v>350094.83</v>
      </c>
      <c r="P229" s="66">
        <f>+ROUND('Izračun udjela za 2024. (kune)'!P229/'Izračun udjela za 2024. (euri)'!$G$1,2)</f>
        <v>3964624.88</v>
      </c>
      <c r="Q229" s="64">
        <f>+ROUND('Izračun udjela za 2024. (kune)'!Q229/'Izračun udjela za 2024. (euri)'!$G$1,2)</f>
        <v>4302216.9800000004</v>
      </c>
      <c r="R229" s="65">
        <f>+ROUND('Izračun udjela za 2024. (kune)'!R229/'Izračun udjela za 2024. (euri)'!$G$1,2)</f>
        <v>393474.48</v>
      </c>
      <c r="S229" s="66">
        <f>+ROUND('Izračun udjela za 2024. (kune)'!S229/'Izračun udjela za 2024. (euri)'!$G$1,2)</f>
        <v>4377791.5999999996</v>
      </c>
      <c r="T229" s="64">
        <f>+ROUND('Izračun udjela za 2024. (kune)'!T229/'Izračun udjela za 2024. (euri)'!$G$1,2)</f>
        <v>4061085.85</v>
      </c>
      <c r="U229" s="65">
        <f>+ROUND('Izračun udjela za 2024. (kune)'!U229/'Izračun udjela za 2024. (euri)'!$G$1,2)</f>
        <v>373254.63</v>
      </c>
      <c r="V229" s="67">
        <f>+ROUND('Izračun udjela za 2024. (kune)'!V229/'Izračun udjela za 2024. (euri)'!$G$1,2)</f>
        <v>4130370.97</v>
      </c>
      <c r="W229" s="64">
        <f>+ROUND('Izračun udjela za 2024. (kune)'!W229/'Izračun udjela za 2024. (euri)'!$G$1,2)</f>
        <v>4656739.93</v>
      </c>
      <c r="X229" s="65">
        <f>+ROUND('Izračun udjela za 2024. (kune)'!X229/'Izračun udjela za 2024. (euri)'!$G$1,2)</f>
        <v>423339.59</v>
      </c>
      <c r="Y229" s="67">
        <f>+ROUND('Izračun udjela za 2024. (kune)'!Y229/'Izračun udjela za 2024. (euri)'!$G$1,2)</f>
        <v>4741408.37</v>
      </c>
      <c r="Z229" s="64">
        <f>+ROUND('Izračun udjela za 2024. (kune)'!Z229/'Izračun udjela za 2024. (euri)'!$G$1,2)</f>
        <v>5234878.0599999996</v>
      </c>
      <c r="AA229" s="68">
        <f>+ROUND('Izračun udjela za 2024. (kune)'!AA229/'Izračun udjela za 2024. (euri)'!$G$1,2)</f>
        <v>602850.46</v>
      </c>
      <c r="AB229" s="65">
        <f>+ROUND('Izračun udjela za 2024. (kune)'!AB229/'Izračun udjela za 2024. (euri)'!$G$1,2)</f>
        <v>475897.54</v>
      </c>
      <c r="AC229" s="67">
        <f>+ROUND('Izračun udjela za 2024. (kune)'!AC229/'Izračun udjela za 2024. (euri)'!$G$1,2)</f>
        <v>7607268.6100000003</v>
      </c>
      <c r="AD229" s="64">
        <f>+ROUND('Izračun udjela za 2024. (kune)'!AD229/'Izračun udjela za 2024. (euri)'!$G$1,2)</f>
        <v>3897957.49</v>
      </c>
      <c r="AE229" s="68">
        <f>+ROUND('Izračun udjela za 2024. (kune)'!AE229/'Izračun udjela za 2024. (euri)'!$G$1,2)</f>
        <v>396989.2</v>
      </c>
      <c r="AF229" s="65">
        <f>+ROUND('Izračun udjela za 2024. (kune)'!AF229/'Izračun udjela za 2024. (euri)'!$G$1,2)</f>
        <v>344936.58</v>
      </c>
      <c r="AG229" s="67">
        <f>+ROUND('Izračun udjela za 2024. (kune)'!AG229/'Izračun udjela za 2024. (euri)'!$G$1,2)</f>
        <v>6400867.4000000004</v>
      </c>
      <c r="AH229" s="64">
        <f>+ROUND('Izračun udjela za 2024. (kune)'!AH229/'Izračun udjela za 2024. (euri)'!$G$1,2)</f>
        <v>4082104.14</v>
      </c>
      <c r="AI229" s="68">
        <f>+ROUND('Izračun udjela za 2024. (kune)'!AI229/'Izračun udjela za 2024. (euri)'!$G$1,2)</f>
        <v>675298.7</v>
      </c>
      <c r="AJ229" s="64">
        <f>+ROUND('Izračun udjela za 2024. (kune)'!AJ229/'Izračun udjela za 2024. (euri)'!$G$1,2)</f>
        <v>371999.72</v>
      </c>
      <c r="AK229" s="67">
        <f>+ROUND('Izračun udjela za 2024. (kune)'!AK229/'Izračun udjela za 2024. (euri)'!$G$1,2)</f>
        <v>6594873.2999999998</v>
      </c>
      <c r="AL229" s="64">
        <f>+ROUND('Izračun udjela za 2024. (kune)'!AL229/'Izračun udjela za 2024. (euri)'!$G$1,2)</f>
        <v>5661064.79</v>
      </c>
      <c r="AM229" s="68">
        <f>+ROUND('Izračun udjela za 2024. (kune)'!AM229/'Izračun udjela za 2024. (euri)'!$G$1,2)</f>
        <v>681505.62</v>
      </c>
      <c r="AN229" s="64">
        <f>+ROUND('Izračun udjela za 2024. (kune)'!AN229/'Izračun udjela za 2024. (euri)'!$G$1,2)</f>
        <v>514021.34</v>
      </c>
      <c r="AO229" s="67">
        <f>+ROUND('Izračun udjela za 2024. (kune)'!AO229/'Izračun udjela za 2024. (euri)'!$G$1,2)</f>
        <v>8224273.1600000001</v>
      </c>
      <c r="AP229" s="69"/>
      <c r="AQ229" s="69"/>
      <c r="AR229" s="69"/>
      <c r="AS229" s="69"/>
      <c r="AT229" s="69"/>
      <c r="AU229" s="71"/>
      <c r="AV229" s="64">
        <v>13241</v>
      </c>
      <c r="AW229" s="64">
        <v>12854</v>
      </c>
      <c r="AX229" s="64">
        <v>14333</v>
      </c>
      <c r="AY229" s="64">
        <v>14454</v>
      </c>
      <c r="AZ229" s="64"/>
      <c r="BA229" s="64"/>
      <c r="BB229" s="64"/>
      <c r="BC229" s="64"/>
      <c r="BD229" s="72">
        <f t="shared" si="53"/>
        <v>6713738.1699999999</v>
      </c>
      <c r="BE229" s="73">
        <f t="shared" si="51"/>
        <v>504.75</v>
      </c>
      <c r="BF229" s="74">
        <f>+$BJ$601</f>
        <v>453.27</v>
      </c>
      <c r="BG229" s="66">
        <f t="shared" si="52"/>
        <v>0</v>
      </c>
      <c r="BH229" s="75">
        <f t="shared" si="55"/>
        <v>0</v>
      </c>
      <c r="BI229" s="76">
        <f t="shared" si="56"/>
        <v>0</v>
      </c>
    </row>
    <row r="230" spans="1:61" ht="15.75" customHeight="1" x14ac:dyDescent="0.25">
      <c r="A230" s="60">
        <v>1</v>
      </c>
      <c r="B230" s="61">
        <v>250</v>
      </c>
      <c r="C230" s="61">
        <v>20</v>
      </c>
      <c r="D230" s="62" t="s">
        <v>87</v>
      </c>
      <c r="E230" s="62" t="s">
        <v>309</v>
      </c>
      <c r="F230" s="63">
        <v>4344</v>
      </c>
      <c r="G230" s="64">
        <v>10</v>
      </c>
      <c r="H230" s="64">
        <f>+ROUND('Izračun udjela za 2024. (kune)'!H230/'Izračun udjela za 2024. (euri)'!$G$1,2)</f>
        <v>651501.96</v>
      </c>
      <c r="I230" s="65">
        <f>+ROUND('Izračun udjela za 2024. (kune)'!I230/'Izračun udjela za 2024. (euri)'!$G$1,2)</f>
        <v>0</v>
      </c>
      <c r="J230" s="66">
        <f>+ROUND('Izračun udjela za 2024. (kune)'!J230/'Izračun udjela za 2024. (euri)'!$G$1,2)</f>
        <v>716652.15</v>
      </c>
      <c r="K230" s="64">
        <f>+ROUND('Izračun udjela za 2024. (kune)'!K230/'Izračun udjela za 2024. (euri)'!$G$1,2)</f>
        <v>618924.87</v>
      </c>
      <c r="L230" s="65">
        <f>+ROUND('Izračun udjela za 2024. (kune)'!L230/'Izračun udjela za 2024. (euri)'!$G$1,2)</f>
        <v>0</v>
      </c>
      <c r="M230" s="66">
        <f>+ROUND('Izračun udjela za 2024. (kune)'!M230/'Izračun udjela za 2024. (euri)'!$G$1,2)</f>
        <v>680817.35</v>
      </c>
      <c r="N230" s="64">
        <f>+ROUND('Izračun udjela za 2024. (kune)'!N230/'Izračun udjela za 2024. (euri)'!$G$1,2)</f>
        <v>391737.36</v>
      </c>
      <c r="O230" s="65">
        <f>+ROUND('Izračun udjela za 2024. (kune)'!O230/'Izračun udjela za 2024. (euri)'!$G$1,2)</f>
        <v>0</v>
      </c>
      <c r="P230" s="66">
        <f>+ROUND('Izračun udjela za 2024. (kune)'!P230/'Izračun udjela za 2024. (euri)'!$G$1,2)</f>
        <v>430911.1</v>
      </c>
      <c r="Q230" s="64">
        <f>+ROUND('Izračun udjela za 2024. (kune)'!Q230/'Izračun udjela za 2024. (euri)'!$G$1,2)</f>
        <v>512599.68</v>
      </c>
      <c r="R230" s="65">
        <f>+ROUND('Izračun udjela za 2024. (kune)'!R230/'Izračun udjela za 2024. (euri)'!$G$1,2)</f>
        <v>0</v>
      </c>
      <c r="S230" s="66">
        <f>+ROUND('Izračun udjela za 2024. (kune)'!S230/'Izračun udjela za 2024. (euri)'!$G$1,2)</f>
        <v>563859.65</v>
      </c>
      <c r="T230" s="64">
        <f>+ROUND('Izračun udjela za 2024. (kune)'!T230/'Izračun udjela za 2024. (euri)'!$G$1,2)</f>
        <v>510037.42</v>
      </c>
      <c r="U230" s="65">
        <f>+ROUND('Izračun udjela za 2024. (kune)'!U230/'Izračun udjela za 2024. (euri)'!$G$1,2)</f>
        <v>0</v>
      </c>
      <c r="V230" s="67">
        <f>+ROUND('Izračun udjela za 2024. (kune)'!V230/'Izračun udjela za 2024. (euri)'!$G$1,2)</f>
        <v>561041.16</v>
      </c>
      <c r="W230" s="64">
        <f>+ROUND('Izračun udjela za 2024. (kune)'!W230/'Izračun udjela za 2024. (euri)'!$G$1,2)</f>
        <v>771303.69</v>
      </c>
      <c r="X230" s="65">
        <f>+ROUND('Izračun udjela za 2024. (kune)'!X230/'Izračun udjela za 2024. (euri)'!$G$1,2)</f>
        <v>0</v>
      </c>
      <c r="Y230" s="67">
        <f>+ROUND('Izračun udjela za 2024. (kune)'!Y230/'Izračun udjela za 2024. (euri)'!$G$1,2)</f>
        <v>848434.06</v>
      </c>
      <c r="Z230" s="64">
        <f>+ROUND('Izračun udjela za 2024. (kune)'!Z230/'Izračun udjela za 2024. (euri)'!$G$1,2)</f>
        <v>946332</v>
      </c>
      <c r="AA230" s="68">
        <f>+ROUND('Izračun udjela za 2024. (kune)'!AA230/'Izračun udjela za 2024. (euri)'!$G$1,2)</f>
        <v>3235.73</v>
      </c>
      <c r="AB230" s="65">
        <f>+ROUND('Izračun udjela za 2024. (kune)'!AB230/'Izračun udjela za 2024. (euri)'!$G$1,2)</f>
        <v>0</v>
      </c>
      <c r="AC230" s="67">
        <f>+ROUND('Izračun udjela za 2024. (kune)'!AC230/'Izračun udjela za 2024. (euri)'!$G$1,2)</f>
        <v>1038281.87</v>
      </c>
      <c r="AD230" s="64">
        <f>+ROUND('Izračun udjela za 2024. (kune)'!AD230/'Izračun udjela za 2024. (euri)'!$G$1,2)</f>
        <v>891292.16000000003</v>
      </c>
      <c r="AE230" s="68">
        <f>+ROUND('Izračun udjela za 2024. (kune)'!AE230/'Izračun udjela za 2024. (euri)'!$G$1,2)</f>
        <v>254.09</v>
      </c>
      <c r="AF230" s="65">
        <f>+ROUND('Izračun udjela za 2024. (kune)'!AF230/'Izračun udjela za 2024. (euri)'!$G$1,2)</f>
        <v>0</v>
      </c>
      <c r="AG230" s="67">
        <f>+ROUND('Izračun udjela za 2024. (kune)'!AG230/'Izračun udjela za 2024. (euri)'!$G$1,2)</f>
        <v>981017.84</v>
      </c>
      <c r="AH230" s="64">
        <f>+ROUND('Izračun udjela za 2024. (kune)'!AH230/'Izračun udjela za 2024. (euri)'!$G$1,2)</f>
        <v>834220.51</v>
      </c>
      <c r="AI230" s="68">
        <f>+ROUND('Izračun udjela za 2024. (kune)'!AI230/'Izračun udjela za 2024. (euri)'!$G$1,2)</f>
        <v>377.22</v>
      </c>
      <c r="AJ230" s="64">
        <f>+ROUND('Izračun udjela za 2024. (kune)'!AJ230/'Izračun udjela za 2024. (euri)'!$G$1,2)</f>
        <v>0</v>
      </c>
      <c r="AK230" s="67">
        <f>+ROUND('Izračun udjela za 2024. (kune)'!AK230/'Izračun udjela za 2024. (euri)'!$G$1,2)</f>
        <v>920950.49</v>
      </c>
      <c r="AL230" s="64">
        <f>+ROUND('Izračun udjela za 2024. (kune)'!AL230/'Izračun udjela za 2024. (euri)'!$G$1,2)</f>
        <v>1077864.49</v>
      </c>
      <c r="AM230" s="68">
        <f>+ROUND('Izračun udjela za 2024. (kune)'!AM230/'Izračun udjela za 2024. (euri)'!$G$1,2)</f>
        <v>569.65</v>
      </c>
      <c r="AN230" s="64">
        <f>+ROUND('Izračun udjela za 2024. (kune)'!AN230/'Izračun udjela za 2024. (euri)'!$G$1,2)</f>
        <v>0</v>
      </c>
      <c r="AO230" s="67">
        <f>+ROUND('Izračun udjela za 2024. (kune)'!AO230/'Izračun udjela za 2024. (euri)'!$G$1,2)</f>
        <v>1188747.21</v>
      </c>
      <c r="AP230" s="69"/>
      <c r="AQ230" s="69"/>
      <c r="AR230" s="69"/>
      <c r="AS230" s="69"/>
      <c r="AT230" s="69"/>
      <c r="AU230" s="71"/>
      <c r="AV230" s="64">
        <v>4</v>
      </c>
      <c r="AW230" s="64">
        <v>4</v>
      </c>
      <c r="AX230" s="64">
        <v>17</v>
      </c>
      <c r="AY230" s="64">
        <v>17</v>
      </c>
      <c r="AZ230" s="64"/>
      <c r="BA230" s="64"/>
      <c r="BB230" s="64"/>
      <c r="BC230" s="64"/>
      <c r="BD230" s="72">
        <f t="shared" si="53"/>
        <v>995486.29</v>
      </c>
      <c r="BE230" s="73">
        <f t="shared" si="51"/>
        <v>229.16</v>
      </c>
      <c r="BF230" s="74">
        <f t="shared" ref="BF230:BF231" si="60">+$BJ$600</f>
        <v>447.75</v>
      </c>
      <c r="BG230" s="66">
        <f t="shared" si="52"/>
        <v>949554.96</v>
      </c>
      <c r="BH230" s="75">
        <f t="shared" si="55"/>
        <v>2.6830598532716697E-3</v>
      </c>
      <c r="BI230" s="76">
        <f t="shared" si="56"/>
        <v>2.6830598532716701E-3</v>
      </c>
    </row>
    <row r="231" spans="1:61" ht="15.75" customHeight="1" x14ac:dyDescent="0.25">
      <c r="A231" s="60">
        <v>1</v>
      </c>
      <c r="B231" s="61">
        <v>251</v>
      </c>
      <c r="C231" s="61">
        <v>5</v>
      </c>
      <c r="D231" s="62" t="s">
        <v>87</v>
      </c>
      <c r="E231" s="62" t="s">
        <v>310</v>
      </c>
      <c r="F231" s="63">
        <v>1809</v>
      </c>
      <c r="G231" s="64">
        <v>10</v>
      </c>
      <c r="H231" s="64">
        <f>+ROUND('Izračun udjela za 2024. (kune)'!H231/'Izračun udjela za 2024. (euri)'!$G$1,2)</f>
        <v>271702.09000000003</v>
      </c>
      <c r="I231" s="65">
        <f>+ROUND('Izračun udjela za 2024. (kune)'!I231/'Izračun udjela za 2024. (euri)'!$G$1,2)</f>
        <v>12808.88</v>
      </c>
      <c r="J231" s="66">
        <f>+ROUND('Izračun udjela za 2024. (kune)'!J231/'Izračun udjela za 2024. (euri)'!$G$1,2)</f>
        <v>284782.53000000003</v>
      </c>
      <c r="K231" s="64">
        <f>+ROUND('Izračun udjela za 2024. (kune)'!K231/'Izračun udjela za 2024. (euri)'!$G$1,2)</f>
        <v>228044.23</v>
      </c>
      <c r="L231" s="65">
        <f>+ROUND('Izračun udjela za 2024. (kune)'!L231/'Izračun udjela za 2024. (euri)'!$G$1,2)</f>
        <v>10750.72</v>
      </c>
      <c r="M231" s="66">
        <f>+ROUND('Izračun udjela za 2024. (kune)'!M231/'Izračun udjela za 2024. (euri)'!$G$1,2)</f>
        <v>239022.87</v>
      </c>
      <c r="N231" s="64">
        <f>+ROUND('Izračun udjela za 2024. (kune)'!N231/'Izračun udjela za 2024. (euri)'!$G$1,2)</f>
        <v>135029.38</v>
      </c>
      <c r="O231" s="65">
        <f>+ROUND('Izračun udjela za 2024. (kune)'!O231/'Izračun udjela za 2024. (euri)'!$G$1,2)</f>
        <v>6365.63</v>
      </c>
      <c r="P231" s="66">
        <f>+ROUND('Izračun udjela za 2024. (kune)'!P231/'Izračun udjela za 2024. (euri)'!$G$1,2)</f>
        <v>141530.13</v>
      </c>
      <c r="Q231" s="64">
        <f>+ROUND('Izračun udjela za 2024. (kune)'!Q231/'Izračun udjela za 2024. (euri)'!$G$1,2)</f>
        <v>195452.73</v>
      </c>
      <c r="R231" s="65">
        <f>+ROUND('Izračun udjela za 2024. (kune)'!R231/'Izračun udjela za 2024. (euri)'!$G$1,2)</f>
        <v>9379.3799999999992</v>
      </c>
      <c r="S231" s="66">
        <f>+ROUND('Izračun udjela za 2024. (kune)'!S231/'Izračun udjela za 2024. (euri)'!$G$1,2)</f>
        <v>204680.68</v>
      </c>
      <c r="T231" s="64">
        <f>+ROUND('Izračun udjela za 2024. (kune)'!T231/'Izračun udjela za 2024. (euri)'!$G$1,2)</f>
        <v>173815.85</v>
      </c>
      <c r="U231" s="65">
        <f>+ROUND('Izračun udjela za 2024. (kune)'!U231/'Izračun udjela za 2024. (euri)'!$G$1,2)</f>
        <v>8399.2999999999993</v>
      </c>
      <c r="V231" s="67">
        <f>+ROUND('Izračun udjela za 2024. (kune)'!V231/'Izračun udjela za 2024. (euri)'!$G$1,2)</f>
        <v>181958.21</v>
      </c>
      <c r="W231" s="64">
        <f>+ROUND('Izračun udjela za 2024. (kune)'!W231/'Izračun udjela za 2024. (euri)'!$G$1,2)</f>
        <v>274496.87</v>
      </c>
      <c r="X231" s="65">
        <f>+ROUND('Izračun udjela za 2024. (kune)'!X231/'Izračun udjela za 2024. (euri)'!$G$1,2)</f>
        <v>13071.3</v>
      </c>
      <c r="Y231" s="67">
        <f>+ROUND('Izračun udjela za 2024. (kune)'!Y231/'Izračun udjela za 2024. (euri)'!$G$1,2)</f>
        <v>287568.14</v>
      </c>
      <c r="Z231" s="64">
        <f>+ROUND('Izračun udjela za 2024. (kune)'!Z231/'Izračun udjela za 2024. (euri)'!$G$1,2)</f>
        <v>378751.27</v>
      </c>
      <c r="AA231" s="68">
        <f>+ROUND('Izračun udjela za 2024. (kune)'!AA231/'Izračun udjela za 2024. (euri)'!$G$1,2)</f>
        <v>263.19</v>
      </c>
      <c r="AB231" s="65">
        <f>+ROUND('Izračun udjela za 2024. (kune)'!AB231/'Izračun udjela za 2024. (euri)'!$G$1,2)</f>
        <v>34431.99</v>
      </c>
      <c r="AC231" s="67">
        <f>+ROUND('Izračun udjela za 2024. (kune)'!AC231/'Izračun udjela za 2024. (euri)'!$G$1,2)</f>
        <v>378751.2</v>
      </c>
      <c r="AD231" s="64">
        <f>+ROUND('Izračun udjela za 2024. (kune)'!AD231/'Izračun udjela za 2024. (euri)'!$G$1,2)</f>
        <v>387009.16</v>
      </c>
      <c r="AE231" s="68">
        <f>+ROUND('Izračun udjela za 2024. (kune)'!AE231/'Izračun udjela za 2024. (euri)'!$G$1,2)</f>
        <v>665.08</v>
      </c>
      <c r="AF231" s="65">
        <f>+ROUND('Izračun udjela za 2024. (kune)'!AF231/'Izračun udjela za 2024. (euri)'!$G$1,2)</f>
        <v>34225.53</v>
      </c>
      <c r="AG231" s="67">
        <f>+ROUND('Izračun udjela za 2024. (kune)'!AG231/'Izračun udjela za 2024. (euri)'!$G$1,2)</f>
        <v>388061.99</v>
      </c>
      <c r="AH231" s="64">
        <f>+ROUND('Izračun udjela za 2024. (kune)'!AH231/'Izračun udjela za 2024. (euri)'!$G$1,2)</f>
        <v>345527.57</v>
      </c>
      <c r="AI231" s="68">
        <f>+ROUND('Izračun udjela za 2024. (kune)'!AI231/'Izračun udjela za 2024. (euri)'!$G$1,2)</f>
        <v>168.82</v>
      </c>
      <c r="AJ231" s="64">
        <f>+ROUND('Izračun udjela za 2024. (kune)'!AJ231/'Izračun udjela za 2024. (euri)'!$G$1,2)</f>
        <v>31885.62</v>
      </c>
      <c r="AK231" s="67">
        <f>+ROUND('Izračun udjela za 2024. (kune)'!AK231/'Izračun udjela za 2024. (euri)'!$G$1,2)</f>
        <v>345006.15</v>
      </c>
      <c r="AL231" s="64">
        <f>+ROUND('Izračun udjela za 2024. (kune)'!AL231/'Izračun udjela za 2024. (euri)'!$G$1,2)</f>
        <v>429956.84</v>
      </c>
      <c r="AM231" s="68">
        <f>+ROUND('Izračun udjela za 2024. (kune)'!AM231/'Izračun udjela za 2024. (euri)'!$G$1,2)</f>
        <v>725.12</v>
      </c>
      <c r="AN231" s="64">
        <f>+ROUND('Izračun udjela za 2024. (kune)'!AN231/'Izračun udjela za 2024. (euri)'!$G$1,2)</f>
        <v>38613.19</v>
      </c>
      <c r="AO231" s="67">
        <f>+ROUND('Izračun udjela za 2024. (kune)'!AO231/'Izračun udjela za 2024. (euri)'!$G$1,2)</f>
        <v>430994.33</v>
      </c>
      <c r="AP231" s="69"/>
      <c r="AQ231" s="69"/>
      <c r="AR231" s="69"/>
      <c r="AS231" s="69"/>
      <c r="AT231" s="69"/>
      <c r="AU231" s="71"/>
      <c r="AV231" s="64">
        <v>0</v>
      </c>
      <c r="AW231" s="64">
        <v>0</v>
      </c>
      <c r="AX231" s="64">
        <v>0</v>
      </c>
      <c r="AY231" s="64">
        <v>6</v>
      </c>
      <c r="AZ231" s="64"/>
      <c r="BA231" s="64"/>
      <c r="BB231" s="64"/>
      <c r="BC231" s="64"/>
      <c r="BD231" s="72">
        <f t="shared" si="53"/>
        <v>366076.36</v>
      </c>
      <c r="BE231" s="73">
        <f t="shared" si="51"/>
        <v>202.36</v>
      </c>
      <c r="BF231" s="74">
        <f t="shared" si="60"/>
        <v>447.75</v>
      </c>
      <c r="BG231" s="66">
        <f t="shared" si="52"/>
        <v>443910.50999999995</v>
      </c>
      <c r="BH231" s="75">
        <f t="shared" si="55"/>
        <v>1.2543123020771246E-3</v>
      </c>
      <c r="BI231" s="76">
        <f t="shared" si="56"/>
        <v>1.2543123020771201E-3</v>
      </c>
    </row>
    <row r="232" spans="1:61" ht="15.75" customHeight="1" x14ac:dyDescent="0.25">
      <c r="A232" s="60">
        <v>1</v>
      </c>
      <c r="B232" s="61">
        <v>252</v>
      </c>
      <c r="C232" s="61">
        <v>8</v>
      </c>
      <c r="D232" s="62" t="s">
        <v>91</v>
      </c>
      <c r="E232" s="62" t="s">
        <v>311</v>
      </c>
      <c r="F232" s="63">
        <v>7537</v>
      </c>
      <c r="G232" s="64">
        <v>12</v>
      </c>
      <c r="H232" s="64">
        <f>+ROUND('Izračun udjela za 2024. (kune)'!H232/'Izračun udjela za 2024. (euri)'!$G$1,2)</f>
        <v>3198008.06</v>
      </c>
      <c r="I232" s="65">
        <f>+ROUND('Izračun udjela za 2024. (kune)'!I232/'Izračun udjela za 2024. (euri)'!$G$1,2)</f>
        <v>0</v>
      </c>
      <c r="J232" s="66">
        <f>+ROUND('Izračun udjela za 2024. (kune)'!J232/'Izračun udjela za 2024. (euri)'!$G$1,2)</f>
        <v>3581769.03</v>
      </c>
      <c r="K232" s="64">
        <f>+ROUND('Izračun udjela za 2024. (kune)'!K232/'Izračun udjela za 2024. (euri)'!$G$1,2)</f>
        <v>3519380.55</v>
      </c>
      <c r="L232" s="65">
        <f>+ROUND('Izračun udjela za 2024. (kune)'!L232/'Izračun udjela za 2024. (euri)'!$G$1,2)</f>
        <v>0</v>
      </c>
      <c r="M232" s="66">
        <f>+ROUND('Izračun udjela za 2024. (kune)'!M232/'Izračun udjela za 2024. (euri)'!$G$1,2)</f>
        <v>3941706.21</v>
      </c>
      <c r="N232" s="64">
        <f>+ROUND('Izračun udjela za 2024. (kune)'!N232/'Izračun udjela za 2024. (euri)'!$G$1,2)</f>
        <v>3061113.1</v>
      </c>
      <c r="O232" s="65">
        <f>+ROUND('Izračun udjela za 2024. (kune)'!O232/'Izračun udjela za 2024. (euri)'!$G$1,2)</f>
        <v>0</v>
      </c>
      <c r="P232" s="66">
        <f>+ROUND('Izračun udjela za 2024. (kune)'!P232/'Izračun udjela za 2024. (euri)'!$G$1,2)</f>
        <v>3428446.67</v>
      </c>
      <c r="Q232" s="64">
        <f>+ROUND('Izračun udjela za 2024. (kune)'!Q232/'Izračun udjela za 2024. (euri)'!$G$1,2)</f>
        <v>3454215.37</v>
      </c>
      <c r="R232" s="65">
        <f>+ROUND('Izračun udjela za 2024. (kune)'!R232/'Izračun udjela za 2024. (euri)'!$G$1,2)</f>
        <v>0</v>
      </c>
      <c r="S232" s="66">
        <f>+ROUND('Izračun udjela za 2024. (kune)'!S232/'Izračun udjela za 2024. (euri)'!$G$1,2)</f>
        <v>3868721.21</v>
      </c>
      <c r="T232" s="64">
        <f>+ROUND('Izračun udjela za 2024. (kune)'!T232/'Izračun udjela za 2024. (euri)'!$G$1,2)</f>
        <v>3119712.54</v>
      </c>
      <c r="U232" s="65">
        <f>+ROUND('Izračun udjela za 2024. (kune)'!U232/'Izračun udjela za 2024. (euri)'!$G$1,2)</f>
        <v>0</v>
      </c>
      <c r="V232" s="67">
        <f>+ROUND('Izračun udjela za 2024. (kune)'!V232/'Izračun udjela za 2024. (euri)'!$G$1,2)</f>
        <v>3494078.05</v>
      </c>
      <c r="W232" s="64">
        <f>+ROUND('Izračun udjela za 2024. (kune)'!W232/'Izračun udjela za 2024. (euri)'!$G$1,2)</f>
        <v>3570336.54</v>
      </c>
      <c r="X232" s="65">
        <f>+ROUND('Izračun udjela za 2024. (kune)'!X232/'Izračun udjela za 2024. (euri)'!$G$1,2)</f>
        <v>0</v>
      </c>
      <c r="Y232" s="67">
        <f>+ROUND('Izračun udjela za 2024. (kune)'!Y232/'Izračun udjela za 2024. (euri)'!$G$1,2)</f>
        <v>3998776.92</v>
      </c>
      <c r="Z232" s="64">
        <f>+ROUND('Izračun udjela za 2024. (kune)'!Z232/'Izračun udjela za 2024. (euri)'!$G$1,2)</f>
        <v>3926192.28</v>
      </c>
      <c r="AA232" s="68">
        <f>+ROUND('Izračun udjela za 2024. (kune)'!AA232/'Izračun udjela za 2024. (euri)'!$G$1,2)</f>
        <v>206650.81</v>
      </c>
      <c r="AB232" s="65">
        <f>+ROUND('Izračun udjela za 2024. (kune)'!AB232/'Izračun udjela za 2024. (euri)'!$G$1,2)</f>
        <v>0</v>
      </c>
      <c r="AC232" s="67">
        <f>+ROUND('Izračun udjela za 2024. (kune)'!AC232/'Izračun udjela za 2024. (euri)'!$G$1,2)</f>
        <v>5497489.0800000001</v>
      </c>
      <c r="AD232" s="64">
        <f>+ROUND('Izračun udjela za 2024. (kune)'!AD232/'Izračun udjela za 2024. (euri)'!$G$1,2)</f>
        <v>3100584.55</v>
      </c>
      <c r="AE232" s="68">
        <f>+ROUND('Izračun udjela za 2024. (kune)'!AE232/'Izračun udjela za 2024. (euri)'!$G$1,2)</f>
        <v>167817.56</v>
      </c>
      <c r="AF232" s="65">
        <f>+ROUND('Izračun udjela za 2024. (kune)'!AF232/'Izračun udjela za 2024. (euri)'!$G$1,2)</f>
        <v>0</v>
      </c>
      <c r="AG232" s="67">
        <f>+ROUND('Izračun udjela za 2024. (kune)'!AG232/'Izračun udjela za 2024. (euri)'!$G$1,2)</f>
        <v>4592666.38</v>
      </c>
      <c r="AH232" s="64">
        <f>+ROUND('Izračun udjela za 2024. (kune)'!AH232/'Izračun udjela za 2024. (euri)'!$G$1,2)</f>
        <v>3018618.03</v>
      </c>
      <c r="AI232" s="68">
        <f>+ROUND('Izračun udjela za 2024. (kune)'!AI232/'Izračun udjela za 2024. (euri)'!$G$1,2)</f>
        <v>231189.6</v>
      </c>
      <c r="AJ232" s="64">
        <f>+ROUND('Izračun udjela za 2024. (kune)'!AJ232/'Izračun udjela za 2024. (euri)'!$G$1,2)</f>
        <v>0</v>
      </c>
      <c r="AK232" s="67">
        <f>+ROUND('Izračun udjela za 2024. (kune)'!AK232/'Izračun udjela za 2024. (euri)'!$G$1,2)</f>
        <v>4501461.95</v>
      </c>
      <c r="AL232" s="64">
        <f>+ROUND('Izračun udjela za 2024. (kune)'!AL232/'Izračun udjela za 2024. (euri)'!$G$1,2)</f>
        <v>4037668.75</v>
      </c>
      <c r="AM232" s="68">
        <f>+ROUND('Izračun udjela za 2024. (kune)'!AM232/'Izračun udjela za 2024. (euri)'!$G$1,2)</f>
        <v>241646.1</v>
      </c>
      <c r="AN232" s="64">
        <f>+ROUND('Izračun udjela za 2024. (kune)'!AN232/'Izračun udjela za 2024. (euri)'!$G$1,2)</f>
        <v>0</v>
      </c>
      <c r="AO232" s="67">
        <f>+ROUND('Izračun udjela za 2024. (kune)'!AO232/'Izračun udjela za 2024. (euri)'!$G$1,2)</f>
        <v>5644019.9900000002</v>
      </c>
      <c r="AP232" s="69"/>
      <c r="AQ232" s="69"/>
      <c r="AR232" s="69"/>
      <c r="AS232" s="69"/>
      <c r="AT232" s="69"/>
      <c r="AU232" s="71"/>
      <c r="AV232" s="64">
        <v>5972</v>
      </c>
      <c r="AW232" s="64">
        <v>5866</v>
      </c>
      <c r="AX232" s="64">
        <v>6187</v>
      </c>
      <c r="AY232" s="64">
        <v>6245</v>
      </c>
      <c r="AZ232" s="64"/>
      <c r="BA232" s="64"/>
      <c r="BB232" s="64"/>
      <c r="BC232" s="64"/>
      <c r="BD232" s="72">
        <f t="shared" si="53"/>
        <v>4846882.8600000003</v>
      </c>
      <c r="BE232" s="73">
        <f t="shared" si="51"/>
        <v>643.08000000000004</v>
      </c>
      <c r="BF232" s="74">
        <f>+$BJ$601</f>
        <v>453.27</v>
      </c>
      <c r="BG232" s="66">
        <f t="shared" si="52"/>
        <v>0</v>
      </c>
      <c r="BH232" s="75">
        <f t="shared" si="55"/>
        <v>0</v>
      </c>
      <c r="BI232" s="76">
        <f t="shared" si="56"/>
        <v>0</v>
      </c>
    </row>
    <row r="233" spans="1:61" ht="15.75" customHeight="1" x14ac:dyDescent="0.25">
      <c r="A233" s="60">
        <v>1</v>
      </c>
      <c r="B233" s="61">
        <v>253</v>
      </c>
      <c r="C233" s="61">
        <v>8</v>
      </c>
      <c r="D233" s="62" t="s">
        <v>87</v>
      </c>
      <c r="E233" s="62" t="s">
        <v>312</v>
      </c>
      <c r="F233" s="63">
        <v>3212</v>
      </c>
      <c r="G233" s="64">
        <v>10</v>
      </c>
      <c r="H233" s="64">
        <f>+ROUND('Izračun udjela za 2024. (kune)'!H233/'Izračun udjela za 2024. (euri)'!$G$1,2)</f>
        <v>1305770.47</v>
      </c>
      <c r="I233" s="65">
        <f>+ROUND('Izračun udjela za 2024. (kune)'!I233/'Izračun udjela za 2024. (euri)'!$G$1,2)</f>
        <v>0</v>
      </c>
      <c r="J233" s="66">
        <f>+ROUND('Izračun udjela za 2024. (kune)'!J233/'Izračun udjela za 2024. (euri)'!$G$1,2)</f>
        <v>1436347.51</v>
      </c>
      <c r="K233" s="64">
        <f>+ROUND('Izračun udjela za 2024. (kune)'!K233/'Izračun udjela za 2024. (euri)'!$G$1,2)</f>
        <v>1400184.22</v>
      </c>
      <c r="L233" s="65">
        <f>+ROUND('Izračun udjela za 2024. (kune)'!L233/'Izračun udjela za 2024. (euri)'!$G$1,2)</f>
        <v>0</v>
      </c>
      <c r="M233" s="66">
        <f>+ROUND('Izračun udjela za 2024. (kune)'!M233/'Izračun udjela za 2024. (euri)'!$G$1,2)</f>
        <v>1540202.64</v>
      </c>
      <c r="N233" s="64">
        <f>+ROUND('Izračun udjela za 2024. (kune)'!N233/'Izračun udjela za 2024. (euri)'!$G$1,2)</f>
        <v>1327863.7</v>
      </c>
      <c r="O233" s="65">
        <f>+ROUND('Izračun udjela za 2024. (kune)'!O233/'Izračun udjela za 2024. (euri)'!$G$1,2)</f>
        <v>0</v>
      </c>
      <c r="P233" s="66">
        <f>+ROUND('Izračun udjela za 2024. (kune)'!P233/'Izračun udjela za 2024. (euri)'!$G$1,2)</f>
        <v>1460650.07</v>
      </c>
      <c r="Q233" s="64">
        <f>+ROUND('Izračun udjela za 2024. (kune)'!Q233/'Izračun udjela za 2024. (euri)'!$G$1,2)</f>
        <v>1416972.67</v>
      </c>
      <c r="R233" s="65">
        <f>+ROUND('Izračun udjela za 2024. (kune)'!R233/'Izračun udjela za 2024. (euri)'!$G$1,2)</f>
        <v>0</v>
      </c>
      <c r="S233" s="66">
        <f>+ROUND('Izračun udjela za 2024. (kune)'!S233/'Izračun udjela za 2024. (euri)'!$G$1,2)</f>
        <v>1558669.94</v>
      </c>
      <c r="T233" s="64">
        <f>+ROUND('Izračun udjela za 2024. (kune)'!T233/'Izračun udjela za 2024. (euri)'!$G$1,2)</f>
        <v>1303439.6000000001</v>
      </c>
      <c r="U233" s="65">
        <f>+ROUND('Izračun udjela za 2024. (kune)'!U233/'Izračun udjela za 2024. (euri)'!$G$1,2)</f>
        <v>0</v>
      </c>
      <c r="V233" s="67">
        <f>+ROUND('Izračun udjela za 2024. (kune)'!V233/'Izračun udjela za 2024. (euri)'!$G$1,2)</f>
        <v>1433783.56</v>
      </c>
      <c r="W233" s="64">
        <f>+ROUND('Izračun udjela za 2024. (kune)'!W233/'Izračun udjela za 2024. (euri)'!$G$1,2)</f>
        <v>1453601.16</v>
      </c>
      <c r="X233" s="65">
        <f>+ROUND('Izračun udjela za 2024. (kune)'!X233/'Izračun udjela za 2024. (euri)'!$G$1,2)</f>
        <v>0</v>
      </c>
      <c r="Y233" s="67">
        <f>+ROUND('Izračun udjela za 2024. (kune)'!Y233/'Izračun udjela za 2024. (euri)'!$G$1,2)</f>
        <v>1598961.28</v>
      </c>
      <c r="Z233" s="64">
        <f>+ROUND('Izračun udjela za 2024. (kune)'!Z233/'Izračun udjela za 2024. (euri)'!$G$1,2)</f>
        <v>1619672.41</v>
      </c>
      <c r="AA233" s="68">
        <f>+ROUND('Izračun udjela za 2024. (kune)'!AA233/'Izračun udjela za 2024. (euri)'!$G$1,2)</f>
        <v>168032.07</v>
      </c>
      <c r="AB233" s="65">
        <f>+ROUND('Izračun udjela za 2024. (kune)'!AB233/'Izračun udjela za 2024. (euri)'!$G$1,2)</f>
        <v>0</v>
      </c>
      <c r="AC233" s="67">
        <f>+ROUND('Izračun udjela za 2024. (kune)'!AC233/'Izračun udjela za 2024. (euri)'!$G$1,2)</f>
        <v>2998138.24</v>
      </c>
      <c r="AD233" s="64">
        <f>+ROUND('Izračun udjela za 2024. (kune)'!AD233/'Izračun udjela za 2024. (euri)'!$G$1,2)</f>
        <v>1491686.77</v>
      </c>
      <c r="AE233" s="68">
        <f>+ROUND('Izračun udjela za 2024. (kune)'!AE233/'Izračun udjela za 2024. (euri)'!$G$1,2)</f>
        <v>152305.17000000001</v>
      </c>
      <c r="AF233" s="65">
        <f>+ROUND('Izračun udjela za 2024. (kune)'!AF233/'Izračun udjela za 2024. (euri)'!$G$1,2)</f>
        <v>0</v>
      </c>
      <c r="AG233" s="67">
        <f>+ROUND('Izračun udjela za 2024. (kune)'!AG233/'Izračun udjela za 2024. (euri)'!$G$1,2)</f>
        <v>2853411.34</v>
      </c>
      <c r="AH233" s="64">
        <f>+ROUND('Izračun udjela za 2024. (kune)'!AH233/'Izračun udjela za 2024. (euri)'!$G$1,2)</f>
        <v>1484590.73</v>
      </c>
      <c r="AI233" s="68">
        <f>+ROUND('Izračun udjela za 2024. (kune)'!AI233/'Izračun udjela za 2024. (euri)'!$G$1,2)</f>
        <v>221190.04</v>
      </c>
      <c r="AJ233" s="64">
        <f>+ROUND('Izračun udjela za 2024. (kune)'!AJ233/'Izračun udjela za 2024. (euri)'!$G$1,2)</f>
        <v>0</v>
      </c>
      <c r="AK233" s="67">
        <f>+ROUND('Izračun udjela za 2024. (kune)'!AK233/'Izračun udjela za 2024. (euri)'!$G$1,2)</f>
        <v>2898162.02</v>
      </c>
      <c r="AL233" s="64">
        <f>+ROUND('Izračun udjela za 2024. (kune)'!AL233/'Izračun udjela za 2024. (euri)'!$G$1,2)</f>
        <v>2075190.9</v>
      </c>
      <c r="AM233" s="68">
        <f>+ROUND('Izračun udjela za 2024. (kune)'!AM233/'Izračun udjela za 2024. (euri)'!$G$1,2)</f>
        <v>229324.55</v>
      </c>
      <c r="AN233" s="64">
        <f>+ROUND('Izračun udjela za 2024. (kune)'!AN233/'Izračun udjela za 2024. (euri)'!$G$1,2)</f>
        <v>0</v>
      </c>
      <c r="AO233" s="67">
        <f>+ROUND('Izračun udjela za 2024. (kune)'!AO233/'Izračun udjela za 2024. (euri)'!$G$1,2)</f>
        <v>3540845.18</v>
      </c>
      <c r="AP233" s="69"/>
      <c r="AQ233" s="69"/>
      <c r="AR233" s="69"/>
      <c r="AS233" s="69"/>
      <c r="AT233" s="69"/>
      <c r="AU233" s="71"/>
      <c r="AV233" s="64">
        <v>6399</v>
      </c>
      <c r="AW233" s="64">
        <v>6302</v>
      </c>
      <c r="AX233" s="64">
        <v>6888</v>
      </c>
      <c r="AY233" s="64">
        <v>6897</v>
      </c>
      <c r="AZ233" s="64"/>
      <c r="BA233" s="64"/>
      <c r="BB233" s="64"/>
      <c r="BC233" s="64"/>
      <c r="BD233" s="72">
        <f t="shared" si="53"/>
        <v>2777903.61</v>
      </c>
      <c r="BE233" s="73">
        <f t="shared" si="51"/>
        <v>864.85</v>
      </c>
      <c r="BF233" s="74">
        <f t="shared" ref="BF233:BF241" si="61">+$BJ$600</f>
        <v>447.75</v>
      </c>
      <c r="BG233" s="66">
        <f t="shared" si="52"/>
        <v>0</v>
      </c>
      <c r="BH233" s="75">
        <f t="shared" si="55"/>
        <v>0</v>
      </c>
      <c r="BI233" s="76">
        <f t="shared" si="56"/>
        <v>0</v>
      </c>
    </row>
    <row r="234" spans="1:61" ht="15.75" customHeight="1" x14ac:dyDescent="0.25">
      <c r="A234" s="60">
        <v>1</v>
      </c>
      <c r="B234" s="61">
        <v>254</v>
      </c>
      <c r="C234" s="61">
        <v>18</v>
      </c>
      <c r="D234" s="62" t="s">
        <v>87</v>
      </c>
      <c r="E234" s="62" t="s">
        <v>313</v>
      </c>
      <c r="F234" s="63">
        <v>4250</v>
      </c>
      <c r="G234" s="64">
        <v>10</v>
      </c>
      <c r="H234" s="64">
        <f>+ROUND('Izračun udjela za 2024. (kune)'!H234/'Izračun udjela za 2024. (euri)'!$G$1,2)</f>
        <v>1294750.79</v>
      </c>
      <c r="I234" s="65">
        <f>+ROUND('Izračun udjela za 2024. (kune)'!I234/'Izračun udjela za 2024. (euri)'!$G$1,2)</f>
        <v>61038.14</v>
      </c>
      <c r="J234" s="66">
        <f>+ROUND('Izračun udjela za 2024. (kune)'!J234/'Izračun udjela za 2024. (euri)'!$G$1,2)</f>
        <v>1357083.91</v>
      </c>
      <c r="K234" s="64">
        <f>+ROUND('Izračun udjela za 2024. (kune)'!K234/'Izračun udjela za 2024. (euri)'!$G$1,2)</f>
        <v>1431200.6</v>
      </c>
      <c r="L234" s="65">
        <f>+ROUND('Izračun udjela za 2024. (kune)'!L234/'Izračun udjela za 2024. (euri)'!$G$1,2)</f>
        <v>67470.759999999995</v>
      </c>
      <c r="M234" s="66">
        <f>+ROUND('Izračun udjela za 2024. (kune)'!M234/'Izračun udjela za 2024. (euri)'!$G$1,2)</f>
        <v>1500102.83</v>
      </c>
      <c r="N234" s="64">
        <f>+ROUND('Izračun udjela za 2024. (kune)'!N234/'Izračun udjela za 2024. (euri)'!$G$1,2)</f>
        <v>1334111.5900000001</v>
      </c>
      <c r="O234" s="65">
        <f>+ROUND('Izračun udjela za 2024. (kune)'!O234/'Izračun udjela za 2024. (euri)'!$G$1,2)</f>
        <v>62893.9</v>
      </c>
      <c r="P234" s="66">
        <f>+ROUND('Izračun udjela za 2024. (kune)'!P234/'Izračun udjela za 2024. (euri)'!$G$1,2)</f>
        <v>1398339.46</v>
      </c>
      <c r="Q234" s="64">
        <f>+ROUND('Izračun udjela za 2024. (kune)'!Q234/'Izračun udjela za 2024. (euri)'!$G$1,2)</f>
        <v>1486197.77</v>
      </c>
      <c r="R234" s="65">
        <f>+ROUND('Izračun udjela za 2024. (kune)'!R234/'Izračun udjela za 2024. (euri)'!$G$1,2)</f>
        <v>70484.009999999995</v>
      </c>
      <c r="S234" s="66">
        <f>+ROUND('Izračun udjela za 2024. (kune)'!S234/'Izračun udjela za 2024. (euri)'!$G$1,2)</f>
        <v>1557285.14</v>
      </c>
      <c r="T234" s="64">
        <f>+ROUND('Izračun udjela za 2024. (kune)'!T234/'Izračun udjela za 2024. (euri)'!$G$1,2)</f>
        <v>1414648.97</v>
      </c>
      <c r="U234" s="65">
        <f>+ROUND('Izračun udjela za 2024. (kune)'!U234/'Izračun udjela za 2024. (euri)'!$G$1,2)</f>
        <v>67206.77</v>
      </c>
      <c r="V234" s="67">
        <f>+ROUND('Izračun udjela za 2024. (kune)'!V234/'Izračun udjela za 2024. (euri)'!$G$1,2)</f>
        <v>1482186.43</v>
      </c>
      <c r="W234" s="64">
        <f>+ROUND('Izračun udjela za 2024. (kune)'!W234/'Izračun udjela za 2024. (euri)'!$G$1,2)</f>
        <v>1617890.94</v>
      </c>
      <c r="X234" s="65">
        <f>+ROUND('Izračun udjela za 2024. (kune)'!X234/'Izračun udjela za 2024. (euri)'!$G$1,2)</f>
        <v>77042.850000000006</v>
      </c>
      <c r="Y234" s="67">
        <f>+ROUND('Izračun udjela za 2024. (kune)'!Y234/'Izračun udjela za 2024. (euri)'!$G$1,2)</f>
        <v>1694932.9</v>
      </c>
      <c r="Z234" s="64">
        <f>+ROUND('Izračun udjela za 2024. (kune)'!Z234/'Izračun udjela za 2024. (euri)'!$G$1,2)</f>
        <v>1585261.02</v>
      </c>
      <c r="AA234" s="68">
        <f>+ROUND('Izračun udjela za 2024. (kune)'!AA234/'Izračun udjela za 2024. (euri)'!$G$1,2)</f>
        <v>62135.31</v>
      </c>
      <c r="AB234" s="65">
        <f>+ROUND('Izračun udjela za 2024. (kune)'!AB234/'Izračun udjela za 2024. (euri)'!$G$1,2)</f>
        <v>75489.039999999994</v>
      </c>
      <c r="AC234" s="67">
        <f>+ROUND('Izračun udjela za 2024. (kune)'!AC234/'Izračun udjela za 2024. (euri)'!$G$1,2)</f>
        <v>2200542.89</v>
      </c>
      <c r="AD234" s="64">
        <f>+ROUND('Izračun udjela za 2024. (kune)'!AD234/'Izračun udjela za 2024. (euri)'!$G$1,2)</f>
        <v>1306024.81</v>
      </c>
      <c r="AE234" s="68">
        <f>+ROUND('Izračun udjela za 2024. (kune)'!AE234/'Izračun udjela za 2024. (euri)'!$G$1,2)</f>
        <v>61089.45</v>
      </c>
      <c r="AF234" s="65">
        <f>+ROUND('Izračun udjela za 2024. (kune)'!AF234/'Izračun udjela za 2024. (euri)'!$G$1,2)</f>
        <v>62044.76</v>
      </c>
      <c r="AG234" s="67">
        <f>+ROUND('Izračun udjela za 2024. (kune)'!AG234/'Izračun udjela za 2024. (euri)'!$G$1,2)</f>
        <v>1938886.2</v>
      </c>
      <c r="AH234" s="64">
        <f>+ROUND('Izračun udjela za 2024. (kune)'!AH234/'Izračun udjela za 2024. (euri)'!$G$1,2)</f>
        <v>1343378.82</v>
      </c>
      <c r="AI234" s="68">
        <f>+ROUND('Izračun udjela za 2024. (kune)'!AI234/'Izračun udjela za 2024. (euri)'!$G$1,2)</f>
        <v>90493.02</v>
      </c>
      <c r="AJ234" s="64">
        <f>+ROUND('Izračun udjela za 2024. (kune)'!AJ234/'Izračun udjela za 2024. (euri)'!$G$1,2)</f>
        <v>63353.38</v>
      </c>
      <c r="AK234" s="67">
        <f>+ROUND('Izračun udjela za 2024. (kune)'!AK234/'Izračun udjela za 2024. (euri)'!$G$1,2)</f>
        <v>2074083.91</v>
      </c>
      <c r="AL234" s="64">
        <f>+ROUND('Izračun udjela za 2024. (kune)'!AL234/'Izračun udjela za 2024. (euri)'!$G$1,2)</f>
        <v>1840869.08</v>
      </c>
      <c r="AM234" s="68">
        <f>+ROUND('Izračun udjela za 2024. (kune)'!AM234/'Izračun udjela za 2024. (euri)'!$G$1,2)</f>
        <v>105625.68</v>
      </c>
      <c r="AN234" s="64">
        <f>+ROUND('Izračun udjela za 2024. (kune)'!AN234/'Izračun udjela za 2024. (euri)'!$G$1,2)</f>
        <v>88424.77</v>
      </c>
      <c r="AO234" s="67">
        <f>+ROUND('Izračun udjela za 2024. (kune)'!AO234/'Izračun udjela za 2024. (euri)'!$G$1,2)</f>
        <v>2605348.79</v>
      </c>
      <c r="AP234" s="69"/>
      <c r="AQ234" s="69"/>
      <c r="AR234" s="69"/>
      <c r="AS234" s="69"/>
      <c r="AT234" s="69"/>
      <c r="AU234" s="71"/>
      <c r="AV234" s="64">
        <v>2777</v>
      </c>
      <c r="AW234" s="64">
        <v>2912</v>
      </c>
      <c r="AX234" s="64">
        <v>3496</v>
      </c>
      <c r="AY234" s="64">
        <v>3625</v>
      </c>
      <c r="AZ234" s="64"/>
      <c r="BA234" s="64"/>
      <c r="BB234" s="64"/>
      <c r="BC234" s="64"/>
      <c r="BD234" s="72">
        <f t="shared" si="53"/>
        <v>2102758.94</v>
      </c>
      <c r="BE234" s="73">
        <f t="shared" si="51"/>
        <v>494.77</v>
      </c>
      <c r="BF234" s="74">
        <f t="shared" si="61"/>
        <v>447.75</v>
      </c>
      <c r="BG234" s="66">
        <f t="shared" si="52"/>
        <v>0</v>
      </c>
      <c r="BH234" s="75">
        <f t="shared" si="55"/>
        <v>0</v>
      </c>
      <c r="BI234" s="76">
        <f t="shared" si="56"/>
        <v>0</v>
      </c>
    </row>
    <row r="235" spans="1:61" ht="15.75" customHeight="1" x14ac:dyDescent="0.25">
      <c r="A235" s="60">
        <v>1</v>
      </c>
      <c r="B235" s="61">
        <v>256</v>
      </c>
      <c r="C235" s="61">
        <v>2</v>
      </c>
      <c r="D235" s="62" t="s">
        <v>87</v>
      </c>
      <c r="E235" s="62" t="s">
        <v>314</v>
      </c>
      <c r="F235" s="63">
        <v>5553</v>
      </c>
      <c r="G235" s="64">
        <v>10</v>
      </c>
      <c r="H235" s="64">
        <f>+ROUND('Izračun udjela za 2024. (kune)'!H235/'Izračun udjela za 2024. (euri)'!$G$1,2)</f>
        <v>1726028.44</v>
      </c>
      <c r="I235" s="65">
        <f>+ROUND('Izračun udjela za 2024. (kune)'!I235/'Izračun udjela za 2024. (euri)'!$G$1,2)</f>
        <v>0</v>
      </c>
      <c r="J235" s="66">
        <f>+ROUND('Izračun udjela za 2024. (kune)'!J235/'Izračun udjela za 2024. (euri)'!$G$1,2)</f>
        <v>1898631.29</v>
      </c>
      <c r="K235" s="64">
        <f>+ROUND('Izračun udjela za 2024. (kune)'!K235/'Izračun udjela za 2024. (euri)'!$G$1,2)</f>
        <v>1657175.07</v>
      </c>
      <c r="L235" s="65">
        <f>+ROUND('Izračun udjela za 2024. (kune)'!L235/'Izračun udjela za 2024. (euri)'!$G$1,2)</f>
        <v>0</v>
      </c>
      <c r="M235" s="66">
        <f>+ROUND('Izračun udjela za 2024. (kune)'!M235/'Izračun udjela za 2024. (euri)'!$G$1,2)</f>
        <v>1822892.58</v>
      </c>
      <c r="N235" s="64">
        <f>+ROUND('Izračun udjela za 2024. (kune)'!N235/'Izračun udjela za 2024. (euri)'!$G$1,2)</f>
        <v>1465606.44</v>
      </c>
      <c r="O235" s="65">
        <f>+ROUND('Izračun udjela za 2024. (kune)'!O235/'Izračun udjela za 2024. (euri)'!$G$1,2)</f>
        <v>0</v>
      </c>
      <c r="P235" s="66">
        <f>+ROUND('Izračun udjela za 2024. (kune)'!P235/'Izračun udjela za 2024. (euri)'!$G$1,2)</f>
        <v>1612167.08</v>
      </c>
      <c r="Q235" s="64">
        <f>+ROUND('Izračun udjela za 2024. (kune)'!Q235/'Izračun udjela za 2024. (euri)'!$G$1,2)</f>
        <v>1484809.11</v>
      </c>
      <c r="R235" s="65">
        <f>+ROUND('Izračun udjela za 2024. (kune)'!R235/'Izračun udjela za 2024. (euri)'!$G$1,2)</f>
        <v>0</v>
      </c>
      <c r="S235" s="66">
        <f>+ROUND('Izračun udjela za 2024. (kune)'!S235/'Izračun udjela za 2024. (euri)'!$G$1,2)</f>
        <v>1633290.03</v>
      </c>
      <c r="T235" s="64">
        <f>+ROUND('Izračun udjela za 2024. (kune)'!T235/'Izračun udjela za 2024. (euri)'!$G$1,2)</f>
        <v>1481664.12</v>
      </c>
      <c r="U235" s="65">
        <f>+ROUND('Izračun udjela za 2024. (kune)'!U235/'Izračun udjela za 2024. (euri)'!$G$1,2)</f>
        <v>0</v>
      </c>
      <c r="V235" s="67">
        <f>+ROUND('Izračun udjela za 2024. (kune)'!V235/'Izračun udjela za 2024. (euri)'!$G$1,2)</f>
        <v>1629830.53</v>
      </c>
      <c r="W235" s="64">
        <f>+ROUND('Izračun udjela za 2024. (kune)'!W235/'Izračun udjela za 2024. (euri)'!$G$1,2)</f>
        <v>1577253.81</v>
      </c>
      <c r="X235" s="65">
        <f>+ROUND('Izračun udjela za 2024. (kune)'!X235/'Izračun udjela za 2024. (euri)'!$G$1,2)</f>
        <v>0</v>
      </c>
      <c r="Y235" s="67">
        <f>+ROUND('Izračun udjela za 2024. (kune)'!Y235/'Izračun udjela za 2024. (euri)'!$G$1,2)</f>
        <v>1734979.19</v>
      </c>
      <c r="Z235" s="64">
        <f>+ROUND('Izračun udjela za 2024. (kune)'!Z235/'Izračun udjela za 2024. (euri)'!$G$1,2)</f>
        <v>1834338.16</v>
      </c>
      <c r="AA235" s="68">
        <f>+ROUND('Izračun udjela za 2024. (kune)'!AA235/'Izračun udjela za 2024. (euri)'!$G$1,2)</f>
        <v>3408.59</v>
      </c>
      <c r="AB235" s="65">
        <f>+ROUND('Izračun udjela za 2024. (kune)'!AB235/'Izračun udjela za 2024. (euri)'!$G$1,2)</f>
        <v>0</v>
      </c>
      <c r="AC235" s="67">
        <f>+ROUND('Izračun udjela za 2024. (kune)'!AC235/'Izračun udjela za 2024. (euri)'!$G$1,2)</f>
        <v>2025629.13</v>
      </c>
      <c r="AD235" s="64">
        <f>+ROUND('Izračun udjela za 2024. (kune)'!AD235/'Izračun udjela za 2024. (euri)'!$G$1,2)</f>
        <v>1749602.57</v>
      </c>
      <c r="AE235" s="68">
        <f>+ROUND('Izračun udjela za 2024. (kune)'!AE235/'Izračun udjela za 2024. (euri)'!$G$1,2)</f>
        <v>2097.37</v>
      </c>
      <c r="AF235" s="65">
        <f>+ROUND('Izračun udjela za 2024. (kune)'!AF235/'Izračun udjela za 2024. (euri)'!$G$1,2)</f>
        <v>0</v>
      </c>
      <c r="AG235" s="67">
        <f>+ROUND('Izračun udjela za 2024. (kune)'!AG235/'Izračun udjela za 2024. (euri)'!$G$1,2)</f>
        <v>1934957.28</v>
      </c>
      <c r="AH235" s="64">
        <f>+ROUND('Izračun udjela za 2024. (kune)'!AH235/'Izračun udjela za 2024. (euri)'!$G$1,2)</f>
        <v>1612828.68</v>
      </c>
      <c r="AI235" s="68">
        <f>+ROUND('Izračun udjela za 2024. (kune)'!AI235/'Izračun udjela za 2024. (euri)'!$G$1,2)</f>
        <v>1030.93</v>
      </c>
      <c r="AJ235" s="64">
        <f>+ROUND('Izračun udjela za 2024. (kune)'!AJ235/'Izračun udjela za 2024. (euri)'!$G$1,2)</f>
        <v>0</v>
      </c>
      <c r="AK235" s="67">
        <f>+ROUND('Izračun udjela za 2024. (kune)'!AK235/'Izračun udjela za 2024. (euri)'!$G$1,2)</f>
        <v>1787431.04</v>
      </c>
      <c r="AL235" s="64">
        <f>+ROUND('Izračun udjela za 2024. (kune)'!AL235/'Izračun udjela za 2024. (euri)'!$G$1,2)</f>
        <v>1992337.58</v>
      </c>
      <c r="AM235" s="68">
        <f>+ROUND('Izračun udjela za 2024. (kune)'!AM235/'Izračun udjela za 2024. (euri)'!$G$1,2)</f>
        <v>1029.53</v>
      </c>
      <c r="AN235" s="64">
        <f>+ROUND('Izračun udjela za 2024. (kune)'!AN235/'Izračun udjela za 2024. (euri)'!$G$1,2)</f>
        <v>0</v>
      </c>
      <c r="AO235" s="67">
        <f>+ROUND('Izračun udjela za 2024. (kune)'!AO235/'Izračun udjela za 2024. (euri)'!$G$1,2)</f>
        <v>2206644.31</v>
      </c>
      <c r="AP235" s="69"/>
      <c r="AQ235" s="69"/>
      <c r="AR235" s="69"/>
      <c r="AS235" s="69"/>
      <c r="AT235" s="69"/>
      <c r="AU235" s="71"/>
      <c r="AV235" s="64">
        <v>53</v>
      </c>
      <c r="AW235" s="64">
        <v>58</v>
      </c>
      <c r="AX235" s="64">
        <v>66</v>
      </c>
      <c r="AY235" s="64">
        <v>74</v>
      </c>
      <c r="AZ235" s="64"/>
      <c r="BA235" s="64"/>
      <c r="BB235" s="64"/>
      <c r="BC235" s="64"/>
      <c r="BD235" s="72">
        <f t="shared" si="53"/>
        <v>1937928.19</v>
      </c>
      <c r="BE235" s="73">
        <f t="shared" si="51"/>
        <v>348.99</v>
      </c>
      <c r="BF235" s="74">
        <f t="shared" si="61"/>
        <v>447.75</v>
      </c>
      <c r="BG235" s="66">
        <f t="shared" si="52"/>
        <v>548414.27999999991</v>
      </c>
      <c r="BH235" s="75">
        <f t="shared" si="55"/>
        <v>1.5495978638549665E-3</v>
      </c>
      <c r="BI235" s="76">
        <f t="shared" si="56"/>
        <v>1.54959786385497E-3</v>
      </c>
    </row>
    <row r="236" spans="1:61" ht="15.75" customHeight="1" x14ac:dyDescent="0.25">
      <c r="A236" s="60">
        <v>1</v>
      </c>
      <c r="B236" s="61">
        <v>257</v>
      </c>
      <c r="C236" s="61">
        <v>14</v>
      </c>
      <c r="D236" s="62" t="s">
        <v>87</v>
      </c>
      <c r="E236" s="62" t="s">
        <v>315</v>
      </c>
      <c r="F236" s="63">
        <v>1951</v>
      </c>
      <c r="G236" s="64">
        <v>10</v>
      </c>
      <c r="H236" s="64">
        <f>+ROUND('Izračun udjela za 2024. (kune)'!H236/'Izračun udjela za 2024. (euri)'!$G$1,2)</f>
        <v>215190.35</v>
      </c>
      <c r="I236" s="65">
        <f>+ROUND('Izračun udjela za 2024. (kune)'!I236/'Izračun udjela za 2024. (euri)'!$G$1,2)</f>
        <v>10144.75</v>
      </c>
      <c r="J236" s="66">
        <f>+ROUND('Izračun udjela za 2024. (kune)'!J236/'Izračun udjela za 2024. (euri)'!$G$1,2)</f>
        <v>225550.16</v>
      </c>
      <c r="K236" s="64">
        <f>+ROUND('Izračun udjela za 2024. (kune)'!K236/'Izračun udjela za 2024. (euri)'!$G$1,2)</f>
        <v>203710.18</v>
      </c>
      <c r="L236" s="65">
        <f>+ROUND('Izračun udjela za 2024. (kune)'!L236/'Izračun udjela za 2024. (euri)'!$G$1,2)</f>
        <v>9603.5300000000007</v>
      </c>
      <c r="M236" s="66">
        <f>+ROUND('Izračun udjela za 2024. (kune)'!M236/'Izračun udjela za 2024. (euri)'!$G$1,2)</f>
        <v>213517.31</v>
      </c>
      <c r="N236" s="64">
        <f>+ROUND('Izračun udjela za 2024. (kune)'!N236/'Izračun udjela za 2024. (euri)'!$G$1,2)</f>
        <v>133644.51999999999</v>
      </c>
      <c r="O236" s="65">
        <f>+ROUND('Izračun udjela za 2024. (kune)'!O236/'Izračun udjela za 2024. (euri)'!$G$1,2)</f>
        <v>6300.35</v>
      </c>
      <c r="P236" s="66">
        <f>+ROUND('Izračun udjela za 2024. (kune)'!P236/'Izračun udjela za 2024. (euri)'!$G$1,2)</f>
        <v>140078.57999999999</v>
      </c>
      <c r="Q236" s="64">
        <f>+ROUND('Izračun udjela za 2024. (kune)'!Q236/'Izračun udjela za 2024. (euri)'!$G$1,2)</f>
        <v>170169.39</v>
      </c>
      <c r="R236" s="65">
        <f>+ROUND('Izračun udjela za 2024. (kune)'!R236/'Izračun udjela za 2024. (euri)'!$G$1,2)</f>
        <v>8116.29</v>
      </c>
      <c r="S236" s="66">
        <f>+ROUND('Izračun udjela za 2024. (kune)'!S236/'Izračun udjela za 2024. (euri)'!$G$1,2)</f>
        <v>178258.41</v>
      </c>
      <c r="T236" s="64">
        <f>+ROUND('Izračun udjela za 2024. (kune)'!T236/'Izračun udjela za 2024. (euri)'!$G$1,2)</f>
        <v>171290.37</v>
      </c>
      <c r="U236" s="65">
        <f>+ROUND('Izračun udjela za 2024. (kune)'!U236/'Izračun udjela za 2024. (euri)'!$G$1,2)</f>
        <v>8194.57</v>
      </c>
      <c r="V236" s="67">
        <f>+ROUND('Izračun udjela za 2024. (kune)'!V236/'Izračun udjela za 2024. (euri)'!$G$1,2)</f>
        <v>179405.37</v>
      </c>
      <c r="W236" s="64">
        <f>+ROUND('Izračun udjela za 2024. (kune)'!W236/'Izračun udjela za 2024. (euri)'!$G$1,2)</f>
        <v>260681.14</v>
      </c>
      <c r="X236" s="65">
        <f>+ROUND('Izračun udjela za 2024. (kune)'!X236/'Izračun udjela za 2024. (euri)'!$G$1,2)</f>
        <v>12413.4</v>
      </c>
      <c r="Y236" s="67">
        <f>+ROUND('Izračun udjela za 2024. (kune)'!Y236/'Izračun udjela za 2024. (euri)'!$G$1,2)</f>
        <v>273094.51</v>
      </c>
      <c r="Z236" s="64">
        <f>+ROUND('Izračun udjela za 2024. (kune)'!Z236/'Izračun udjela za 2024. (euri)'!$G$1,2)</f>
        <v>303592.98</v>
      </c>
      <c r="AA236" s="68">
        <f>+ROUND('Izračun udjela za 2024. (kune)'!AA236/'Izračun udjela za 2024. (euri)'!$G$1,2)</f>
        <v>167.23</v>
      </c>
      <c r="AB236" s="65">
        <f>+ROUND('Izračun udjela za 2024. (kune)'!AB236/'Izračun udjela za 2024. (euri)'!$G$1,2)</f>
        <v>14456.82</v>
      </c>
      <c r="AC236" s="67">
        <f>+ROUND('Izračun udjela za 2024. (kune)'!AC236/'Izračun udjela za 2024. (euri)'!$G$1,2)</f>
        <v>318049.78000000003</v>
      </c>
      <c r="AD236" s="64">
        <f>+ROUND('Izračun udjela za 2024. (kune)'!AD236/'Izračun udjela za 2024. (euri)'!$G$1,2)</f>
        <v>230947.85</v>
      </c>
      <c r="AE236" s="68">
        <f>+ROUND('Izračun udjela za 2024. (kune)'!AE236/'Izračun udjela za 2024. (euri)'!$G$1,2)</f>
        <v>0</v>
      </c>
      <c r="AF236" s="65">
        <f>+ROUND('Izračun udjela za 2024. (kune)'!AF236/'Izračun udjela za 2024. (euri)'!$G$1,2)</f>
        <v>10598.79</v>
      </c>
      <c r="AG236" s="67">
        <f>+ROUND('Izračun udjela za 2024. (kune)'!AG236/'Izračun udjela za 2024. (euri)'!$G$1,2)</f>
        <v>242383.97</v>
      </c>
      <c r="AH236" s="64">
        <f>+ROUND('Izračun udjela za 2024. (kune)'!AH236/'Izračun udjela za 2024. (euri)'!$G$1,2)</f>
        <v>249937.24</v>
      </c>
      <c r="AI236" s="68">
        <f>+ROUND('Izračun udjela za 2024. (kune)'!AI236/'Izračun udjela za 2024. (euri)'!$G$1,2)</f>
        <v>0</v>
      </c>
      <c r="AJ236" s="64">
        <f>+ROUND('Izračun udjela za 2024. (kune)'!AJ236/'Izračun udjela za 2024. (euri)'!$G$1,2)</f>
        <v>11900.03</v>
      </c>
      <c r="AK236" s="67">
        <f>+ROUND('Izračun udjela za 2024. (kune)'!AK236/'Izračun udjela za 2024. (euri)'!$G$1,2)</f>
        <v>261840.93</v>
      </c>
      <c r="AL236" s="64">
        <f>+ROUND('Izračun udjela za 2024. (kune)'!AL236/'Izračun udjela za 2024. (euri)'!$G$1,2)</f>
        <v>260823.35</v>
      </c>
      <c r="AM236" s="68">
        <f>+ROUND('Izračun udjela za 2024. (kune)'!AM236/'Izračun udjela za 2024. (euri)'!$G$1,2)</f>
        <v>0</v>
      </c>
      <c r="AN236" s="64">
        <f>+ROUND('Izračun udjela za 2024. (kune)'!AN236/'Izračun udjela za 2024. (euri)'!$G$1,2)</f>
        <v>12420.17</v>
      </c>
      <c r="AO236" s="67">
        <f>+ROUND('Izračun udjela za 2024. (kune)'!AO236/'Izračun udjela za 2024. (euri)'!$G$1,2)</f>
        <v>273243.5</v>
      </c>
      <c r="AP236" s="69"/>
      <c r="AQ236" s="69"/>
      <c r="AR236" s="69"/>
      <c r="AS236" s="69"/>
      <c r="AT236" s="69"/>
      <c r="AU236" s="71"/>
      <c r="AV236" s="64">
        <v>0</v>
      </c>
      <c r="AW236" s="64">
        <v>0</v>
      </c>
      <c r="AX236" s="64">
        <v>0</v>
      </c>
      <c r="AY236" s="64">
        <v>0</v>
      </c>
      <c r="AZ236" s="64"/>
      <c r="BA236" s="64"/>
      <c r="BB236" s="64"/>
      <c r="BC236" s="64"/>
      <c r="BD236" s="72">
        <f t="shared" si="53"/>
        <v>273722.53999999998</v>
      </c>
      <c r="BE236" s="73">
        <f t="shared" si="51"/>
        <v>140.30000000000001</v>
      </c>
      <c r="BF236" s="74">
        <f t="shared" si="61"/>
        <v>447.75</v>
      </c>
      <c r="BG236" s="66">
        <f t="shared" si="52"/>
        <v>599834.94999999995</v>
      </c>
      <c r="BH236" s="75">
        <f t="shared" si="55"/>
        <v>1.694891965952365E-3</v>
      </c>
      <c r="BI236" s="76">
        <f t="shared" si="56"/>
        <v>1.69489196595236E-3</v>
      </c>
    </row>
    <row r="237" spans="1:61" ht="15.75" customHeight="1" x14ac:dyDescent="0.25">
      <c r="A237" s="60">
        <v>1</v>
      </c>
      <c r="B237" s="61">
        <v>258</v>
      </c>
      <c r="C237" s="61">
        <v>17</v>
      </c>
      <c r="D237" s="62" t="s">
        <v>87</v>
      </c>
      <c r="E237" s="62" t="s">
        <v>316</v>
      </c>
      <c r="F237" s="63">
        <v>4273</v>
      </c>
      <c r="G237" s="64">
        <v>10</v>
      </c>
      <c r="H237" s="64">
        <f>+ROUND('Izračun udjela za 2024. (kune)'!H237/'Izračun udjela za 2024. (euri)'!$G$1,2)</f>
        <v>708987</v>
      </c>
      <c r="I237" s="65">
        <f>+ROUND('Izračun udjela za 2024. (kune)'!I237/'Izračun udjela za 2024. (euri)'!$G$1,2)</f>
        <v>0</v>
      </c>
      <c r="J237" s="66">
        <f>+ROUND('Izračun udjela za 2024. (kune)'!J237/'Izračun udjela za 2024. (euri)'!$G$1,2)</f>
        <v>779885.7</v>
      </c>
      <c r="K237" s="64">
        <f>+ROUND('Izračun udjela za 2024. (kune)'!K237/'Izračun udjela za 2024. (euri)'!$G$1,2)</f>
        <v>786335.59</v>
      </c>
      <c r="L237" s="65">
        <f>+ROUND('Izračun udjela za 2024. (kune)'!L237/'Izračun udjela za 2024. (euri)'!$G$1,2)</f>
        <v>0</v>
      </c>
      <c r="M237" s="66">
        <f>+ROUND('Izračun udjela za 2024. (kune)'!M237/'Izračun udjela za 2024. (euri)'!$G$1,2)</f>
        <v>864969.15</v>
      </c>
      <c r="N237" s="64">
        <f>+ROUND('Izračun udjela za 2024. (kune)'!N237/'Izračun udjela za 2024. (euri)'!$G$1,2)</f>
        <v>691561.54</v>
      </c>
      <c r="O237" s="65">
        <f>+ROUND('Izračun udjela za 2024. (kune)'!O237/'Izračun udjela za 2024. (euri)'!$G$1,2)</f>
        <v>0</v>
      </c>
      <c r="P237" s="66">
        <f>+ROUND('Izračun udjela za 2024. (kune)'!P237/'Izračun udjela za 2024. (euri)'!$G$1,2)</f>
        <v>760717.7</v>
      </c>
      <c r="Q237" s="64">
        <f>+ROUND('Izračun udjela za 2024. (kune)'!Q237/'Izračun udjela za 2024. (euri)'!$G$1,2)</f>
        <v>777738.37</v>
      </c>
      <c r="R237" s="65">
        <f>+ROUND('Izračun udjela za 2024. (kune)'!R237/'Izračun udjela za 2024. (euri)'!$G$1,2)</f>
        <v>0</v>
      </c>
      <c r="S237" s="66">
        <f>+ROUND('Izračun udjela za 2024. (kune)'!S237/'Izračun udjela za 2024. (euri)'!$G$1,2)</f>
        <v>855512.2</v>
      </c>
      <c r="T237" s="64">
        <f>+ROUND('Izračun udjela za 2024. (kune)'!T237/'Izračun udjela za 2024. (euri)'!$G$1,2)</f>
        <v>816789.16</v>
      </c>
      <c r="U237" s="65">
        <f>+ROUND('Izračun udjela za 2024. (kune)'!U237/'Izračun udjela za 2024. (euri)'!$G$1,2)</f>
        <v>0</v>
      </c>
      <c r="V237" s="67">
        <f>+ROUND('Izračun udjela za 2024. (kune)'!V237/'Izračun udjela za 2024. (euri)'!$G$1,2)</f>
        <v>898468.08</v>
      </c>
      <c r="W237" s="64">
        <f>+ROUND('Izračun udjela za 2024. (kune)'!W237/'Izračun udjela za 2024. (euri)'!$G$1,2)</f>
        <v>780548.56</v>
      </c>
      <c r="X237" s="65">
        <f>+ROUND('Izračun udjela za 2024. (kune)'!X237/'Izračun udjela za 2024. (euri)'!$G$1,2)</f>
        <v>0</v>
      </c>
      <c r="Y237" s="67">
        <f>+ROUND('Izračun udjela za 2024. (kune)'!Y237/'Izračun udjela za 2024. (euri)'!$G$1,2)</f>
        <v>858603.42</v>
      </c>
      <c r="Z237" s="64">
        <f>+ROUND('Izračun udjela za 2024. (kune)'!Z237/'Izračun udjela za 2024. (euri)'!$G$1,2)</f>
        <v>963547.51</v>
      </c>
      <c r="AA237" s="68">
        <f>+ROUND('Izračun udjela za 2024. (kune)'!AA237/'Izračun udjela za 2024. (euri)'!$G$1,2)</f>
        <v>79413.38</v>
      </c>
      <c r="AB237" s="65">
        <f>+ROUND('Izračun udjela za 2024. (kune)'!AB237/'Izračun udjela za 2024. (euri)'!$G$1,2)</f>
        <v>0</v>
      </c>
      <c r="AC237" s="67">
        <f>+ROUND('Izračun udjela za 2024. (kune)'!AC237/'Izračun udjela za 2024. (euri)'!$G$1,2)</f>
        <v>2188613.64</v>
      </c>
      <c r="AD237" s="64">
        <f>+ROUND('Izračun udjela za 2024. (kune)'!AD237/'Izračun udjela za 2024. (euri)'!$G$1,2)</f>
        <v>941966.2</v>
      </c>
      <c r="AE237" s="68">
        <f>+ROUND('Izračun udjela za 2024. (kune)'!AE237/'Izračun udjela za 2024. (euri)'!$G$1,2)</f>
        <v>83672.350000000006</v>
      </c>
      <c r="AF237" s="65">
        <f>+ROUND('Izračun udjela za 2024. (kune)'!AF237/'Izračun udjela za 2024. (euri)'!$G$1,2)</f>
        <v>0</v>
      </c>
      <c r="AG237" s="67">
        <f>+ROUND('Izračun udjela za 2024. (kune)'!AG237/'Izračun udjela za 2024. (euri)'!$G$1,2)</f>
        <v>2140479.9900000002</v>
      </c>
      <c r="AH237" s="64">
        <f>+ROUND('Izračun udjela za 2024. (kune)'!AH237/'Izračun udjela za 2024. (euri)'!$G$1,2)</f>
        <v>899058.93</v>
      </c>
      <c r="AI237" s="68">
        <f>+ROUND('Izračun udjela za 2024. (kune)'!AI237/'Izračun udjela za 2024. (euri)'!$G$1,2)</f>
        <v>123874.08</v>
      </c>
      <c r="AJ237" s="64">
        <f>+ROUND('Izračun udjela za 2024. (kune)'!AJ237/'Izračun udjela za 2024. (euri)'!$G$1,2)</f>
        <v>0</v>
      </c>
      <c r="AK237" s="67">
        <f>+ROUND('Izračun udjela za 2024. (kune)'!AK237/'Izračun udjela za 2024. (euri)'!$G$1,2)</f>
        <v>2141037.0099999998</v>
      </c>
      <c r="AL237" s="64">
        <f>+ROUND('Izračun udjela za 2024. (kune)'!AL237/'Izračun udjela za 2024. (euri)'!$G$1,2)</f>
        <v>1007655.38</v>
      </c>
      <c r="AM237" s="68">
        <f>+ROUND('Izračun udjela za 2024. (kune)'!AM237/'Izračun udjela za 2024. (euri)'!$G$1,2)</f>
        <v>143853.89000000001</v>
      </c>
      <c r="AN237" s="64">
        <f>+ROUND('Izračun udjela za 2024. (kune)'!AN237/'Izračun udjela za 2024. (euri)'!$G$1,2)</f>
        <v>0</v>
      </c>
      <c r="AO237" s="67">
        <f>+ROUND('Izračun udjela za 2024. (kune)'!AO237/'Izračun udjela za 2024. (euri)'!$G$1,2)</f>
        <v>2255377.7400000002</v>
      </c>
      <c r="AP237" s="69"/>
      <c r="AQ237" s="69"/>
      <c r="AR237" s="69"/>
      <c r="AS237" s="69"/>
      <c r="AT237" s="69"/>
      <c r="AU237" s="71"/>
      <c r="AV237" s="64">
        <v>5553</v>
      </c>
      <c r="AW237" s="64">
        <v>5463</v>
      </c>
      <c r="AX237" s="64">
        <v>5883</v>
      </c>
      <c r="AY237" s="64">
        <v>5960</v>
      </c>
      <c r="AZ237" s="64"/>
      <c r="BA237" s="64"/>
      <c r="BB237" s="64"/>
      <c r="BC237" s="64"/>
      <c r="BD237" s="72">
        <f t="shared" si="53"/>
        <v>1916822.36</v>
      </c>
      <c r="BE237" s="73">
        <f t="shared" si="51"/>
        <v>448.59</v>
      </c>
      <c r="BF237" s="74">
        <f t="shared" si="61"/>
        <v>447.75</v>
      </c>
      <c r="BG237" s="66">
        <f t="shared" si="52"/>
        <v>0</v>
      </c>
      <c r="BH237" s="75">
        <f t="shared" si="55"/>
        <v>0</v>
      </c>
      <c r="BI237" s="76">
        <f t="shared" si="56"/>
        <v>0</v>
      </c>
    </row>
    <row r="238" spans="1:61" ht="15.75" customHeight="1" x14ac:dyDescent="0.25">
      <c r="A238" s="60">
        <v>1</v>
      </c>
      <c r="B238" s="61">
        <v>259</v>
      </c>
      <c r="C238" s="61">
        <v>3</v>
      </c>
      <c r="D238" s="62" t="s">
        <v>87</v>
      </c>
      <c r="E238" s="62" t="s">
        <v>317</v>
      </c>
      <c r="F238" s="63">
        <v>2861</v>
      </c>
      <c r="G238" s="64">
        <v>10</v>
      </c>
      <c r="H238" s="64">
        <f>+ROUND('Izračun udjela za 2024. (kune)'!H238/'Izračun udjela za 2024. (euri)'!$G$1,2)</f>
        <v>463200.97</v>
      </c>
      <c r="I238" s="65">
        <f>+ROUND('Izračun udjela za 2024. (kune)'!I238/'Izračun udjela za 2024. (euri)'!$G$1,2)</f>
        <v>0</v>
      </c>
      <c r="J238" s="66">
        <f>+ROUND('Izračun udjela za 2024. (kune)'!J238/'Izračun udjela za 2024. (euri)'!$G$1,2)</f>
        <v>509521.06</v>
      </c>
      <c r="K238" s="64">
        <f>+ROUND('Izračun udjela za 2024. (kune)'!K238/'Izračun udjela za 2024. (euri)'!$G$1,2)</f>
        <v>457589.87</v>
      </c>
      <c r="L238" s="65">
        <f>+ROUND('Izračun udjela za 2024. (kune)'!L238/'Izračun udjela za 2024. (euri)'!$G$1,2)</f>
        <v>0</v>
      </c>
      <c r="M238" s="66">
        <f>+ROUND('Izračun udjela za 2024. (kune)'!M238/'Izračun udjela za 2024. (euri)'!$G$1,2)</f>
        <v>503348.85</v>
      </c>
      <c r="N238" s="64">
        <f>+ROUND('Izračun udjela za 2024. (kune)'!N238/'Izračun udjela za 2024. (euri)'!$G$1,2)</f>
        <v>349172.21</v>
      </c>
      <c r="O238" s="65">
        <f>+ROUND('Izračun udjela za 2024. (kune)'!O238/'Izračun udjela za 2024. (euri)'!$G$1,2)</f>
        <v>0</v>
      </c>
      <c r="P238" s="66">
        <f>+ROUND('Izračun udjela za 2024. (kune)'!P238/'Izračun udjela za 2024. (euri)'!$G$1,2)</f>
        <v>384089.43</v>
      </c>
      <c r="Q238" s="64">
        <f>+ROUND('Izračun udjela za 2024. (kune)'!Q238/'Izračun udjela za 2024. (euri)'!$G$1,2)</f>
        <v>400947.62</v>
      </c>
      <c r="R238" s="65">
        <f>+ROUND('Izračun udjela za 2024. (kune)'!R238/'Izračun udjela za 2024. (euri)'!$G$1,2)</f>
        <v>0</v>
      </c>
      <c r="S238" s="66">
        <f>+ROUND('Izračun udjela za 2024. (kune)'!S238/'Izračun udjela za 2024. (euri)'!$G$1,2)</f>
        <v>441042.39</v>
      </c>
      <c r="T238" s="64">
        <f>+ROUND('Izračun udjela za 2024. (kune)'!T238/'Izračun udjela za 2024. (euri)'!$G$1,2)</f>
        <v>347070.42</v>
      </c>
      <c r="U238" s="65">
        <f>+ROUND('Izračun udjela za 2024. (kune)'!U238/'Izračun udjela za 2024. (euri)'!$G$1,2)</f>
        <v>0</v>
      </c>
      <c r="V238" s="67">
        <f>+ROUND('Izračun udjela za 2024. (kune)'!V238/'Izračun udjela za 2024. (euri)'!$G$1,2)</f>
        <v>381777.46</v>
      </c>
      <c r="W238" s="64">
        <f>+ROUND('Izračun udjela za 2024. (kune)'!W238/'Izračun udjela za 2024. (euri)'!$G$1,2)</f>
        <v>504004.16</v>
      </c>
      <c r="X238" s="65">
        <f>+ROUND('Izračun udjela za 2024. (kune)'!X238/'Izračun udjela za 2024. (euri)'!$G$1,2)</f>
        <v>0</v>
      </c>
      <c r="Y238" s="67">
        <f>+ROUND('Izračun udjela za 2024. (kune)'!Y238/'Izračun udjela za 2024. (euri)'!$G$1,2)</f>
        <v>554404.57999999996</v>
      </c>
      <c r="Z238" s="64">
        <f>+ROUND('Izračun udjela za 2024. (kune)'!Z238/'Izračun udjela za 2024. (euri)'!$G$1,2)</f>
        <v>606148.68999999994</v>
      </c>
      <c r="AA238" s="68">
        <f>+ROUND('Izračun udjela za 2024. (kune)'!AA238/'Izračun udjela za 2024. (euri)'!$G$1,2)</f>
        <v>1158.78</v>
      </c>
      <c r="AB238" s="65">
        <f>+ROUND('Izračun udjela za 2024. (kune)'!AB238/'Izračun udjela za 2024. (euri)'!$G$1,2)</f>
        <v>0</v>
      </c>
      <c r="AC238" s="67">
        <f>+ROUND('Izračun udjela za 2024. (kune)'!AC238/'Izračun udjela za 2024. (euri)'!$G$1,2)</f>
        <v>666802.86</v>
      </c>
      <c r="AD238" s="64">
        <f>+ROUND('Izračun udjela za 2024. (kune)'!AD238/'Izračun udjela za 2024. (euri)'!$G$1,2)</f>
        <v>527371.93999999994</v>
      </c>
      <c r="AE238" s="68">
        <f>+ROUND('Izračun udjela za 2024. (kune)'!AE238/'Izračun udjela za 2024. (euri)'!$G$1,2)</f>
        <v>416.87</v>
      </c>
      <c r="AF238" s="65">
        <f>+ROUND('Izračun udjela za 2024. (kune)'!AF238/'Izračun udjela za 2024. (euri)'!$G$1,2)</f>
        <v>0</v>
      </c>
      <c r="AG238" s="67">
        <f>+ROUND('Izračun udjela za 2024. (kune)'!AG238/'Izračun udjela za 2024. (euri)'!$G$1,2)</f>
        <v>580964.53</v>
      </c>
      <c r="AH238" s="64">
        <f>+ROUND('Izračun udjela za 2024. (kune)'!AH238/'Izračun udjela za 2024. (euri)'!$G$1,2)</f>
        <v>507221.79</v>
      </c>
      <c r="AI238" s="68">
        <f>+ROUND('Izračun udjela za 2024. (kune)'!AI238/'Izračun udjela za 2024. (euri)'!$G$1,2)</f>
        <v>232.34</v>
      </c>
      <c r="AJ238" s="64">
        <f>+ROUND('Izračun udjela za 2024. (kune)'!AJ238/'Izračun udjela za 2024. (euri)'!$G$1,2)</f>
        <v>0</v>
      </c>
      <c r="AK238" s="67">
        <f>+ROUND('Izračun udjela za 2024. (kune)'!AK238/'Izračun udjela za 2024. (euri)'!$G$1,2)</f>
        <v>559002.35</v>
      </c>
      <c r="AL238" s="64">
        <f>+ROUND('Izračun udjela za 2024. (kune)'!AL238/'Izračun udjela za 2024. (euri)'!$G$1,2)</f>
        <v>578042.82999999996</v>
      </c>
      <c r="AM238" s="68">
        <f>+ROUND('Izračun udjela za 2024. (kune)'!AM238/'Izračun udjela za 2024. (euri)'!$G$1,2)</f>
        <v>254.81</v>
      </c>
      <c r="AN238" s="64">
        <f>+ROUND('Izračun udjela za 2024. (kune)'!AN238/'Izračun udjela za 2024. (euri)'!$G$1,2)</f>
        <v>0</v>
      </c>
      <c r="AO238" s="67">
        <f>+ROUND('Izračun udjela za 2024. (kune)'!AO238/'Izračun udjela za 2024. (euri)'!$G$1,2)</f>
        <v>636880.77</v>
      </c>
      <c r="AP238" s="69"/>
      <c r="AQ238" s="69"/>
      <c r="AR238" s="69"/>
      <c r="AS238" s="69"/>
      <c r="AT238" s="69"/>
      <c r="AU238" s="71"/>
      <c r="AV238" s="64">
        <v>6</v>
      </c>
      <c r="AW238" s="64">
        <v>6</v>
      </c>
      <c r="AX238" s="64">
        <v>6</v>
      </c>
      <c r="AY238" s="64">
        <v>6</v>
      </c>
      <c r="AZ238" s="64"/>
      <c r="BA238" s="64"/>
      <c r="BB238" s="64"/>
      <c r="BC238" s="64"/>
      <c r="BD238" s="72">
        <f t="shared" si="53"/>
        <v>599611.02</v>
      </c>
      <c r="BE238" s="73">
        <f t="shared" si="51"/>
        <v>209.58</v>
      </c>
      <c r="BF238" s="74">
        <f t="shared" si="61"/>
        <v>447.75</v>
      </c>
      <c r="BG238" s="66">
        <f t="shared" si="52"/>
        <v>681404.37</v>
      </c>
      <c r="BH238" s="75">
        <f t="shared" si="55"/>
        <v>1.9253742921745936E-3</v>
      </c>
      <c r="BI238" s="76">
        <f t="shared" si="56"/>
        <v>1.92537429217459E-3</v>
      </c>
    </row>
    <row r="239" spans="1:61" ht="15.75" customHeight="1" x14ac:dyDescent="0.25">
      <c r="A239" s="60">
        <v>1</v>
      </c>
      <c r="B239" s="61">
        <v>260</v>
      </c>
      <c r="C239" s="61">
        <v>5</v>
      </c>
      <c r="D239" s="62" t="s">
        <v>87</v>
      </c>
      <c r="E239" s="62" t="s">
        <v>318</v>
      </c>
      <c r="F239" s="63">
        <v>5682</v>
      </c>
      <c r="G239" s="64">
        <v>10</v>
      </c>
      <c r="H239" s="64">
        <f>+ROUND('Izračun udjela za 2024. (kune)'!H239/'Izračun udjela za 2024. (euri)'!$G$1,2)</f>
        <v>972224.41</v>
      </c>
      <c r="I239" s="65">
        <f>+ROUND('Izračun udjela za 2024. (kune)'!I239/'Izračun udjela za 2024. (euri)'!$G$1,2)</f>
        <v>45833.58</v>
      </c>
      <c r="J239" s="66">
        <f>+ROUND('Izračun udjela za 2024. (kune)'!J239/'Izračun udjela za 2024. (euri)'!$G$1,2)</f>
        <v>1019029.92</v>
      </c>
      <c r="K239" s="64">
        <f>+ROUND('Izračun udjela za 2024. (kune)'!K239/'Izračun udjela za 2024. (euri)'!$G$1,2)</f>
        <v>1032295.46</v>
      </c>
      <c r="L239" s="65">
        <f>+ROUND('Izračun udjela za 2024. (kune)'!L239/'Izračun udjela za 2024. (euri)'!$G$1,2)</f>
        <v>48665.5</v>
      </c>
      <c r="M239" s="66">
        <f>+ROUND('Izračun udjela za 2024. (kune)'!M239/'Izračun udjela za 2024. (euri)'!$G$1,2)</f>
        <v>1081992.96</v>
      </c>
      <c r="N239" s="64">
        <f>+ROUND('Izračun udjela za 2024. (kune)'!N239/'Izračun udjela za 2024. (euri)'!$G$1,2)</f>
        <v>840019.95</v>
      </c>
      <c r="O239" s="65">
        <f>+ROUND('Izračun udjela za 2024. (kune)'!O239/'Izračun udjela za 2024. (euri)'!$G$1,2)</f>
        <v>39601</v>
      </c>
      <c r="P239" s="66">
        <f>+ROUND('Izračun udjela za 2024. (kune)'!P239/'Izračun udjela za 2024. (euri)'!$G$1,2)</f>
        <v>880460.84</v>
      </c>
      <c r="Q239" s="64">
        <f>+ROUND('Izračun udjela za 2024. (kune)'!Q239/'Izračun udjela za 2024. (euri)'!$G$1,2)</f>
        <v>971846.55</v>
      </c>
      <c r="R239" s="65">
        <f>+ROUND('Izračun udjela za 2024. (kune)'!R239/'Izračun udjela za 2024. (euri)'!$G$1,2)</f>
        <v>46032.04</v>
      </c>
      <c r="S239" s="66">
        <f>+ROUND('Izračun udjela za 2024. (kune)'!S239/'Izračun udjela za 2024. (euri)'!$G$1,2)</f>
        <v>1018395.96</v>
      </c>
      <c r="T239" s="64">
        <f>+ROUND('Izračun udjela za 2024. (kune)'!T239/'Izračun udjela za 2024. (euri)'!$G$1,2)</f>
        <v>875637.43</v>
      </c>
      <c r="U239" s="65">
        <f>+ROUND('Izračun udjela za 2024. (kune)'!U239/'Izračun udjela za 2024. (euri)'!$G$1,2)</f>
        <v>41556.65</v>
      </c>
      <c r="V239" s="67">
        <f>+ROUND('Izračun udjela za 2024. (kune)'!V239/'Izračun udjela za 2024. (euri)'!$G$1,2)</f>
        <v>917488.86</v>
      </c>
      <c r="W239" s="64">
        <f>+ROUND('Izračun udjela za 2024. (kune)'!W239/'Izračun udjela za 2024. (euri)'!$G$1,2)</f>
        <v>1075194.55</v>
      </c>
      <c r="X239" s="65">
        <f>+ROUND('Izračun udjela za 2024. (kune)'!X239/'Izračun udjela za 2024. (euri)'!$G$1,2)</f>
        <v>51199.68</v>
      </c>
      <c r="Y239" s="67">
        <f>+ROUND('Izračun udjela za 2024. (kune)'!Y239/'Izračun udjela za 2024. (euri)'!$G$1,2)</f>
        <v>1126394.3500000001</v>
      </c>
      <c r="Z239" s="64">
        <f>+ROUND('Izračun udjela za 2024. (kune)'!Z239/'Izračun udjela za 2024. (euri)'!$G$1,2)</f>
        <v>1237165.8899999999</v>
      </c>
      <c r="AA239" s="68">
        <f>+ROUND('Izračun udjela za 2024. (kune)'!AA239/'Izračun udjela za 2024. (euri)'!$G$1,2)</f>
        <v>314.06</v>
      </c>
      <c r="AB239" s="65">
        <f>+ROUND('Izračun udjela za 2024. (kune)'!AB239/'Izračun udjela za 2024. (euri)'!$G$1,2)</f>
        <v>58912.59</v>
      </c>
      <c r="AC239" s="67">
        <f>+ROUND('Izračun udjela za 2024. (kune)'!AC239/'Izračun udjela za 2024. (euri)'!$G$1,2)</f>
        <v>1296171.1499999999</v>
      </c>
      <c r="AD239" s="64">
        <f>+ROUND('Izračun udjela za 2024. (kune)'!AD239/'Izračun udjela za 2024. (euri)'!$G$1,2)</f>
        <v>1338555.98</v>
      </c>
      <c r="AE239" s="68">
        <f>+ROUND('Izračun udjela za 2024. (kune)'!AE239/'Izračun udjela za 2024. (euri)'!$G$1,2)</f>
        <v>137.28</v>
      </c>
      <c r="AF239" s="65">
        <f>+ROUND('Izračun udjela za 2024. (kune)'!AF239/'Izračun udjela za 2024. (euri)'!$G$1,2)</f>
        <v>62597.79</v>
      </c>
      <c r="AG239" s="67">
        <f>+ROUND('Izračun udjela za 2024. (kune)'!AG239/'Izračun udjela za 2024. (euri)'!$G$1,2)</f>
        <v>1403554.01</v>
      </c>
      <c r="AH239" s="64">
        <f>+ROUND('Izračun udjela za 2024. (kune)'!AH239/'Izračun udjela za 2024. (euri)'!$G$1,2)</f>
        <v>1196198.06</v>
      </c>
      <c r="AI239" s="68">
        <f>+ROUND('Izračun udjela za 2024. (kune)'!AI239/'Izračun udjela za 2024. (euri)'!$G$1,2)</f>
        <v>435.73</v>
      </c>
      <c r="AJ239" s="64">
        <f>+ROUND('Izračun udjela za 2024. (kune)'!AJ239/'Izračun udjela za 2024. (euri)'!$G$1,2)</f>
        <v>58238.54</v>
      </c>
      <c r="AK239" s="67">
        <f>+ROUND('Izračun udjela za 2024. (kune)'!AK239/'Izračun udjela za 2024. (euri)'!$G$1,2)</f>
        <v>1251714.1599999999</v>
      </c>
      <c r="AL239" s="64">
        <f>+ROUND('Izračun udjela za 2024. (kune)'!AL239/'Izračun udjela za 2024. (euri)'!$G$1,2)</f>
        <v>1424333.6</v>
      </c>
      <c r="AM239" s="68">
        <f>+ROUND('Izračun udjela za 2024. (kune)'!AM239/'Izračun udjela za 2024. (euri)'!$G$1,2)</f>
        <v>278.95999999999998</v>
      </c>
      <c r="AN239" s="64">
        <f>+ROUND('Izračun udjela za 2024. (kune)'!AN239/'Izračun udjela za 2024. (euri)'!$G$1,2)</f>
        <v>67330.48</v>
      </c>
      <c r="AO239" s="67">
        <f>+ROUND('Izračun udjela za 2024. (kune)'!AO239/'Izračun udjela za 2024. (euri)'!$G$1,2)</f>
        <v>1492834.55</v>
      </c>
      <c r="AP239" s="69"/>
      <c r="AQ239" s="69"/>
      <c r="AR239" s="69"/>
      <c r="AS239" s="69"/>
      <c r="AT239" s="69"/>
      <c r="AU239" s="71"/>
      <c r="AV239" s="64">
        <v>2</v>
      </c>
      <c r="AW239" s="64">
        <v>0</v>
      </c>
      <c r="AX239" s="64">
        <v>2</v>
      </c>
      <c r="AY239" s="64">
        <v>2</v>
      </c>
      <c r="AZ239" s="64"/>
      <c r="BA239" s="64"/>
      <c r="BB239" s="64"/>
      <c r="BC239" s="64"/>
      <c r="BD239" s="72">
        <f t="shared" si="53"/>
        <v>1314133.6399999999</v>
      </c>
      <c r="BE239" s="73">
        <f t="shared" si="51"/>
        <v>231.28</v>
      </c>
      <c r="BF239" s="74">
        <f t="shared" si="61"/>
        <v>447.75</v>
      </c>
      <c r="BG239" s="66">
        <f t="shared" si="52"/>
        <v>1229982.54</v>
      </c>
      <c r="BH239" s="75">
        <f t="shared" si="55"/>
        <v>3.475435243157611E-3</v>
      </c>
      <c r="BI239" s="76">
        <f t="shared" si="56"/>
        <v>3.4754352431576102E-3</v>
      </c>
    </row>
    <row r="240" spans="1:61" ht="15.75" customHeight="1" x14ac:dyDescent="0.25">
      <c r="A240" s="60">
        <v>1</v>
      </c>
      <c r="B240" s="61">
        <v>261</v>
      </c>
      <c r="C240" s="61">
        <v>8</v>
      </c>
      <c r="D240" s="62" t="s">
        <v>87</v>
      </c>
      <c r="E240" s="62" t="s">
        <v>319</v>
      </c>
      <c r="F240" s="63">
        <v>10773</v>
      </c>
      <c r="G240" s="64">
        <v>10</v>
      </c>
      <c r="H240" s="64">
        <f>+ROUND('Izračun udjela za 2024. (kune)'!H240/'Izračun udjela za 2024. (euri)'!$G$1,2)</f>
        <v>4347187.1100000003</v>
      </c>
      <c r="I240" s="65">
        <f>+ROUND('Izračun udjela za 2024. (kune)'!I240/'Izračun udjela za 2024. (euri)'!$G$1,2)</f>
        <v>0</v>
      </c>
      <c r="J240" s="66">
        <f>+ROUND('Izračun udjela za 2024. (kune)'!J240/'Izračun udjela za 2024. (euri)'!$G$1,2)</f>
        <v>4781905.82</v>
      </c>
      <c r="K240" s="64">
        <f>+ROUND('Izračun udjela za 2024. (kune)'!K240/'Izračun udjela za 2024. (euri)'!$G$1,2)</f>
        <v>4429668.49</v>
      </c>
      <c r="L240" s="65">
        <f>+ROUND('Izračun udjela za 2024. (kune)'!L240/'Izračun udjela za 2024. (euri)'!$G$1,2)</f>
        <v>0</v>
      </c>
      <c r="M240" s="66">
        <f>+ROUND('Izračun udjela za 2024. (kune)'!M240/'Izračun udjela za 2024. (euri)'!$G$1,2)</f>
        <v>4872635.34</v>
      </c>
      <c r="N240" s="64">
        <f>+ROUND('Izračun udjela za 2024. (kune)'!N240/'Izračun udjela za 2024. (euri)'!$G$1,2)</f>
        <v>4281827.46</v>
      </c>
      <c r="O240" s="65">
        <f>+ROUND('Izračun udjela za 2024. (kune)'!O240/'Izračun udjela za 2024. (euri)'!$G$1,2)</f>
        <v>0</v>
      </c>
      <c r="P240" s="66">
        <f>+ROUND('Izračun udjela za 2024. (kune)'!P240/'Izračun udjela za 2024. (euri)'!$G$1,2)</f>
        <v>4710010.2</v>
      </c>
      <c r="Q240" s="64">
        <f>+ROUND('Izračun udjela za 2024. (kune)'!Q240/'Izračun udjela za 2024. (euri)'!$G$1,2)</f>
        <v>4405436.29</v>
      </c>
      <c r="R240" s="65">
        <f>+ROUND('Izračun udjela za 2024. (kune)'!R240/'Izračun udjela za 2024. (euri)'!$G$1,2)</f>
        <v>0</v>
      </c>
      <c r="S240" s="66">
        <f>+ROUND('Izračun udjela za 2024. (kune)'!S240/'Izračun udjela za 2024. (euri)'!$G$1,2)</f>
        <v>4845979.92</v>
      </c>
      <c r="T240" s="64">
        <f>+ROUND('Izračun udjela za 2024. (kune)'!T240/'Izračun udjela za 2024. (euri)'!$G$1,2)</f>
        <v>4350402.21</v>
      </c>
      <c r="U240" s="65">
        <f>+ROUND('Izračun udjela za 2024. (kune)'!U240/'Izračun udjela za 2024. (euri)'!$G$1,2)</f>
        <v>0</v>
      </c>
      <c r="V240" s="67">
        <f>+ROUND('Izračun udjela za 2024. (kune)'!V240/'Izračun udjela za 2024. (euri)'!$G$1,2)</f>
        <v>4785442.4400000004</v>
      </c>
      <c r="W240" s="64">
        <f>+ROUND('Izračun udjela za 2024. (kune)'!W240/'Izračun udjela za 2024. (euri)'!$G$1,2)</f>
        <v>5416185.5899999999</v>
      </c>
      <c r="X240" s="65">
        <f>+ROUND('Izračun udjela za 2024. (kune)'!X240/'Izračun udjela za 2024. (euri)'!$G$1,2)</f>
        <v>270078.07</v>
      </c>
      <c r="Y240" s="67">
        <f>+ROUND('Izračun udjela za 2024. (kune)'!Y240/'Izračun udjela za 2024. (euri)'!$G$1,2)</f>
        <v>5660718.2699999996</v>
      </c>
      <c r="Z240" s="64">
        <f>+ROUND('Izračun udjela za 2024. (kune)'!Z240/'Izračun udjela za 2024. (euri)'!$G$1,2)</f>
        <v>6460768.9100000001</v>
      </c>
      <c r="AA240" s="68">
        <f>+ROUND('Izračun udjela za 2024. (kune)'!AA240/'Izračun udjela za 2024. (euri)'!$G$1,2)</f>
        <v>61272.2</v>
      </c>
      <c r="AB240" s="65">
        <f>+ROUND('Izračun udjela za 2024. (kune)'!AB240/'Izračun udjela za 2024. (euri)'!$G$1,2)</f>
        <v>587342.81999999995</v>
      </c>
      <c r="AC240" s="67">
        <f>+ROUND('Izračun udjela za 2024. (kune)'!AC240/'Izračun udjela za 2024. (euri)'!$G$1,2)</f>
        <v>6641925.9100000001</v>
      </c>
      <c r="AD240" s="64">
        <f>+ROUND('Izračun udjela za 2024. (kune)'!AD240/'Izračun udjela za 2024. (euri)'!$G$1,2)</f>
        <v>5066890.72</v>
      </c>
      <c r="AE240" s="68">
        <f>+ROUND('Izračun udjela za 2024. (kune)'!AE240/'Izračun udjela za 2024. (euri)'!$G$1,2)</f>
        <v>37197.79</v>
      </c>
      <c r="AF240" s="65">
        <f>+ROUND('Izračun udjela za 2024. (kune)'!AF240/'Izračun udjela za 2024. (euri)'!$G$1,2)</f>
        <v>462378.63</v>
      </c>
      <c r="AG240" s="67">
        <f>+ROUND('Izračun udjela za 2024. (kune)'!AG240/'Izračun udjela za 2024. (euri)'!$G$1,2)</f>
        <v>5278077.18</v>
      </c>
      <c r="AH240" s="64">
        <f>+ROUND('Izračun udjela za 2024. (kune)'!AH240/'Izračun udjela za 2024. (euri)'!$G$1,2)</f>
        <v>4524908.18</v>
      </c>
      <c r="AI240" s="68">
        <f>+ROUND('Izračun udjela za 2024. (kune)'!AI240/'Izračun udjela za 2024. (euri)'!$G$1,2)</f>
        <v>43675.26</v>
      </c>
      <c r="AJ240" s="64">
        <f>+ROUND('Izračun udjela za 2024. (kune)'!AJ240/'Izračun udjela za 2024. (euri)'!$G$1,2)</f>
        <v>411615.6</v>
      </c>
      <c r="AK240" s="67">
        <f>+ROUND('Izračun udjela za 2024. (kune)'!AK240/'Izračun udjela za 2024. (euri)'!$G$1,2)</f>
        <v>4774847.0199999996</v>
      </c>
      <c r="AL240" s="64">
        <f>+ROUND('Izračun udjela za 2024. (kune)'!AL240/'Izračun udjela za 2024. (euri)'!$G$1,2)</f>
        <v>5874622.8300000001</v>
      </c>
      <c r="AM240" s="68">
        <f>+ROUND('Izračun udjela za 2024. (kune)'!AM240/'Izračun udjela za 2024. (euri)'!$G$1,2)</f>
        <v>49823.75</v>
      </c>
      <c r="AN240" s="64">
        <f>+ROUND('Izračun udjela za 2024. (kune)'!AN240/'Izračun udjela za 2024. (euri)'!$G$1,2)</f>
        <v>533795.55000000005</v>
      </c>
      <c r="AO240" s="67">
        <f>+ROUND('Izračun udjela za 2024. (kune)'!AO240/'Izračun udjela za 2024. (euri)'!$G$1,2)</f>
        <v>6122532.71</v>
      </c>
      <c r="AP240" s="69"/>
      <c r="AQ240" s="69"/>
      <c r="AR240" s="69"/>
      <c r="AS240" s="69"/>
      <c r="AT240" s="69"/>
      <c r="AU240" s="71"/>
      <c r="AV240" s="64">
        <v>1135</v>
      </c>
      <c r="AW240" s="64">
        <v>1160</v>
      </c>
      <c r="AX240" s="64">
        <v>1362</v>
      </c>
      <c r="AY240" s="64">
        <v>1381</v>
      </c>
      <c r="AZ240" s="64"/>
      <c r="BA240" s="64"/>
      <c r="BB240" s="64"/>
      <c r="BC240" s="64"/>
      <c r="BD240" s="72">
        <f t="shared" si="53"/>
        <v>5695620.2199999997</v>
      </c>
      <c r="BE240" s="73">
        <f t="shared" si="51"/>
        <v>528.69000000000005</v>
      </c>
      <c r="BF240" s="74">
        <f t="shared" si="61"/>
        <v>447.75</v>
      </c>
      <c r="BG240" s="66">
        <f t="shared" si="52"/>
        <v>0</v>
      </c>
      <c r="BH240" s="75">
        <f t="shared" si="55"/>
        <v>0</v>
      </c>
      <c r="BI240" s="76">
        <f t="shared" si="56"/>
        <v>0</v>
      </c>
    </row>
    <row r="241" spans="1:61" ht="15.75" customHeight="1" x14ac:dyDescent="0.25">
      <c r="A241" s="60">
        <v>1</v>
      </c>
      <c r="B241" s="61">
        <v>263</v>
      </c>
      <c r="C241" s="61">
        <v>18</v>
      </c>
      <c r="D241" s="62" t="s">
        <v>87</v>
      </c>
      <c r="E241" s="62" t="s">
        <v>320</v>
      </c>
      <c r="F241" s="63">
        <v>6552</v>
      </c>
      <c r="G241" s="64">
        <v>10</v>
      </c>
      <c r="H241" s="64">
        <f>+ROUND('Izračun udjela za 2024. (kune)'!H241/'Izračun udjela za 2024. (euri)'!$G$1,2)</f>
        <v>3626398.6</v>
      </c>
      <c r="I241" s="65">
        <f>+ROUND('Izračun udjela za 2024. (kune)'!I241/'Izračun udjela za 2024. (euri)'!$G$1,2)</f>
        <v>170958.41</v>
      </c>
      <c r="J241" s="66">
        <f>+ROUND('Izračun udjela za 2024. (kune)'!J241/'Izračun udjela za 2024. (euri)'!$G$1,2)</f>
        <v>3800984.22</v>
      </c>
      <c r="K241" s="64">
        <f>+ROUND('Izračun udjela za 2024. (kune)'!K241/'Izračun udjela za 2024. (euri)'!$G$1,2)</f>
        <v>4007076.96</v>
      </c>
      <c r="L241" s="65">
        <f>+ROUND('Izračun udjela za 2024. (kune)'!L241/'Izračun udjela za 2024. (euri)'!$G$1,2)</f>
        <v>188904.63</v>
      </c>
      <c r="M241" s="66">
        <f>+ROUND('Izračun udjela za 2024. (kune)'!M241/'Izračun udjela za 2024. (euri)'!$G$1,2)</f>
        <v>4199989.5599999996</v>
      </c>
      <c r="N241" s="64">
        <f>+ROUND('Izračun udjela za 2024. (kune)'!N241/'Izračun udjela za 2024. (euri)'!$G$1,2)</f>
        <v>3520438.61</v>
      </c>
      <c r="O241" s="65">
        <f>+ROUND('Izračun udjela za 2024. (kune)'!O241/'Izračun udjela za 2024. (euri)'!$G$1,2)</f>
        <v>165963.63</v>
      </c>
      <c r="P241" s="66">
        <f>+ROUND('Izračun udjela za 2024. (kune)'!P241/'Izračun udjela za 2024. (euri)'!$G$1,2)</f>
        <v>3689922.48</v>
      </c>
      <c r="Q241" s="64">
        <f>+ROUND('Izračun udjela za 2024. (kune)'!Q241/'Izračun udjela za 2024. (euri)'!$G$1,2)</f>
        <v>3822918.43</v>
      </c>
      <c r="R241" s="65">
        <f>+ROUND('Izračun udjela za 2024. (kune)'!R241/'Izračun udjela za 2024. (euri)'!$G$1,2)</f>
        <v>181406.5</v>
      </c>
      <c r="S241" s="66">
        <f>+ROUND('Izračun udjela za 2024. (kune)'!S241/'Izračun udjela za 2024. (euri)'!$G$1,2)</f>
        <v>4005663.13</v>
      </c>
      <c r="T241" s="64">
        <f>+ROUND('Izračun udjela za 2024. (kune)'!T241/'Izračun udjela za 2024. (euri)'!$G$1,2)</f>
        <v>3712373.82</v>
      </c>
      <c r="U241" s="65">
        <f>+ROUND('Izračun udjela za 2024. (kune)'!U241/'Izračun udjela za 2024. (euri)'!$G$1,2)</f>
        <v>176372.28</v>
      </c>
      <c r="V241" s="67">
        <f>+ROUND('Izračun udjela za 2024. (kune)'!V241/'Izračun udjela za 2024. (euri)'!$G$1,2)</f>
        <v>3889601.69</v>
      </c>
      <c r="W241" s="64">
        <f>+ROUND('Izračun udjela za 2024. (kune)'!W241/'Izračun udjela za 2024. (euri)'!$G$1,2)</f>
        <v>4294832.2699999996</v>
      </c>
      <c r="X241" s="65">
        <f>+ROUND('Izračun udjela za 2024. (kune)'!X241/'Izračun udjela za 2024. (euri)'!$G$1,2)</f>
        <v>204516.88</v>
      </c>
      <c r="Y241" s="67">
        <f>+ROUND('Izračun udjela za 2024. (kune)'!Y241/'Izračun udjela za 2024. (euri)'!$G$1,2)</f>
        <v>4499346.9400000004</v>
      </c>
      <c r="Z241" s="64">
        <f>+ROUND('Izračun udjela za 2024. (kune)'!Z241/'Izračun udjela za 2024. (euri)'!$G$1,2)</f>
        <v>4411074.51</v>
      </c>
      <c r="AA241" s="68">
        <f>+ROUND('Izračun udjela za 2024. (kune)'!AA241/'Izračun udjela za 2024. (euri)'!$G$1,2)</f>
        <v>374992.3</v>
      </c>
      <c r="AB241" s="65">
        <f>+ROUND('Izračun udjela za 2024. (kune)'!AB241/'Izračun udjela za 2024. (euri)'!$G$1,2)</f>
        <v>210052.25</v>
      </c>
      <c r="AC241" s="67">
        <f>+ROUND('Izračun udjela za 2024. (kune)'!AC241/'Izračun udjela za 2024. (euri)'!$G$1,2)</f>
        <v>6610106.1900000004</v>
      </c>
      <c r="AD241" s="64">
        <f>+ROUND('Izračun udjela za 2024. (kune)'!AD241/'Izračun udjela za 2024. (euri)'!$G$1,2)</f>
        <v>3635532.13</v>
      </c>
      <c r="AE241" s="68">
        <f>+ROUND('Izračun udjela za 2024. (kune)'!AE241/'Izračun udjela za 2024. (euri)'!$G$1,2)</f>
        <v>324181.33</v>
      </c>
      <c r="AF241" s="65">
        <f>+ROUND('Izračun udjela za 2024. (kune)'!AF241/'Izračun udjela za 2024. (euri)'!$G$1,2)</f>
        <v>175675.85</v>
      </c>
      <c r="AG241" s="67">
        <f>+ROUND('Izračun udjela za 2024. (kune)'!AG241/'Izračun udjela za 2024. (euri)'!$G$1,2)</f>
        <v>5862541.2699999996</v>
      </c>
      <c r="AH241" s="64">
        <f>+ROUND('Izračun udjela za 2024. (kune)'!AH241/'Izračun udjela za 2024. (euri)'!$G$1,2)</f>
        <v>4114781.5</v>
      </c>
      <c r="AI241" s="68">
        <f>+ROUND('Izračun udjela za 2024. (kune)'!AI241/'Izračun udjela za 2024. (euri)'!$G$1,2)</f>
        <v>464605.05</v>
      </c>
      <c r="AJ241" s="64">
        <f>+ROUND('Izračun udjela za 2024. (kune)'!AJ241/'Izračun udjela za 2024. (euri)'!$G$1,2)</f>
        <v>195874.69</v>
      </c>
      <c r="AK241" s="67">
        <f>+ROUND('Izračun udjela za 2024. (kune)'!AK241/'Izračun udjela za 2024. (euri)'!$G$1,2)</f>
        <v>6566922.8499999996</v>
      </c>
      <c r="AL241" s="64">
        <f>+ROUND('Izračun udjela za 2024. (kune)'!AL241/'Izračun udjela za 2024. (euri)'!$G$1,2)</f>
        <v>5147884.45</v>
      </c>
      <c r="AM241" s="68">
        <f>+ROUND('Izračun udjela za 2024. (kune)'!AM241/'Izračun udjela za 2024. (euri)'!$G$1,2)</f>
        <v>539752.62</v>
      </c>
      <c r="AN241" s="64">
        <f>+ROUND('Izračun udjela za 2024. (kune)'!AN241/'Izračun udjela za 2024. (euri)'!$G$1,2)</f>
        <v>245115.88</v>
      </c>
      <c r="AO241" s="67">
        <f>+ROUND('Izračun udjela za 2024. (kune)'!AO241/'Izračun udjela za 2024. (euri)'!$G$1,2)</f>
        <v>7622789.5700000003</v>
      </c>
      <c r="AP241" s="69"/>
      <c r="AQ241" s="69"/>
      <c r="AR241" s="69"/>
      <c r="AS241" s="69"/>
      <c r="AT241" s="69"/>
      <c r="AU241" s="71"/>
      <c r="AV241" s="64">
        <v>10966</v>
      </c>
      <c r="AW241" s="64">
        <v>11020</v>
      </c>
      <c r="AX241" s="64">
        <v>12636</v>
      </c>
      <c r="AY241" s="64">
        <v>12893</v>
      </c>
      <c r="AZ241" s="64"/>
      <c r="BA241" s="64"/>
      <c r="BB241" s="64"/>
      <c r="BC241" s="64"/>
      <c r="BD241" s="72">
        <f t="shared" si="53"/>
        <v>6232341.3600000003</v>
      </c>
      <c r="BE241" s="73">
        <f t="shared" si="51"/>
        <v>951.21</v>
      </c>
      <c r="BF241" s="74">
        <f t="shared" si="61"/>
        <v>447.75</v>
      </c>
      <c r="BG241" s="66">
        <f t="shared" si="52"/>
        <v>0</v>
      </c>
      <c r="BH241" s="75">
        <f t="shared" si="55"/>
        <v>0</v>
      </c>
      <c r="BI241" s="76">
        <f t="shared" si="56"/>
        <v>0</v>
      </c>
    </row>
    <row r="242" spans="1:61" ht="15.75" customHeight="1" x14ac:dyDescent="0.25">
      <c r="A242" s="60">
        <v>1</v>
      </c>
      <c r="B242" s="61">
        <v>264</v>
      </c>
      <c r="C242" s="61">
        <v>19</v>
      </c>
      <c r="D242" s="62" t="s">
        <v>91</v>
      </c>
      <c r="E242" s="62" t="s">
        <v>321</v>
      </c>
      <c r="F242" s="63">
        <v>15235</v>
      </c>
      <c r="G242" s="64">
        <v>12</v>
      </c>
      <c r="H242" s="64">
        <f>+ROUND('Izračun udjela za 2024. (kune)'!H242/'Izračun udjela za 2024. (euri)'!$G$1,2)</f>
        <v>2555699.02</v>
      </c>
      <c r="I242" s="65">
        <f>+ROUND('Izračun udjela za 2024. (kune)'!I242/'Izračun udjela za 2024. (euri)'!$G$1,2)</f>
        <v>230012.82</v>
      </c>
      <c r="J242" s="66">
        <f>+ROUND('Izračun udjela za 2024. (kune)'!J242/'Izračun udjela za 2024. (euri)'!$G$1,2)</f>
        <v>2604768.54</v>
      </c>
      <c r="K242" s="64">
        <f>+ROUND('Izračun udjela za 2024. (kune)'!K242/'Izračun udjela za 2024. (euri)'!$G$1,2)</f>
        <v>2421749.39</v>
      </c>
      <c r="L242" s="65">
        <f>+ROUND('Izračun udjela za 2024. (kune)'!L242/'Izračun udjela za 2024. (euri)'!$G$1,2)</f>
        <v>217957.37</v>
      </c>
      <c r="M242" s="66">
        <f>+ROUND('Izračun udjela za 2024. (kune)'!M242/'Izračun udjela za 2024. (euri)'!$G$1,2)</f>
        <v>2468247.0699999998</v>
      </c>
      <c r="N242" s="64">
        <f>+ROUND('Izračun udjela za 2024. (kune)'!N242/'Izračun udjela za 2024. (euri)'!$G$1,2)</f>
        <v>2140249.06</v>
      </c>
      <c r="O242" s="65">
        <f>+ROUND('Izračun udjela za 2024. (kune)'!O242/'Izračun udjela za 2024. (euri)'!$G$1,2)</f>
        <v>192622.47</v>
      </c>
      <c r="P242" s="66">
        <f>+ROUND('Izračun udjela za 2024. (kune)'!P242/'Izračun udjela za 2024. (euri)'!$G$1,2)</f>
        <v>2181341.79</v>
      </c>
      <c r="Q242" s="64">
        <f>+ROUND('Izračun udjela za 2024. (kune)'!Q242/'Izračun udjela za 2024. (euri)'!$G$1,2)</f>
        <v>2255358.61</v>
      </c>
      <c r="R242" s="65">
        <f>+ROUND('Izračun udjela za 2024. (kune)'!R242/'Izračun udjela za 2024. (euri)'!$G$1,2)</f>
        <v>206016.29</v>
      </c>
      <c r="S242" s="66">
        <f>+ROUND('Izračun udjela za 2024. (kune)'!S242/'Izračun udjela za 2024. (euri)'!$G$1,2)</f>
        <v>2295263.4</v>
      </c>
      <c r="T242" s="64">
        <f>+ROUND('Izračun udjela za 2024. (kune)'!T242/'Izračun udjela za 2024. (euri)'!$G$1,2)</f>
        <v>2147329.59</v>
      </c>
      <c r="U242" s="65">
        <f>+ROUND('Izračun udjela za 2024. (kune)'!U242/'Izračun udjela za 2024. (euri)'!$G$1,2)</f>
        <v>197675.16</v>
      </c>
      <c r="V242" s="67">
        <f>+ROUND('Izračun udjela za 2024. (kune)'!V242/'Izračun udjela za 2024. (euri)'!$G$1,2)</f>
        <v>2183612.96</v>
      </c>
      <c r="W242" s="64">
        <f>+ROUND('Izračun udjela za 2024. (kune)'!W242/'Izračun udjela za 2024. (euri)'!$G$1,2)</f>
        <v>2794239.75</v>
      </c>
      <c r="X242" s="65">
        <f>+ROUND('Izračun udjela za 2024. (kune)'!X242/'Izračun udjela za 2024. (euri)'!$G$1,2)</f>
        <v>254021.92</v>
      </c>
      <c r="Y242" s="67">
        <f>+ROUND('Izračun udjela za 2024. (kune)'!Y242/'Izračun udjela za 2024. (euri)'!$G$1,2)</f>
        <v>2845043.97</v>
      </c>
      <c r="Z242" s="64">
        <f>+ROUND('Izračun udjela za 2024. (kune)'!Z242/'Izračun udjela za 2024. (euri)'!$G$1,2)</f>
        <v>3112380.96</v>
      </c>
      <c r="AA242" s="68">
        <f>+ROUND('Izračun udjela za 2024. (kune)'!AA242/'Izračun udjela za 2024. (euri)'!$G$1,2)</f>
        <v>26122.93</v>
      </c>
      <c r="AB242" s="65">
        <f>+ROUND('Izračun udjela za 2024. (kune)'!AB242/'Izračun udjela za 2024. (euri)'!$G$1,2)</f>
        <v>282943.86</v>
      </c>
      <c r="AC242" s="67">
        <f>+ROUND('Izračun udjela za 2024. (kune)'!AC242/'Izračun udjela za 2024. (euri)'!$G$1,2)</f>
        <v>3148407.87</v>
      </c>
      <c r="AD242" s="64">
        <f>+ROUND('Izračun udjela za 2024. (kune)'!AD242/'Izračun udjela za 2024. (euri)'!$G$1,2)</f>
        <v>3026237.35</v>
      </c>
      <c r="AE242" s="68">
        <f>+ROUND('Izračun udjela za 2024. (kune)'!AE242/'Izračun udjela za 2024. (euri)'!$G$1,2)</f>
        <v>7701.18</v>
      </c>
      <c r="AF242" s="65">
        <f>+ROUND('Izračun udjela za 2024. (kune)'!AF242/'Izračun udjela za 2024. (euri)'!$G$1,2)</f>
        <v>217181.14</v>
      </c>
      <c r="AG242" s="67">
        <f>+ROUND('Izračun udjela za 2024. (kune)'!AG242/'Izračun udjela za 2024. (euri)'!$G$1,2)</f>
        <v>3154686.66</v>
      </c>
      <c r="AH242" s="64">
        <f>+ROUND('Izračun udjela za 2024. (kune)'!AH242/'Izračun udjela za 2024. (euri)'!$G$1,2)</f>
        <v>2709087.11</v>
      </c>
      <c r="AI242" s="68">
        <f>+ROUND('Izračun udjela za 2024. (kune)'!AI242/'Izračun udjela za 2024. (euri)'!$G$1,2)</f>
        <v>4591.28</v>
      </c>
      <c r="AJ242" s="64">
        <f>+ROUND('Izračun udjela za 2024. (kune)'!AJ242/'Izračun udjela za 2024. (euri)'!$G$1,2)</f>
        <v>194691.79</v>
      </c>
      <c r="AK242" s="67">
        <f>+ROUND('Izračun udjela za 2024. (kune)'!AK242/'Izračun udjela za 2024. (euri)'!$G$1,2)</f>
        <v>2832386.06</v>
      </c>
      <c r="AL242" s="64">
        <f>+ROUND('Izračun udjela za 2024. (kune)'!AL242/'Izračun udjela za 2024. (euri)'!$G$1,2)</f>
        <v>3553625.35</v>
      </c>
      <c r="AM242" s="68">
        <f>+ROUND('Izračun udjela za 2024. (kune)'!AM242/'Izračun udjela za 2024. (euri)'!$G$1,2)</f>
        <v>2410.2800000000002</v>
      </c>
      <c r="AN242" s="64">
        <f>+ROUND('Izračun udjela za 2024. (kune)'!AN242/'Izračun udjela za 2024. (euri)'!$G$1,2)</f>
        <v>273179.09999999998</v>
      </c>
      <c r="AO242" s="67">
        <f>+ROUND('Izračun udjela za 2024. (kune)'!AO242/'Izračun udjela za 2024. (euri)'!$G$1,2)</f>
        <v>3695927.46</v>
      </c>
      <c r="AP242" s="69"/>
      <c r="AQ242" s="69"/>
      <c r="AR242" s="69"/>
      <c r="AS242" s="69"/>
      <c r="AT242" s="69"/>
      <c r="AU242" s="71"/>
      <c r="AV242" s="64">
        <v>39</v>
      </c>
      <c r="AW242" s="64">
        <v>77</v>
      </c>
      <c r="AX242" s="64">
        <v>96</v>
      </c>
      <c r="AY242" s="64">
        <v>110</v>
      </c>
      <c r="AZ242" s="64"/>
      <c r="BA242" s="64"/>
      <c r="BB242" s="64"/>
      <c r="BC242" s="64"/>
      <c r="BD242" s="72">
        <f t="shared" si="53"/>
        <v>3135290.4</v>
      </c>
      <c r="BE242" s="73">
        <f t="shared" si="51"/>
        <v>205.8</v>
      </c>
      <c r="BF242" s="74">
        <f>+$BJ$601</f>
        <v>453.27</v>
      </c>
      <c r="BG242" s="66">
        <f t="shared" si="52"/>
        <v>3770205.4499999997</v>
      </c>
      <c r="BH242" s="75">
        <f t="shared" si="55"/>
        <v>1.0653082030639962E-2</v>
      </c>
      <c r="BI242" s="76">
        <f t="shared" si="56"/>
        <v>1.065308203064E-2</v>
      </c>
    </row>
    <row r="243" spans="1:61" ht="15.75" customHeight="1" x14ac:dyDescent="0.25">
      <c r="A243" s="60">
        <v>1</v>
      </c>
      <c r="B243" s="61">
        <v>265</v>
      </c>
      <c r="C243" s="61">
        <v>2</v>
      </c>
      <c r="D243" s="62" t="s">
        <v>87</v>
      </c>
      <c r="E243" s="62" t="s">
        <v>322</v>
      </c>
      <c r="F243" s="63">
        <v>1677</v>
      </c>
      <c r="G243" s="64">
        <v>10</v>
      </c>
      <c r="H243" s="64">
        <f>+ROUND('Izračun udjela za 2024. (kune)'!H243/'Izračun udjela za 2024. (euri)'!$G$1,2)</f>
        <v>299897.64</v>
      </c>
      <c r="I243" s="65">
        <f>+ROUND('Izračun udjela za 2024. (kune)'!I243/'Izračun udjela za 2024. (euri)'!$G$1,2)</f>
        <v>0</v>
      </c>
      <c r="J243" s="66">
        <f>+ROUND('Izračun udjela za 2024. (kune)'!J243/'Izračun udjela za 2024. (euri)'!$G$1,2)</f>
        <v>329887.40999999997</v>
      </c>
      <c r="K243" s="64">
        <f>+ROUND('Izračun udjela za 2024. (kune)'!K243/'Izračun udjela za 2024. (euri)'!$G$1,2)</f>
        <v>345542.14</v>
      </c>
      <c r="L243" s="65">
        <f>+ROUND('Izračun udjela za 2024. (kune)'!L243/'Izračun udjela za 2024. (euri)'!$G$1,2)</f>
        <v>0</v>
      </c>
      <c r="M243" s="66">
        <f>+ROUND('Izračun udjela za 2024. (kune)'!M243/'Izračun udjela za 2024. (euri)'!$G$1,2)</f>
        <v>380096.36</v>
      </c>
      <c r="N243" s="64">
        <f>+ROUND('Izračun udjela za 2024. (kune)'!N243/'Izračun udjela za 2024. (euri)'!$G$1,2)</f>
        <v>273611.88</v>
      </c>
      <c r="O243" s="65">
        <f>+ROUND('Izračun udjela za 2024. (kune)'!O243/'Izračun udjela za 2024. (euri)'!$G$1,2)</f>
        <v>0</v>
      </c>
      <c r="P243" s="66">
        <f>+ROUND('Izračun udjela za 2024. (kune)'!P243/'Izračun udjela za 2024. (euri)'!$G$1,2)</f>
        <v>300973.07</v>
      </c>
      <c r="Q243" s="64">
        <f>+ROUND('Izračun udjela za 2024. (kune)'!Q243/'Izračun udjela za 2024. (euri)'!$G$1,2)</f>
        <v>276376.77</v>
      </c>
      <c r="R243" s="65">
        <f>+ROUND('Izračun udjela za 2024. (kune)'!R243/'Izračun udjela za 2024. (euri)'!$G$1,2)</f>
        <v>0</v>
      </c>
      <c r="S243" s="66">
        <f>+ROUND('Izračun udjela za 2024. (kune)'!S243/'Izračun udjela za 2024. (euri)'!$G$1,2)</f>
        <v>304014.45</v>
      </c>
      <c r="T243" s="64">
        <f>+ROUND('Izračun udjela za 2024. (kune)'!T243/'Izračun udjela za 2024. (euri)'!$G$1,2)</f>
        <v>231293.76</v>
      </c>
      <c r="U243" s="65">
        <f>+ROUND('Izračun udjela za 2024. (kune)'!U243/'Izračun udjela za 2024. (euri)'!$G$1,2)</f>
        <v>0</v>
      </c>
      <c r="V243" s="67">
        <f>+ROUND('Izračun udjela za 2024. (kune)'!V243/'Izračun udjela za 2024. (euri)'!$G$1,2)</f>
        <v>254423.14</v>
      </c>
      <c r="W243" s="64">
        <f>+ROUND('Izračun udjela za 2024. (kune)'!W243/'Izračun udjela za 2024. (euri)'!$G$1,2)</f>
        <v>323809.75</v>
      </c>
      <c r="X243" s="65">
        <f>+ROUND('Izračun udjela za 2024. (kune)'!X243/'Izračun udjela za 2024. (euri)'!$G$1,2)</f>
        <v>0</v>
      </c>
      <c r="Y243" s="67">
        <f>+ROUND('Izračun udjela za 2024. (kune)'!Y243/'Izračun udjela za 2024. (euri)'!$G$1,2)</f>
        <v>356190.71999999997</v>
      </c>
      <c r="Z243" s="64">
        <f>+ROUND('Izračun udjela za 2024. (kune)'!Z243/'Izračun udjela za 2024. (euri)'!$G$1,2)</f>
        <v>396021.41</v>
      </c>
      <c r="AA243" s="68">
        <f>+ROUND('Izračun udjela za 2024. (kune)'!AA243/'Izračun udjela za 2024. (euri)'!$G$1,2)</f>
        <v>915.79</v>
      </c>
      <c r="AB243" s="65">
        <f>+ROUND('Izračun udjela za 2024. (kune)'!AB243/'Izračun udjela za 2024. (euri)'!$G$1,2)</f>
        <v>0</v>
      </c>
      <c r="AC243" s="67">
        <f>+ROUND('Izračun udjela za 2024. (kune)'!AC243/'Izračun udjela za 2024. (euri)'!$G$1,2)</f>
        <v>435623.55</v>
      </c>
      <c r="AD243" s="64">
        <f>+ROUND('Izračun udjela za 2024. (kune)'!AD243/'Izračun udjela za 2024. (euri)'!$G$1,2)</f>
        <v>427167.03</v>
      </c>
      <c r="AE243" s="68">
        <f>+ROUND('Izračun udjela za 2024. (kune)'!AE243/'Izračun udjela za 2024. (euri)'!$G$1,2)</f>
        <v>298.63</v>
      </c>
      <c r="AF243" s="65">
        <f>+ROUND('Izračun udjela za 2024. (kune)'!AF243/'Izračun udjela za 2024. (euri)'!$G$1,2)</f>
        <v>0</v>
      </c>
      <c r="AG243" s="67">
        <f>+ROUND('Izračun udjela za 2024. (kune)'!AG243/'Izračun udjela za 2024. (euri)'!$G$1,2)</f>
        <v>470431.21</v>
      </c>
      <c r="AH243" s="64">
        <f>+ROUND('Izračun udjela za 2024. (kune)'!AH243/'Izračun udjela za 2024. (euri)'!$G$1,2)</f>
        <v>398456.28</v>
      </c>
      <c r="AI243" s="68">
        <f>+ROUND('Izračun udjela za 2024. (kune)'!AI243/'Izračun udjela za 2024. (euri)'!$G$1,2)</f>
        <v>202.53</v>
      </c>
      <c r="AJ243" s="64">
        <f>+ROUND('Izračun udjela za 2024. (kune)'!AJ243/'Izračun udjela za 2024. (euri)'!$G$1,2)</f>
        <v>0</v>
      </c>
      <c r="AK243" s="67">
        <f>+ROUND('Izračun udjela za 2024. (kune)'!AK243/'Izračun udjela za 2024. (euri)'!$G$1,2)</f>
        <v>438955.09</v>
      </c>
      <c r="AL243" s="64">
        <f>+ROUND('Izračun udjela za 2024. (kune)'!AL243/'Izračun udjela za 2024. (euri)'!$G$1,2)</f>
        <v>506662.61</v>
      </c>
      <c r="AM243" s="68">
        <f>+ROUND('Izračun udjela za 2024. (kune)'!AM243/'Izračun udjela za 2024. (euri)'!$G$1,2)</f>
        <v>333.49</v>
      </c>
      <c r="AN243" s="64">
        <f>+ROUND('Izračun udjela za 2024. (kune)'!AN243/'Izračun udjela za 2024. (euri)'!$G$1,2)</f>
        <v>37607.300000000003</v>
      </c>
      <c r="AO243" s="67">
        <f>+ROUND('Izračun udjela za 2024. (kune)'!AO243/'Izračun udjela za 2024. (euri)'!$G$1,2)</f>
        <v>516907.96</v>
      </c>
      <c r="AP243" s="69"/>
      <c r="AQ243" s="69"/>
      <c r="AR243" s="69"/>
      <c r="AS243" s="69"/>
      <c r="AT243" s="69"/>
      <c r="AU243" s="71"/>
      <c r="AV243" s="64">
        <v>0</v>
      </c>
      <c r="AW243" s="64">
        <v>4</v>
      </c>
      <c r="AX243" s="64">
        <v>4</v>
      </c>
      <c r="AY243" s="64">
        <v>6</v>
      </c>
      <c r="AZ243" s="64"/>
      <c r="BA243" s="64"/>
      <c r="BB243" s="64"/>
      <c r="BC243" s="64"/>
      <c r="BD243" s="72">
        <f t="shared" si="53"/>
        <v>443621.71</v>
      </c>
      <c r="BE243" s="73">
        <f t="shared" si="51"/>
        <v>264.52999999999997</v>
      </c>
      <c r="BF243" s="74">
        <f t="shared" ref="BF243:BF251" si="62">+$BJ$600</f>
        <v>447.75</v>
      </c>
      <c r="BG243" s="66">
        <f t="shared" si="52"/>
        <v>307259.94000000006</v>
      </c>
      <c r="BH243" s="75">
        <f t="shared" si="55"/>
        <v>8.6819283165311698E-4</v>
      </c>
      <c r="BI243" s="76">
        <f t="shared" si="56"/>
        <v>8.6819283165311698E-4</v>
      </c>
    </row>
    <row r="244" spans="1:61" ht="15.75" customHeight="1" x14ac:dyDescent="0.25">
      <c r="A244" s="60">
        <v>1</v>
      </c>
      <c r="B244" s="61">
        <v>266</v>
      </c>
      <c r="C244" s="61">
        <v>10</v>
      </c>
      <c r="D244" s="62" t="s">
        <v>87</v>
      </c>
      <c r="E244" s="62" t="s">
        <v>323</v>
      </c>
      <c r="F244" s="63">
        <v>1067</v>
      </c>
      <c r="G244" s="64">
        <v>10</v>
      </c>
      <c r="H244" s="64">
        <f>+ROUND('Izračun udjela za 2024. (kune)'!H244/'Izračun udjela za 2024. (euri)'!$G$1,2)</f>
        <v>54394.3</v>
      </c>
      <c r="I244" s="65">
        <f>+ROUND('Izračun udjela za 2024. (kune)'!I244/'Izračun udjela za 2024. (euri)'!$G$1,2)</f>
        <v>0</v>
      </c>
      <c r="J244" s="66">
        <f>+ROUND('Izračun udjela za 2024. (kune)'!J244/'Izračun udjela za 2024. (euri)'!$G$1,2)</f>
        <v>59833.73</v>
      </c>
      <c r="K244" s="64">
        <f>+ROUND('Izračun udjela za 2024. (kune)'!K244/'Izračun udjela za 2024. (euri)'!$G$1,2)</f>
        <v>63648.38</v>
      </c>
      <c r="L244" s="65">
        <f>+ROUND('Izračun udjela za 2024. (kune)'!L244/'Izračun udjela za 2024. (euri)'!$G$1,2)</f>
        <v>0</v>
      </c>
      <c r="M244" s="66">
        <f>+ROUND('Izračun udjela za 2024. (kune)'!M244/'Izračun udjela za 2024. (euri)'!$G$1,2)</f>
        <v>70013.22</v>
      </c>
      <c r="N244" s="64">
        <f>+ROUND('Izračun udjela za 2024. (kune)'!N244/'Izračun udjela za 2024. (euri)'!$G$1,2)</f>
        <v>35771.74</v>
      </c>
      <c r="O244" s="65">
        <f>+ROUND('Izračun udjela za 2024. (kune)'!O244/'Izračun udjela za 2024. (euri)'!$G$1,2)</f>
        <v>0</v>
      </c>
      <c r="P244" s="66">
        <f>+ROUND('Izračun udjela za 2024. (kune)'!P244/'Izračun udjela za 2024. (euri)'!$G$1,2)</f>
        <v>39348.92</v>
      </c>
      <c r="Q244" s="64">
        <f>+ROUND('Izračun udjela za 2024. (kune)'!Q244/'Izračun udjela za 2024. (euri)'!$G$1,2)</f>
        <v>47870.66</v>
      </c>
      <c r="R244" s="65">
        <f>+ROUND('Izračun udjela za 2024. (kune)'!R244/'Izračun udjela za 2024. (euri)'!$G$1,2)</f>
        <v>0</v>
      </c>
      <c r="S244" s="66">
        <f>+ROUND('Izračun udjela za 2024. (kune)'!S244/'Izračun udjela za 2024. (euri)'!$G$1,2)</f>
        <v>52657.73</v>
      </c>
      <c r="T244" s="64">
        <f>+ROUND('Izračun udjela za 2024. (kune)'!T244/'Izračun udjela za 2024. (euri)'!$G$1,2)</f>
        <v>17453.61</v>
      </c>
      <c r="U244" s="65">
        <f>+ROUND('Izračun udjela za 2024. (kune)'!U244/'Izračun udjela za 2024. (euri)'!$G$1,2)</f>
        <v>0</v>
      </c>
      <c r="V244" s="67">
        <f>+ROUND('Izračun udjela za 2024. (kune)'!V244/'Izračun udjela za 2024. (euri)'!$G$1,2)</f>
        <v>19198.97</v>
      </c>
      <c r="W244" s="64">
        <f>+ROUND('Izračun udjela za 2024. (kune)'!W244/'Izračun udjela za 2024. (euri)'!$G$1,2)</f>
        <v>61930.71</v>
      </c>
      <c r="X244" s="65">
        <f>+ROUND('Izračun udjela za 2024. (kune)'!X244/'Izračun udjela za 2024. (euri)'!$G$1,2)</f>
        <v>0</v>
      </c>
      <c r="Y244" s="67">
        <f>+ROUND('Izračun udjela za 2024. (kune)'!Y244/'Izračun udjela za 2024. (euri)'!$G$1,2)</f>
        <v>68123.78</v>
      </c>
      <c r="Z244" s="64">
        <f>+ROUND('Izračun udjela za 2024. (kune)'!Z244/'Izračun udjela za 2024. (euri)'!$G$1,2)</f>
        <v>75308</v>
      </c>
      <c r="AA244" s="68">
        <f>+ROUND('Izračun udjela za 2024. (kune)'!AA244/'Izračun udjela za 2024. (euri)'!$G$1,2)</f>
        <v>622.47</v>
      </c>
      <c r="AB244" s="65">
        <f>+ROUND('Izračun udjela za 2024. (kune)'!AB244/'Izračun udjela za 2024. (euri)'!$G$1,2)</f>
        <v>0</v>
      </c>
      <c r="AC244" s="67">
        <f>+ROUND('Izračun udjela za 2024. (kune)'!AC244/'Izračun udjela za 2024. (euri)'!$G$1,2)</f>
        <v>82838.8</v>
      </c>
      <c r="AD244" s="64">
        <f>+ROUND('Izračun udjela za 2024. (kune)'!AD244/'Izračun udjela za 2024. (euri)'!$G$1,2)</f>
        <v>60899.92</v>
      </c>
      <c r="AE244" s="68">
        <f>+ROUND('Izračun udjela za 2024. (kune)'!AE244/'Izračun udjela za 2024. (euri)'!$G$1,2)</f>
        <v>99.54</v>
      </c>
      <c r="AF244" s="65">
        <f>+ROUND('Izračun udjela za 2024. (kune)'!AF244/'Izračun udjela za 2024. (euri)'!$G$1,2)</f>
        <v>0</v>
      </c>
      <c r="AG244" s="67">
        <f>+ROUND('Izračun udjela za 2024. (kune)'!AG244/'Izračun udjela za 2024. (euri)'!$G$1,2)</f>
        <v>66989.919999999998</v>
      </c>
      <c r="AH244" s="64">
        <f>+ROUND('Izračun udjela za 2024. (kune)'!AH244/'Izračun udjela za 2024. (euri)'!$G$1,2)</f>
        <v>64577.29</v>
      </c>
      <c r="AI244" s="68">
        <f>+ROUND('Izračun udjela za 2024. (kune)'!AI244/'Izračun udjela za 2024. (euri)'!$G$1,2)</f>
        <v>0</v>
      </c>
      <c r="AJ244" s="64">
        <f>+ROUND('Izračun udjela za 2024. (kune)'!AJ244/'Izračun udjela za 2024. (euri)'!$G$1,2)</f>
        <v>0</v>
      </c>
      <c r="AK244" s="67">
        <f>+ROUND('Izračun udjela za 2024. (kune)'!AK244/'Izračun udjela za 2024. (euri)'!$G$1,2)</f>
        <v>71035.02</v>
      </c>
      <c r="AL244" s="64">
        <f>+ROUND('Izračun udjela za 2024. (kune)'!AL244/'Izračun udjela za 2024. (euri)'!$G$1,2)</f>
        <v>96773.07</v>
      </c>
      <c r="AM244" s="68">
        <f>+ROUND('Izračun udjela za 2024. (kune)'!AM244/'Izračun udjela za 2024. (euri)'!$G$1,2)</f>
        <v>0</v>
      </c>
      <c r="AN244" s="64">
        <f>+ROUND('Izračun udjela za 2024. (kune)'!AN244/'Izračun udjela za 2024. (euri)'!$G$1,2)</f>
        <v>0</v>
      </c>
      <c r="AO244" s="67">
        <f>+ROUND('Izračun udjela za 2024. (kune)'!AO244/'Izračun udjela za 2024. (euri)'!$G$1,2)</f>
        <v>106450.38</v>
      </c>
      <c r="AP244" s="69"/>
      <c r="AQ244" s="69"/>
      <c r="AR244" s="69"/>
      <c r="AS244" s="69"/>
      <c r="AT244" s="69"/>
      <c r="AU244" s="71"/>
      <c r="AV244" s="64">
        <v>0</v>
      </c>
      <c r="AW244" s="64">
        <v>0</v>
      </c>
      <c r="AX244" s="64">
        <v>0</v>
      </c>
      <c r="AY244" s="64">
        <v>0</v>
      </c>
      <c r="AZ244" s="64"/>
      <c r="BA244" s="64"/>
      <c r="BB244" s="64"/>
      <c r="BC244" s="64"/>
      <c r="BD244" s="72">
        <f t="shared" si="53"/>
        <v>79087.58</v>
      </c>
      <c r="BE244" s="73">
        <f t="shared" si="51"/>
        <v>74.12</v>
      </c>
      <c r="BF244" s="74">
        <f t="shared" si="62"/>
        <v>447.75</v>
      </c>
      <c r="BG244" s="66">
        <f t="shared" si="52"/>
        <v>398663.21</v>
      </c>
      <c r="BH244" s="75">
        <f t="shared" si="55"/>
        <v>1.1264616570771354E-3</v>
      </c>
      <c r="BI244" s="76">
        <f t="shared" si="56"/>
        <v>1.1264616570771399E-3</v>
      </c>
    </row>
    <row r="245" spans="1:61" ht="15.75" customHeight="1" x14ac:dyDescent="0.25">
      <c r="A245" s="60">
        <v>1</v>
      </c>
      <c r="B245" s="61">
        <v>267</v>
      </c>
      <c r="C245" s="61">
        <v>17</v>
      </c>
      <c r="D245" s="62" t="s">
        <v>87</v>
      </c>
      <c r="E245" s="62" t="s">
        <v>324</v>
      </c>
      <c r="F245" s="63">
        <v>931</v>
      </c>
      <c r="G245" s="64">
        <v>10</v>
      </c>
      <c r="H245" s="64">
        <f>+ROUND('Izračun udjela za 2024. (kune)'!H245/'Izračun udjela za 2024. (euri)'!$G$1,2)</f>
        <v>231086.14</v>
      </c>
      <c r="I245" s="65">
        <f>+ROUND('Izračun udjela za 2024. (kune)'!I245/'Izračun udjela za 2024. (euri)'!$G$1,2)</f>
        <v>4485.8100000000004</v>
      </c>
      <c r="J245" s="66">
        <f>+ROUND('Izračun udjela za 2024. (kune)'!J245/'Izračun udjela za 2024. (euri)'!$G$1,2)</f>
        <v>249260.36</v>
      </c>
      <c r="K245" s="64">
        <f>+ROUND('Izračun udjela za 2024. (kune)'!K245/'Izračun udjela za 2024. (euri)'!$G$1,2)</f>
        <v>277361.89</v>
      </c>
      <c r="L245" s="65">
        <f>+ROUND('Izračun udjela za 2024. (kune)'!L245/'Izračun udjela za 2024. (euri)'!$G$1,2)</f>
        <v>5384.11</v>
      </c>
      <c r="M245" s="66">
        <f>+ROUND('Izračun udjela za 2024. (kune)'!M245/'Izračun udjela za 2024. (euri)'!$G$1,2)</f>
        <v>299175.56</v>
      </c>
      <c r="N245" s="64">
        <f>+ROUND('Izračun udjela za 2024. (kune)'!N245/'Izračun udjela za 2024. (euri)'!$G$1,2)</f>
        <v>270954.81</v>
      </c>
      <c r="O245" s="65">
        <f>+ROUND('Izračun udjela za 2024. (kune)'!O245/'Izračun udjela za 2024. (euri)'!$G$1,2)</f>
        <v>7441.42</v>
      </c>
      <c r="P245" s="66">
        <f>+ROUND('Izračun udjela za 2024. (kune)'!P245/'Izračun udjela za 2024. (euri)'!$G$1,2)</f>
        <v>289864.73</v>
      </c>
      <c r="Q245" s="64">
        <f>+ROUND('Izračun udjela za 2024. (kune)'!Q245/'Izračun udjela za 2024. (euri)'!$G$1,2)</f>
        <v>278906.11</v>
      </c>
      <c r="R245" s="65">
        <f>+ROUND('Izračun udjela za 2024. (kune)'!R245/'Izračun udjela za 2024. (euri)'!$G$1,2)</f>
        <v>8179.86</v>
      </c>
      <c r="S245" s="66">
        <f>+ROUND('Izračun udjela za 2024. (kune)'!S245/'Izračun udjela za 2024. (euri)'!$G$1,2)</f>
        <v>297798.87</v>
      </c>
      <c r="T245" s="64">
        <f>+ROUND('Izračun udjela za 2024. (kune)'!T245/'Izračun udjela za 2024. (euri)'!$G$1,2)</f>
        <v>233536.79</v>
      </c>
      <c r="U245" s="65">
        <f>+ROUND('Izračun udjela za 2024. (kune)'!U245/'Izračun udjela za 2024. (euri)'!$G$1,2)</f>
        <v>6891.07</v>
      </c>
      <c r="V245" s="67">
        <f>+ROUND('Izračun udjela za 2024. (kune)'!V245/'Izračun udjela za 2024. (euri)'!$G$1,2)</f>
        <v>249310.29</v>
      </c>
      <c r="W245" s="64">
        <f>+ROUND('Izračun udjela za 2024. (kune)'!W245/'Izračun udjela za 2024. (euri)'!$G$1,2)</f>
        <v>254460.78</v>
      </c>
      <c r="X245" s="65">
        <f>+ROUND('Izračun udjela za 2024. (kune)'!X245/'Izračun udjela za 2024. (euri)'!$G$1,2)</f>
        <v>7411.49</v>
      </c>
      <c r="Y245" s="67">
        <f>+ROUND('Izračun udjela za 2024. (kune)'!Y245/'Izračun udjela za 2024. (euri)'!$G$1,2)</f>
        <v>271754.21000000002</v>
      </c>
      <c r="Z245" s="64">
        <f>+ROUND('Izračun udjela za 2024. (kune)'!Z245/'Izračun udjela za 2024. (euri)'!$G$1,2)</f>
        <v>482590.65</v>
      </c>
      <c r="AA245" s="68">
        <f>+ROUND('Izračun udjela za 2024. (kune)'!AA245/'Izračun udjela za 2024. (euri)'!$G$1,2)</f>
        <v>26053.47</v>
      </c>
      <c r="AB245" s="65">
        <f>+ROUND('Izračun udjela za 2024. (kune)'!AB245/'Izračun udjela za 2024. (euri)'!$G$1,2)</f>
        <v>14056.04</v>
      </c>
      <c r="AC245" s="67">
        <f>+ROUND('Izračun udjela za 2024. (kune)'!AC245/'Izračun udjela za 2024. (euri)'!$G$1,2)</f>
        <v>719080.44</v>
      </c>
      <c r="AD245" s="64">
        <f>+ROUND('Izračun udjela za 2024. (kune)'!AD245/'Izračun udjela za 2024. (euri)'!$G$1,2)</f>
        <v>574875.1</v>
      </c>
      <c r="AE245" s="68">
        <f>+ROUND('Izračun udjela za 2024. (kune)'!AE245/'Izračun udjela za 2024. (euri)'!$G$1,2)</f>
        <v>26343.65</v>
      </c>
      <c r="AF245" s="65">
        <f>+ROUND('Izračun udjela za 2024. (kune)'!AF245/'Izračun udjela za 2024. (euri)'!$G$1,2)</f>
        <v>16914.09</v>
      </c>
      <c r="AG245" s="67">
        <f>+ROUND('Izračun udjela za 2024. (kune)'!AG245/'Izračun udjela za 2024. (euri)'!$G$1,2)</f>
        <v>799172.88</v>
      </c>
      <c r="AH245" s="64">
        <f>+ROUND('Izračun udjela za 2024. (kune)'!AH245/'Izračun udjela za 2024. (euri)'!$G$1,2)</f>
        <v>338269.04</v>
      </c>
      <c r="AI245" s="68">
        <f>+ROUND('Izračun udjela za 2024. (kune)'!AI245/'Izračun udjela za 2024. (euri)'!$G$1,2)</f>
        <v>45327.22</v>
      </c>
      <c r="AJ245" s="64">
        <f>+ROUND('Izračun udjela za 2024. (kune)'!AJ245/'Izračun udjela za 2024. (euri)'!$G$1,2)</f>
        <v>9825.16</v>
      </c>
      <c r="AK245" s="67">
        <f>+ROUND('Izračun udjela za 2024. (kune)'!AK245/'Izračun udjela za 2024. (euri)'!$G$1,2)</f>
        <v>564583.81000000006</v>
      </c>
      <c r="AL245" s="64">
        <f>+ROUND('Izračun udjela za 2024. (kune)'!AL245/'Izračun udjela za 2024. (euri)'!$G$1,2)</f>
        <v>909412.74</v>
      </c>
      <c r="AM245" s="68">
        <f>+ROUND('Izračun udjela za 2024. (kune)'!AM245/'Izračun udjela za 2024. (euri)'!$G$1,2)</f>
        <v>48786.92</v>
      </c>
      <c r="AN245" s="64">
        <f>+ROUND('Izračun udjela za 2024. (kune)'!AN245/'Izračun udjela za 2024. (euri)'!$G$1,2)</f>
        <v>26487.74</v>
      </c>
      <c r="AO245" s="67">
        <f>+ROUND('Izračun udjela za 2024. (kune)'!AO245/'Izračun udjela za 2024. (euri)'!$G$1,2)</f>
        <v>1176182.2</v>
      </c>
      <c r="AP245" s="69"/>
      <c r="AQ245" s="69"/>
      <c r="AR245" s="69"/>
      <c r="AS245" s="69"/>
      <c r="AT245" s="69"/>
      <c r="AU245" s="71"/>
      <c r="AV245" s="64">
        <v>1061</v>
      </c>
      <c r="AW245" s="64">
        <v>979</v>
      </c>
      <c r="AX245" s="64">
        <v>1156</v>
      </c>
      <c r="AY245" s="64">
        <v>1181</v>
      </c>
      <c r="AZ245" s="64"/>
      <c r="BA245" s="64"/>
      <c r="BB245" s="64"/>
      <c r="BC245" s="64"/>
      <c r="BD245" s="72">
        <f t="shared" si="53"/>
        <v>706154.71</v>
      </c>
      <c r="BE245" s="73">
        <f t="shared" si="51"/>
        <v>758.49</v>
      </c>
      <c r="BF245" s="74">
        <f t="shared" si="62"/>
        <v>447.75</v>
      </c>
      <c r="BG245" s="66">
        <f t="shared" si="52"/>
        <v>0</v>
      </c>
      <c r="BH245" s="75">
        <f t="shared" si="55"/>
        <v>0</v>
      </c>
      <c r="BI245" s="76">
        <f t="shared" si="56"/>
        <v>0</v>
      </c>
    </row>
    <row r="246" spans="1:61" ht="15.75" customHeight="1" x14ac:dyDescent="0.25">
      <c r="A246" s="60">
        <v>1</v>
      </c>
      <c r="B246" s="61">
        <v>268</v>
      </c>
      <c r="C246" s="61">
        <v>19</v>
      </c>
      <c r="D246" s="62" t="s">
        <v>87</v>
      </c>
      <c r="E246" s="62" t="s">
        <v>325</v>
      </c>
      <c r="F246" s="63">
        <v>1062</v>
      </c>
      <c r="G246" s="64">
        <v>10</v>
      </c>
      <c r="H246" s="64">
        <f>+ROUND('Izračun udjela za 2024. (kune)'!H246/'Izračun udjela za 2024. (euri)'!$G$1,2)</f>
        <v>252174.41</v>
      </c>
      <c r="I246" s="65">
        <f>+ROUND('Izračun udjela za 2024. (kune)'!I246/'Izračun udjela za 2024. (euri)'!$G$1,2)</f>
        <v>22695.8</v>
      </c>
      <c r="J246" s="66">
        <f>+ROUND('Izračun udjela za 2024. (kune)'!J246/'Izračun udjela za 2024. (euri)'!$G$1,2)</f>
        <v>252426.46</v>
      </c>
      <c r="K246" s="64">
        <f>+ROUND('Izračun udjela za 2024. (kune)'!K246/'Izračun udjela za 2024. (euri)'!$G$1,2)</f>
        <v>274243.14</v>
      </c>
      <c r="L246" s="65">
        <f>+ROUND('Izračun udjela za 2024. (kune)'!L246/'Izračun udjela za 2024. (euri)'!$G$1,2)</f>
        <v>24681.98</v>
      </c>
      <c r="M246" s="66">
        <f>+ROUND('Izračun udjela za 2024. (kune)'!M246/'Izračun udjela za 2024. (euri)'!$G$1,2)</f>
        <v>274517.27</v>
      </c>
      <c r="N246" s="64">
        <f>+ROUND('Izračun udjela za 2024. (kune)'!N246/'Izračun udjela za 2024. (euri)'!$G$1,2)</f>
        <v>265211.58</v>
      </c>
      <c r="O246" s="65">
        <f>+ROUND('Izračun udjela za 2024. (kune)'!O246/'Izračun udjela za 2024. (euri)'!$G$1,2)</f>
        <v>23869.119999999999</v>
      </c>
      <c r="P246" s="66">
        <f>+ROUND('Izračun udjela za 2024. (kune)'!P246/'Izračun udjela za 2024. (euri)'!$G$1,2)</f>
        <v>265476.71000000002</v>
      </c>
      <c r="Q246" s="64">
        <f>+ROUND('Izračun udjela za 2024. (kune)'!Q246/'Izračun udjela za 2024. (euri)'!$G$1,2)</f>
        <v>279391.37</v>
      </c>
      <c r="R246" s="65">
        <f>+ROUND('Izračun udjela za 2024. (kune)'!R246/'Izračun udjela za 2024. (euri)'!$G$1,2)</f>
        <v>25337.279999999999</v>
      </c>
      <c r="S246" s="66">
        <f>+ROUND('Izračun udjela za 2024. (kune)'!S246/'Izračun udjela za 2024. (euri)'!$G$1,2)</f>
        <v>279459.5</v>
      </c>
      <c r="T246" s="64">
        <f>+ROUND('Izračun udjela za 2024. (kune)'!T246/'Izračun udjela za 2024. (euri)'!$G$1,2)</f>
        <v>270091.48</v>
      </c>
      <c r="U246" s="65">
        <f>+ROUND('Izračun udjela za 2024. (kune)'!U246/'Izračun udjela za 2024. (euri)'!$G$1,2)</f>
        <v>24539.13</v>
      </c>
      <c r="V246" s="67">
        <f>+ROUND('Izračun udjela za 2024. (kune)'!V246/'Izračun udjela za 2024. (euri)'!$G$1,2)</f>
        <v>270107.59000000003</v>
      </c>
      <c r="W246" s="64">
        <f>+ROUND('Izračun udjela za 2024. (kune)'!W246/'Izračun udjela za 2024. (euri)'!$G$1,2)</f>
        <v>319660.7</v>
      </c>
      <c r="X246" s="65">
        <f>+ROUND('Izračun udjela za 2024. (kune)'!X246/'Izračun udjela za 2024. (euri)'!$G$1,2)</f>
        <v>29060.14</v>
      </c>
      <c r="Y246" s="67">
        <f>+ROUND('Izračun udjela za 2024. (kune)'!Y246/'Izračun udjela za 2024. (euri)'!$G$1,2)</f>
        <v>319660.61</v>
      </c>
      <c r="Z246" s="64">
        <f>+ROUND('Izračun udjela za 2024. (kune)'!Z246/'Izračun udjela za 2024. (euri)'!$G$1,2)</f>
        <v>358238.59</v>
      </c>
      <c r="AA246" s="68">
        <f>+ROUND('Izračun udjela za 2024. (kune)'!AA246/'Izračun udjela za 2024. (euri)'!$G$1,2)</f>
        <v>54441.1</v>
      </c>
      <c r="AB246" s="65">
        <f>+ROUND('Izračun udjela za 2024. (kune)'!AB246/'Izračun udjela za 2024. (euri)'!$G$1,2)</f>
        <v>32567.22</v>
      </c>
      <c r="AC246" s="67">
        <f>+ROUND('Izračun udjela za 2024. (kune)'!AC246/'Izračun udjela za 2024. (euri)'!$G$1,2)</f>
        <v>587204.59</v>
      </c>
      <c r="AD246" s="64">
        <f>+ROUND('Izračun udjela za 2024. (kune)'!AD246/'Izračun udjela za 2024. (euri)'!$G$1,2)</f>
        <v>283078.89</v>
      </c>
      <c r="AE246" s="68">
        <f>+ROUND('Izračun udjela za 2024. (kune)'!AE246/'Izračun udjela za 2024. (euri)'!$G$1,2)</f>
        <v>36396.06</v>
      </c>
      <c r="AF246" s="65">
        <f>+ROUND('Izračun udjela za 2024. (kune)'!AF246/'Izračun udjela za 2024. (euri)'!$G$1,2)</f>
        <v>26199.85</v>
      </c>
      <c r="AG246" s="67">
        <f>+ROUND('Izračun udjela za 2024. (kune)'!AG246/'Izračun udjela za 2024. (euri)'!$G$1,2)</f>
        <v>543646.15</v>
      </c>
      <c r="AH246" s="64">
        <f>+ROUND('Izračun udjela za 2024. (kune)'!AH246/'Izračun udjela za 2024. (euri)'!$G$1,2)</f>
        <v>280806.92</v>
      </c>
      <c r="AI246" s="68">
        <f>+ROUND('Izračun udjela za 2024. (kune)'!AI246/'Izračun udjela za 2024. (euri)'!$G$1,2)</f>
        <v>64380.79</v>
      </c>
      <c r="AJ246" s="64">
        <f>+ROUND('Izračun udjela za 2024. (kune)'!AJ246/'Izračun udjela za 2024. (euri)'!$G$1,2)</f>
        <v>25528.57</v>
      </c>
      <c r="AK246" s="67">
        <f>+ROUND('Izračun udjela za 2024. (kune)'!AK246/'Izračun udjela za 2024. (euri)'!$G$1,2)</f>
        <v>506941.32</v>
      </c>
      <c r="AL246" s="64">
        <f>+ROUND('Izračun udjela za 2024. (kune)'!AL246/'Izračun udjela za 2024. (euri)'!$G$1,2)</f>
        <v>391235.54</v>
      </c>
      <c r="AM246" s="68">
        <f>+ROUND('Izračun udjela za 2024. (kune)'!AM246/'Izračun udjela za 2024. (euri)'!$G$1,2)</f>
        <v>83061.86</v>
      </c>
      <c r="AN246" s="64">
        <f>+ROUND('Izračun udjela za 2024. (kune)'!AN246/'Izračun udjela za 2024. (euri)'!$G$1,2)</f>
        <v>35566.85</v>
      </c>
      <c r="AO246" s="67">
        <f>+ROUND('Izračun udjela za 2024. (kune)'!AO246/'Izračun udjela za 2024. (euri)'!$G$1,2)</f>
        <v>622662.65</v>
      </c>
      <c r="AP246" s="69"/>
      <c r="AQ246" s="69"/>
      <c r="AR246" s="69"/>
      <c r="AS246" s="69"/>
      <c r="AT246" s="69"/>
      <c r="AU246" s="71"/>
      <c r="AV246" s="64">
        <v>1319</v>
      </c>
      <c r="AW246" s="64">
        <v>1375</v>
      </c>
      <c r="AX246" s="64">
        <v>1356</v>
      </c>
      <c r="AY246" s="64">
        <v>1474</v>
      </c>
      <c r="AZ246" s="64"/>
      <c r="BA246" s="64"/>
      <c r="BB246" s="64"/>
      <c r="BC246" s="64"/>
      <c r="BD246" s="72">
        <f t="shared" si="53"/>
        <v>516023.06</v>
      </c>
      <c r="BE246" s="73">
        <f t="shared" si="51"/>
        <v>485.9</v>
      </c>
      <c r="BF246" s="74">
        <f t="shared" si="62"/>
        <v>447.75</v>
      </c>
      <c r="BG246" s="66">
        <f t="shared" si="52"/>
        <v>0</v>
      </c>
      <c r="BH246" s="75">
        <f t="shared" si="55"/>
        <v>0</v>
      </c>
      <c r="BI246" s="76">
        <f t="shared" si="56"/>
        <v>0</v>
      </c>
    </row>
    <row r="247" spans="1:61" ht="15.75" customHeight="1" x14ac:dyDescent="0.25">
      <c r="A247" s="60">
        <v>1</v>
      </c>
      <c r="B247" s="61">
        <v>270</v>
      </c>
      <c r="C247" s="61">
        <v>6</v>
      </c>
      <c r="D247" s="62" t="s">
        <v>87</v>
      </c>
      <c r="E247" s="62" t="s">
        <v>326</v>
      </c>
      <c r="F247" s="63">
        <v>1767</v>
      </c>
      <c r="G247" s="64">
        <v>10</v>
      </c>
      <c r="H247" s="64">
        <f>+ROUND('Izračun udjela za 2024. (kune)'!H247/'Izračun udjela za 2024. (euri)'!$G$1,2)</f>
        <v>191434.58</v>
      </c>
      <c r="I247" s="65">
        <f>+ROUND('Izračun udjela za 2024. (kune)'!I247/'Izračun udjela za 2024. (euri)'!$G$1,2)</f>
        <v>0</v>
      </c>
      <c r="J247" s="66">
        <f>+ROUND('Izračun udjela za 2024. (kune)'!J247/'Izračun udjela za 2024. (euri)'!$G$1,2)</f>
        <v>210578.04</v>
      </c>
      <c r="K247" s="64">
        <f>+ROUND('Izračun udjela za 2024. (kune)'!K247/'Izračun udjela za 2024. (euri)'!$G$1,2)</f>
        <v>208571.58</v>
      </c>
      <c r="L247" s="65">
        <f>+ROUND('Izračun udjela za 2024. (kune)'!L247/'Izračun udjela za 2024. (euri)'!$G$1,2)</f>
        <v>0</v>
      </c>
      <c r="M247" s="66">
        <f>+ROUND('Izračun udjela za 2024. (kune)'!M247/'Izračun udjela za 2024. (euri)'!$G$1,2)</f>
        <v>229428.74</v>
      </c>
      <c r="N247" s="64">
        <f>+ROUND('Izračun udjela za 2024. (kune)'!N247/'Izračun udjela za 2024. (euri)'!$G$1,2)</f>
        <v>182913.97</v>
      </c>
      <c r="O247" s="65">
        <f>+ROUND('Izračun udjela za 2024. (kune)'!O247/'Izračun udjela za 2024. (euri)'!$G$1,2)</f>
        <v>0</v>
      </c>
      <c r="P247" s="66">
        <f>+ROUND('Izračun udjela za 2024. (kune)'!P247/'Izračun udjela za 2024. (euri)'!$G$1,2)</f>
        <v>201205.37</v>
      </c>
      <c r="Q247" s="64">
        <f>+ROUND('Izračun udjela za 2024. (kune)'!Q247/'Izračun udjela za 2024. (euri)'!$G$1,2)</f>
        <v>169767.53</v>
      </c>
      <c r="R247" s="65">
        <f>+ROUND('Izračun udjela za 2024. (kune)'!R247/'Izračun udjela za 2024. (euri)'!$G$1,2)</f>
        <v>0</v>
      </c>
      <c r="S247" s="66">
        <f>+ROUND('Izračun udjela za 2024. (kune)'!S247/'Izračun udjela za 2024. (euri)'!$G$1,2)</f>
        <v>186744.28</v>
      </c>
      <c r="T247" s="64">
        <f>+ROUND('Izračun udjela za 2024. (kune)'!T247/'Izračun udjela za 2024. (euri)'!$G$1,2)</f>
        <v>156808.4</v>
      </c>
      <c r="U247" s="65">
        <f>+ROUND('Izračun udjela za 2024. (kune)'!U247/'Izračun udjela za 2024. (euri)'!$G$1,2)</f>
        <v>0</v>
      </c>
      <c r="V247" s="67">
        <f>+ROUND('Izračun udjela za 2024. (kune)'!V247/'Izračun udjela za 2024. (euri)'!$G$1,2)</f>
        <v>172489.24</v>
      </c>
      <c r="W247" s="64">
        <f>+ROUND('Izračun udjela za 2024. (kune)'!W247/'Izračun udjela za 2024. (euri)'!$G$1,2)</f>
        <v>200886.2</v>
      </c>
      <c r="X247" s="65">
        <f>+ROUND('Izračun udjela za 2024. (kune)'!X247/'Izračun udjela za 2024. (euri)'!$G$1,2)</f>
        <v>0</v>
      </c>
      <c r="Y247" s="67">
        <f>+ROUND('Izračun udjela za 2024. (kune)'!Y247/'Izračun udjela za 2024. (euri)'!$G$1,2)</f>
        <v>220974.82</v>
      </c>
      <c r="Z247" s="64">
        <f>+ROUND('Izračun udjela za 2024. (kune)'!Z247/'Izračun udjela za 2024. (euri)'!$G$1,2)</f>
        <v>200144.82</v>
      </c>
      <c r="AA247" s="68">
        <f>+ROUND('Izračun udjela za 2024. (kune)'!AA247/'Izračun udjela za 2024. (euri)'!$G$1,2)</f>
        <v>842.23</v>
      </c>
      <c r="AB247" s="65">
        <f>+ROUND('Izračun udjela za 2024. (kune)'!AB247/'Izračun udjela za 2024. (euri)'!$G$1,2)</f>
        <v>0</v>
      </c>
      <c r="AC247" s="67">
        <f>+ROUND('Izračun udjela za 2024. (kune)'!AC247/'Izračun udjela za 2024. (euri)'!$G$1,2)</f>
        <v>219889.83</v>
      </c>
      <c r="AD247" s="64">
        <f>+ROUND('Izračun udjela za 2024. (kune)'!AD247/'Izračun udjela za 2024. (euri)'!$G$1,2)</f>
        <v>232986.6</v>
      </c>
      <c r="AE247" s="68">
        <f>+ROUND('Izračun udjela za 2024. (kune)'!AE247/'Izračun udjela za 2024. (euri)'!$G$1,2)</f>
        <v>462.87</v>
      </c>
      <c r="AF247" s="65">
        <f>+ROUND('Izračun udjela za 2024. (kune)'!AF247/'Izračun udjela za 2024. (euri)'!$G$1,2)</f>
        <v>0</v>
      </c>
      <c r="AG247" s="67">
        <f>+ROUND('Izračun udjela za 2024. (kune)'!AG247/'Izračun udjela za 2024. (euri)'!$G$1,2)</f>
        <v>256433.08</v>
      </c>
      <c r="AH247" s="64">
        <f>+ROUND('Izračun udjela za 2024. (kune)'!AH247/'Izračun udjela za 2024. (euri)'!$G$1,2)</f>
        <v>218168.22</v>
      </c>
      <c r="AI247" s="68">
        <f>+ROUND('Izračun udjela za 2024. (kune)'!AI247/'Izračun udjela za 2024. (euri)'!$G$1,2)</f>
        <v>59.73</v>
      </c>
      <c r="AJ247" s="64">
        <f>+ROUND('Izračun udjela za 2024. (kune)'!AJ247/'Izračun udjela za 2024. (euri)'!$G$1,2)</f>
        <v>0</v>
      </c>
      <c r="AK247" s="67">
        <f>+ROUND('Izračun udjela za 2024. (kune)'!AK247/'Izračun udjela za 2024. (euri)'!$G$1,2)</f>
        <v>240576.33</v>
      </c>
      <c r="AL247" s="64">
        <f>+ROUND('Izračun udjela za 2024. (kune)'!AL247/'Izračun udjela za 2024. (euri)'!$G$1,2)</f>
        <v>249294.05</v>
      </c>
      <c r="AM247" s="68">
        <f>+ROUND('Izračun udjela za 2024. (kune)'!AM247/'Izračun udjela za 2024. (euri)'!$G$1,2)</f>
        <v>104.52</v>
      </c>
      <c r="AN247" s="64">
        <f>+ROUND('Izračun udjela za 2024. (kune)'!AN247/'Izračun udjela za 2024. (euri)'!$G$1,2)</f>
        <v>0</v>
      </c>
      <c r="AO247" s="67">
        <f>+ROUND('Izračun udjela za 2024. (kune)'!AO247/'Izračun udjela za 2024. (euri)'!$G$1,2)</f>
        <v>275203.45</v>
      </c>
      <c r="AP247" s="69"/>
      <c r="AQ247" s="69"/>
      <c r="AR247" s="69"/>
      <c r="AS247" s="69"/>
      <c r="AT247" s="69"/>
      <c r="AU247" s="71"/>
      <c r="AV247" s="64">
        <v>3</v>
      </c>
      <c r="AW247" s="64">
        <v>3</v>
      </c>
      <c r="AX247" s="64">
        <v>3</v>
      </c>
      <c r="AY247" s="64">
        <v>5</v>
      </c>
      <c r="AZ247" s="64"/>
      <c r="BA247" s="64"/>
      <c r="BB247" s="64"/>
      <c r="BC247" s="64"/>
      <c r="BD247" s="72">
        <f t="shared" si="53"/>
        <v>242615.5</v>
      </c>
      <c r="BE247" s="73">
        <f t="shared" si="51"/>
        <v>137.30000000000001</v>
      </c>
      <c r="BF247" s="74">
        <f t="shared" si="62"/>
        <v>447.75</v>
      </c>
      <c r="BG247" s="66">
        <f t="shared" si="52"/>
        <v>548565.15</v>
      </c>
      <c r="BH247" s="75">
        <f t="shared" si="55"/>
        <v>1.5500241617072397E-3</v>
      </c>
      <c r="BI247" s="76">
        <f t="shared" si="56"/>
        <v>1.5500241617072399E-3</v>
      </c>
    </row>
    <row r="248" spans="1:61" ht="15.75" customHeight="1" x14ac:dyDescent="0.25">
      <c r="A248" s="60">
        <v>1</v>
      </c>
      <c r="B248" s="61">
        <v>271</v>
      </c>
      <c r="C248" s="61">
        <v>14</v>
      </c>
      <c r="D248" s="62" t="s">
        <v>87</v>
      </c>
      <c r="E248" s="62" t="s">
        <v>327</v>
      </c>
      <c r="F248" s="63">
        <v>954</v>
      </c>
      <c r="G248" s="64">
        <v>10</v>
      </c>
      <c r="H248" s="64">
        <f>+ROUND('Izračun udjela za 2024. (kune)'!H248/'Izračun udjela za 2024. (euri)'!$G$1,2)</f>
        <v>48492.42</v>
      </c>
      <c r="I248" s="65">
        <f>+ROUND('Izračun udjela za 2024. (kune)'!I248/'Izračun udjela za 2024. (euri)'!$G$1,2)</f>
        <v>0</v>
      </c>
      <c r="J248" s="66">
        <f>+ROUND('Izračun udjela za 2024. (kune)'!J248/'Izračun udjela za 2024. (euri)'!$G$1,2)</f>
        <v>53341.66</v>
      </c>
      <c r="K248" s="64">
        <f>+ROUND('Izračun udjela za 2024. (kune)'!K248/'Izračun udjela za 2024. (euri)'!$G$1,2)</f>
        <v>62997.19</v>
      </c>
      <c r="L248" s="65">
        <f>+ROUND('Izračun udjela za 2024. (kune)'!L248/'Izračun udjela za 2024. (euri)'!$G$1,2)</f>
        <v>0</v>
      </c>
      <c r="M248" s="66">
        <f>+ROUND('Izračun udjela za 2024. (kune)'!M248/'Izračun udjela za 2024. (euri)'!$G$1,2)</f>
        <v>69296.91</v>
      </c>
      <c r="N248" s="64">
        <f>+ROUND('Izračun udjela za 2024. (kune)'!N248/'Izračun udjela za 2024. (euri)'!$G$1,2)</f>
        <v>29742.720000000001</v>
      </c>
      <c r="O248" s="65">
        <f>+ROUND('Izračun udjela za 2024. (kune)'!O248/'Izračun udjela za 2024. (euri)'!$G$1,2)</f>
        <v>0</v>
      </c>
      <c r="P248" s="66">
        <f>+ROUND('Izračun udjela za 2024. (kune)'!P248/'Izračun udjela za 2024. (euri)'!$G$1,2)</f>
        <v>32717</v>
      </c>
      <c r="Q248" s="64">
        <f>+ROUND('Izračun udjela za 2024. (kune)'!Q248/'Izračun udjela za 2024. (euri)'!$G$1,2)</f>
        <v>61601.120000000003</v>
      </c>
      <c r="R248" s="65">
        <f>+ROUND('Izračun udjela za 2024. (kune)'!R248/'Izračun udjela za 2024. (euri)'!$G$1,2)</f>
        <v>0</v>
      </c>
      <c r="S248" s="66">
        <f>+ROUND('Izračun udjela za 2024. (kune)'!S248/'Izračun udjela za 2024. (euri)'!$G$1,2)</f>
        <v>67761.23</v>
      </c>
      <c r="T248" s="64">
        <f>+ROUND('Izračun udjela za 2024. (kune)'!T248/'Izračun udjela za 2024. (euri)'!$G$1,2)</f>
        <v>36922.769999999997</v>
      </c>
      <c r="U248" s="65">
        <f>+ROUND('Izračun udjela za 2024. (kune)'!U248/'Izračun udjela za 2024. (euri)'!$G$1,2)</f>
        <v>0</v>
      </c>
      <c r="V248" s="67">
        <f>+ROUND('Izračun udjela za 2024. (kune)'!V248/'Izračun udjela za 2024. (euri)'!$G$1,2)</f>
        <v>40615.050000000003</v>
      </c>
      <c r="W248" s="64">
        <f>+ROUND('Izračun udjela za 2024. (kune)'!W248/'Izračun udjela za 2024. (euri)'!$G$1,2)</f>
        <v>47578.37</v>
      </c>
      <c r="X248" s="65">
        <f>+ROUND('Izračun udjela za 2024. (kune)'!X248/'Izračun udjela za 2024. (euri)'!$G$1,2)</f>
        <v>0</v>
      </c>
      <c r="Y248" s="67">
        <f>+ROUND('Izračun udjela za 2024. (kune)'!Y248/'Izračun udjela za 2024. (euri)'!$G$1,2)</f>
        <v>52336.2</v>
      </c>
      <c r="Z248" s="64">
        <f>+ROUND('Izračun udjela za 2024. (kune)'!Z248/'Izračun udjela za 2024. (euri)'!$G$1,2)</f>
        <v>67548.070000000007</v>
      </c>
      <c r="AA248" s="68">
        <f>+ROUND('Izračun udjela za 2024. (kune)'!AA248/'Izračun udjela za 2024. (euri)'!$G$1,2)</f>
        <v>0</v>
      </c>
      <c r="AB248" s="65">
        <f>+ROUND('Izračun udjela za 2024. (kune)'!AB248/'Izračun udjela za 2024. (euri)'!$G$1,2)</f>
        <v>0</v>
      </c>
      <c r="AC248" s="67">
        <f>+ROUND('Izračun udjela za 2024. (kune)'!AC248/'Izračun udjela za 2024. (euri)'!$G$1,2)</f>
        <v>74302.880000000005</v>
      </c>
      <c r="AD248" s="64">
        <f>+ROUND('Izračun udjela za 2024. (kune)'!AD248/'Izračun udjela za 2024. (euri)'!$G$1,2)</f>
        <v>79679.42</v>
      </c>
      <c r="AE248" s="68">
        <f>+ROUND('Izračun udjela za 2024. (kune)'!AE248/'Izračun udjela za 2024. (euri)'!$G$1,2)</f>
        <v>0</v>
      </c>
      <c r="AF248" s="65">
        <f>+ROUND('Izračun udjela za 2024. (kune)'!AF248/'Izračun udjela za 2024. (euri)'!$G$1,2)</f>
        <v>0</v>
      </c>
      <c r="AG248" s="67">
        <f>+ROUND('Izračun udjela za 2024. (kune)'!AG248/'Izračun udjela za 2024. (euri)'!$G$1,2)</f>
        <v>87647.360000000001</v>
      </c>
      <c r="AH248" s="64">
        <f>+ROUND('Izračun udjela za 2024. (kune)'!AH248/'Izračun udjela za 2024. (euri)'!$G$1,2)</f>
        <v>75112.86</v>
      </c>
      <c r="AI248" s="68">
        <f>+ROUND('Izračun udjela za 2024. (kune)'!AI248/'Izračun udjela za 2024. (euri)'!$G$1,2)</f>
        <v>0</v>
      </c>
      <c r="AJ248" s="64">
        <f>+ROUND('Izračun udjela za 2024. (kune)'!AJ248/'Izračun udjela za 2024. (euri)'!$G$1,2)</f>
        <v>0</v>
      </c>
      <c r="AK248" s="67">
        <f>+ROUND('Izračun udjela za 2024. (kune)'!AK248/'Izračun udjela za 2024. (euri)'!$G$1,2)</f>
        <v>82624.14</v>
      </c>
      <c r="AL248" s="64">
        <f>+ROUND('Izračun udjela za 2024. (kune)'!AL248/'Izračun udjela za 2024. (euri)'!$G$1,2)</f>
        <v>86526.69</v>
      </c>
      <c r="AM248" s="68">
        <f>+ROUND('Izračun udjela za 2024. (kune)'!AM248/'Izračun udjela za 2024. (euri)'!$G$1,2)</f>
        <v>0</v>
      </c>
      <c r="AN248" s="64">
        <f>+ROUND('Izračun udjela za 2024. (kune)'!AN248/'Izračun udjela za 2024. (euri)'!$G$1,2)</f>
        <v>0</v>
      </c>
      <c r="AO248" s="67">
        <f>+ROUND('Izračun udjela za 2024. (kune)'!AO248/'Izračun udjela za 2024. (euri)'!$G$1,2)</f>
        <v>95179.36</v>
      </c>
      <c r="AP248" s="69"/>
      <c r="AQ248" s="69"/>
      <c r="AR248" s="69"/>
      <c r="AS248" s="69"/>
      <c r="AT248" s="69"/>
      <c r="AU248" s="71"/>
      <c r="AV248" s="64">
        <v>0</v>
      </c>
      <c r="AW248" s="64">
        <v>0</v>
      </c>
      <c r="AX248" s="64">
        <v>0</v>
      </c>
      <c r="AY248" s="64">
        <v>0</v>
      </c>
      <c r="AZ248" s="64"/>
      <c r="BA248" s="64"/>
      <c r="BB248" s="64"/>
      <c r="BC248" s="64"/>
      <c r="BD248" s="72">
        <f t="shared" si="53"/>
        <v>78417.990000000005</v>
      </c>
      <c r="BE248" s="73">
        <f t="shared" si="51"/>
        <v>82.2</v>
      </c>
      <c r="BF248" s="74">
        <f t="shared" si="62"/>
        <v>447.75</v>
      </c>
      <c r="BG248" s="66">
        <f t="shared" si="52"/>
        <v>348734.7</v>
      </c>
      <c r="BH248" s="75">
        <f t="shared" si="55"/>
        <v>9.8538379812448127E-4</v>
      </c>
      <c r="BI248" s="76">
        <f t="shared" si="56"/>
        <v>9.8538379812448105E-4</v>
      </c>
    </row>
    <row r="249" spans="1:61" ht="15.75" customHeight="1" x14ac:dyDescent="0.25">
      <c r="A249" s="60">
        <v>1</v>
      </c>
      <c r="B249" s="61">
        <v>273</v>
      </c>
      <c r="C249" s="61">
        <v>8</v>
      </c>
      <c r="D249" s="62" t="s">
        <v>87</v>
      </c>
      <c r="E249" s="62" t="s">
        <v>328</v>
      </c>
      <c r="F249" s="63">
        <v>1288</v>
      </c>
      <c r="G249" s="64">
        <v>10</v>
      </c>
      <c r="H249" s="64">
        <f>+ROUND('Izračun udjela za 2024. (kune)'!H249/'Izračun udjela za 2024. (euri)'!$G$1,2)</f>
        <v>589548.73</v>
      </c>
      <c r="I249" s="65">
        <f>+ROUND('Izračun udjela za 2024. (kune)'!I249/'Izračun udjela za 2024. (euri)'!$G$1,2)</f>
        <v>0</v>
      </c>
      <c r="J249" s="66">
        <f>+ROUND('Izračun udjela za 2024. (kune)'!J249/'Izračun udjela za 2024. (euri)'!$G$1,2)</f>
        <v>648503.6</v>
      </c>
      <c r="K249" s="64">
        <f>+ROUND('Izračun udjela za 2024. (kune)'!K249/'Izračun udjela za 2024. (euri)'!$G$1,2)</f>
        <v>590807.39</v>
      </c>
      <c r="L249" s="65">
        <f>+ROUND('Izračun udjela za 2024. (kune)'!L249/'Izračun udjela za 2024. (euri)'!$G$1,2)</f>
        <v>0</v>
      </c>
      <c r="M249" s="66">
        <f>+ROUND('Izračun udjela za 2024. (kune)'!M249/'Izračun udjela za 2024. (euri)'!$G$1,2)</f>
        <v>649888.12</v>
      </c>
      <c r="N249" s="64">
        <f>+ROUND('Izračun udjela za 2024. (kune)'!N249/'Izračun udjela za 2024. (euri)'!$G$1,2)</f>
        <v>553801.82999999996</v>
      </c>
      <c r="O249" s="65">
        <f>+ROUND('Izračun udjela za 2024. (kune)'!O249/'Izračun udjela za 2024. (euri)'!$G$1,2)</f>
        <v>0</v>
      </c>
      <c r="P249" s="66">
        <f>+ROUND('Izračun udjela za 2024. (kune)'!P249/'Izračun udjela za 2024. (euri)'!$G$1,2)</f>
        <v>609182.01</v>
      </c>
      <c r="Q249" s="64">
        <f>+ROUND('Izračun udjela za 2024. (kune)'!Q249/'Izračun udjela za 2024. (euri)'!$G$1,2)</f>
        <v>550540.81000000006</v>
      </c>
      <c r="R249" s="65">
        <f>+ROUND('Izračun udjela za 2024. (kune)'!R249/'Izračun udjela za 2024. (euri)'!$G$1,2)</f>
        <v>0</v>
      </c>
      <c r="S249" s="66">
        <f>+ROUND('Izračun udjela za 2024. (kune)'!S249/'Izračun udjela za 2024. (euri)'!$G$1,2)</f>
        <v>605594.89</v>
      </c>
      <c r="T249" s="64">
        <f>+ROUND('Izračun udjela za 2024. (kune)'!T249/'Izračun udjela za 2024. (euri)'!$G$1,2)</f>
        <v>521701.56</v>
      </c>
      <c r="U249" s="65">
        <f>+ROUND('Izračun udjela za 2024. (kune)'!U249/'Izračun udjela za 2024. (euri)'!$G$1,2)</f>
        <v>0</v>
      </c>
      <c r="V249" s="67">
        <f>+ROUND('Izračun udjela za 2024. (kune)'!V249/'Izračun udjela za 2024. (euri)'!$G$1,2)</f>
        <v>573871.72</v>
      </c>
      <c r="W249" s="64">
        <f>+ROUND('Izračun udjela za 2024. (kune)'!W249/'Izračun udjela za 2024. (euri)'!$G$1,2)</f>
        <v>550791.25</v>
      </c>
      <c r="X249" s="65">
        <f>+ROUND('Izračun udjela za 2024. (kune)'!X249/'Izračun udjela za 2024. (euri)'!$G$1,2)</f>
        <v>0</v>
      </c>
      <c r="Y249" s="67">
        <f>+ROUND('Izračun udjela za 2024. (kune)'!Y249/'Izračun udjela za 2024. (euri)'!$G$1,2)</f>
        <v>605870.38</v>
      </c>
      <c r="Z249" s="64">
        <f>+ROUND('Izračun udjela za 2024. (kune)'!Z249/'Izračun udjela za 2024. (euri)'!$G$1,2)</f>
        <v>585267.28</v>
      </c>
      <c r="AA249" s="68">
        <f>+ROUND('Izračun udjela za 2024. (kune)'!AA249/'Izračun udjela za 2024. (euri)'!$G$1,2)</f>
        <v>64593.599999999999</v>
      </c>
      <c r="AB249" s="65">
        <f>+ROUND('Izračun udjela za 2024. (kune)'!AB249/'Izračun udjela za 2024. (euri)'!$G$1,2)</f>
        <v>0</v>
      </c>
      <c r="AC249" s="67">
        <f>+ROUND('Izračun udjela za 2024. (kune)'!AC249/'Izračun udjela za 2024. (euri)'!$G$1,2)</f>
        <v>976563.46</v>
      </c>
      <c r="AD249" s="64">
        <f>+ROUND('Izračun udjela za 2024. (kune)'!AD249/'Izračun udjela za 2024. (euri)'!$G$1,2)</f>
        <v>537072.43999999994</v>
      </c>
      <c r="AE249" s="68">
        <f>+ROUND('Izračun udjela za 2024. (kune)'!AE249/'Izračun udjela za 2024. (euri)'!$G$1,2)</f>
        <v>57189.11</v>
      </c>
      <c r="AF249" s="65">
        <f>+ROUND('Izračun udjela za 2024. (kune)'!AF249/'Izračun udjela za 2024. (euri)'!$G$1,2)</f>
        <v>0</v>
      </c>
      <c r="AG249" s="67">
        <f>+ROUND('Izračun udjela za 2024. (kune)'!AG249/'Izračun udjela za 2024. (euri)'!$G$1,2)</f>
        <v>927314.22</v>
      </c>
      <c r="AH249" s="64">
        <f>+ROUND('Izračun udjela za 2024. (kune)'!AH249/'Izračun udjela za 2024. (euri)'!$G$1,2)</f>
        <v>543230.26</v>
      </c>
      <c r="AI249" s="68">
        <f>+ROUND('Izračun udjela za 2024. (kune)'!AI249/'Izračun udjela za 2024. (euri)'!$G$1,2)</f>
        <v>67334.600000000006</v>
      </c>
      <c r="AJ249" s="64">
        <f>+ROUND('Izračun udjela za 2024. (kune)'!AJ249/'Izračun udjela za 2024. (euri)'!$G$1,2)</f>
        <v>0</v>
      </c>
      <c r="AK249" s="67">
        <f>+ROUND('Izračun udjela za 2024. (kune)'!AK249/'Izračun udjela za 2024. (euri)'!$G$1,2)</f>
        <v>957309.64</v>
      </c>
      <c r="AL249" s="64">
        <f>+ROUND('Izračun udjela za 2024. (kune)'!AL249/'Izračun udjela za 2024. (euri)'!$G$1,2)</f>
        <v>696861.38</v>
      </c>
      <c r="AM249" s="68">
        <f>+ROUND('Izračun udjela za 2024. (kune)'!AM249/'Izračun udjela za 2024. (euri)'!$G$1,2)</f>
        <v>95185.23</v>
      </c>
      <c r="AN249" s="64">
        <f>+ROUND('Izračun udjela za 2024. (kune)'!AN249/'Izračun udjela za 2024. (euri)'!$G$1,2)</f>
        <v>0</v>
      </c>
      <c r="AO249" s="67">
        <f>+ROUND('Izračun udjela za 2024. (kune)'!AO249/'Izračun udjela za 2024. (euri)'!$G$1,2)</f>
        <v>1106398.81</v>
      </c>
      <c r="AP249" s="69"/>
      <c r="AQ249" s="69"/>
      <c r="AR249" s="69"/>
      <c r="AS249" s="69"/>
      <c r="AT249" s="69"/>
      <c r="AU249" s="71"/>
      <c r="AV249" s="64">
        <v>1844</v>
      </c>
      <c r="AW249" s="64">
        <v>1824</v>
      </c>
      <c r="AX249" s="64">
        <v>1981</v>
      </c>
      <c r="AY249" s="64">
        <v>2030</v>
      </c>
      <c r="AZ249" s="64"/>
      <c r="BA249" s="64"/>
      <c r="BB249" s="64"/>
      <c r="BC249" s="64"/>
      <c r="BD249" s="72">
        <f t="shared" si="53"/>
        <v>914691.3</v>
      </c>
      <c r="BE249" s="73">
        <f t="shared" si="51"/>
        <v>710.16</v>
      </c>
      <c r="BF249" s="74">
        <f t="shared" si="62"/>
        <v>447.75</v>
      </c>
      <c r="BG249" s="66">
        <f t="shared" si="52"/>
        <v>0</v>
      </c>
      <c r="BH249" s="75">
        <f t="shared" si="55"/>
        <v>0</v>
      </c>
      <c r="BI249" s="76">
        <f t="shared" si="56"/>
        <v>0</v>
      </c>
    </row>
    <row r="250" spans="1:61" ht="15.75" customHeight="1" x14ac:dyDescent="0.25">
      <c r="A250" s="60">
        <v>1</v>
      </c>
      <c r="B250" s="61">
        <v>274</v>
      </c>
      <c r="C250" s="61">
        <v>18</v>
      </c>
      <c r="D250" s="62" t="s">
        <v>87</v>
      </c>
      <c r="E250" s="62" t="s">
        <v>329</v>
      </c>
      <c r="F250" s="63">
        <v>912</v>
      </c>
      <c r="G250" s="64">
        <v>10</v>
      </c>
      <c r="H250" s="64">
        <f>+ROUND('Izračun udjela za 2024. (kune)'!H250/'Izračun udjela za 2024. (euri)'!$G$1,2)</f>
        <v>181853.28</v>
      </c>
      <c r="I250" s="65">
        <f>+ROUND('Izračun udjela za 2024. (kune)'!I250/'Izračun udjela za 2024. (euri)'!$G$1,2)</f>
        <v>2194.15</v>
      </c>
      <c r="J250" s="66">
        <f>+ROUND('Izračun udjela za 2024. (kune)'!J250/'Izračun udjela za 2024. (euri)'!$G$1,2)</f>
        <v>197625.04</v>
      </c>
      <c r="K250" s="64">
        <f>+ROUND('Izračun udjela za 2024. (kune)'!K250/'Izračun udjela za 2024. (euri)'!$G$1,2)</f>
        <v>215413.17</v>
      </c>
      <c r="L250" s="65">
        <f>+ROUND('Izračun udjela za 2024. (kune)'!L250/'Izračun udjela za 2024. (euri)'!$G$1,2)</f>
        <v>2604.62</v>
      </c>
      <c r="M250" s="66">
        <f>+ROUND('Izračun udjela za 2024. (kune)'!M250/'Izračun udjela za 2024. (euri)'!$G$1,2)</f>
        <v>234089.4</v>
      </c>
      <c r="N250" s="64">
        <f>+ROUND('Izračun udjela za 2024. (kune)'!N250/'Izračun udjela za 2024. (euri)'!$G$1,2)</f>
        <v>187471.18</v>
      </c>
      <c r="O250" s="65">
        <f>+ROUND('Izračun udjela za 2024. (kune)'!O250/'Izračun udjela za 2024. (euri)'!$G$1,2)</f>
        <v>1837.55</v>
      </c>
      <c r="P250" s="66">
        <f>+ROUND('Izračun udjela za 2024. (kune)'!P250/'Izračun udjela za 2024. (euri)'!$G$1,2)</f>
        <v>204196.99</v>
      </c>
      <c r="Q250" s="64">
        <f>+ROUND('Izračun udjela za 2024. (kune)'!Q250/'Izračun udjela za 2024. (euri)'!$G$1,2)</f>
        <v>182987.94</v>
      </c>
      <c r="R250" s="65">
        <f>+ROUND('Izračun udjela za 2024. (kune)'!R250/'Izračun udjela za 2024. (euri)'!$G$1,2)</f>
        <v>1808.48</v>
      </c>
      <c r="S250" s="66">
        <f>+ROUND('Izračun udjela za 2024. (kune)'!S250/'Izračun udjela za 2024. (euri)'!$G$1,2)</f>
        <v>199297.41</v>
      </c>
      <c r="T250" s="64">
        <f>+ROUND('Izračun udjela za 2024. (kune)'!T250/'Izračun udjela za 2024. (euri)'!$G$1,2)</f>
        <v>207746.5</v>
      </c>
      <c r="U250" s="65">
        <f>+ROUND('Izračun udjela za 2024. (kune)'!U250/'Izračun udjela za 2024. (euri)'!$G$1,2)</f>
        <v>2063.17</v>
      </c>
      <c r="V250" s="67">
        <f>+ROUND('Izračun udjela za 2024. (kune)'!V250/'Izračun udjela za 2024. (euri)'!$G$1,2)</f>
        <v>226251.67</v>
      </c>
      <c r="W250" s="64">
        <f>+ROUND('Izračun udjela za 2024. (kune)'!W250/'Izračun udjela za 2024. (euri)'!$G$1,2)</f>
        <v>224918.07</v>
      </c>
      <c r="X250" s="65">
        <f>+ROUND('Izračun udjela za 2024. (kune)'!X250/'Izračun udjela za 2024. (euri)'!$G$1,2)</f>
        <v>2226.91</v>
      </c>
      <c r="Y250" s="67">
        <f>+ROUND('Izračun udjela za 2024. (kune)'!Y250/'Izračun udjela za 2024. (euri)'!$G$1,2)</f>
        <v>244960.27</v>
      </c>
      <c r="Z250" s="64">
        <f>+ROUND('Izračun udjela za 2024. (kune)'!Z250/'Izračun udjela za 2024. (euri)'!$G$1,2)</f>
        <v>269916.62</v>
      </c>
      <c r="AA250" s="68">
        <f>+ROUND('Izračun udjela za 2024. (kune)'!AA250/'Izračun udjela za 2024. (euri)'!$G$1,2)</f>
        <v>8918.67</v>
      </c>
      <c r="AB250" s="65">
        <f>+ROUND('Izračun udjela za 2024. (kune)'!AB250/'Izračun udjela za 2024. (euri)'!$G$1,2)</f>
        <v>2672.44</v>
      </c>
      <c r="AC250" s="67">
        <f>+ROUND('Izračun udjela za 2024. (kune)'!AC250/'Izračun udjela za 2024. (euri)'!$G$1,2)</f>
        <v>335402.33</v>
      </c>
      <c r="AD250" s="64">
        <f>+ROUND('Izračun udjela za 2024. (kune)'!AD250/'Izračun udjela za 2024. (euri)'!$G$1,2)</f>
        <v>216753.23</v>
      </c>
      <c r="AE250" s="68">
        <f>+ROUND('Izračun udjela za 2024. (kune)'!AE250/'Izračun udjela za 2024. (euri)'!$G$1,2)</f>
        <v>8233.42</v>
      </c>
      <c r="AF250" s="65">
        <f>+ROUND('Izračun udjela za 2024. (kune)'!AF250/'Izračun udjela za 2024. (euri)'!$G$1,2)</f>
        <v>1022.15</v>
      </c>
      <c r="AG250" s="67">
        <f>+ROUND('Izračun udjela za 2024. (kune)'!AG250/'Izračun udjela za 2024. (euri)'!$G$1,2)</f>
        <v>282776.59000000003</v>
      </c>
      <c r="AH250" s="64">
        <f>+ROUND('Izračun udjela za 2024. (kune)'!AH250/'Izračun udjela za 2024. (euri)'!$G$1,2)</f>
        <v>218781.95</v>
      </c>
      <c r="AI250" s="68">
        <f>+ROUND('Izračun udjela za 2024. (kune)'!AI250/'Izračun udjela za 2024. (euri)'!$G$1,2)</f>
        <v>13354.23</v>
      </c>
      <c r="AJ250" s="64">
        <f>+ROUND('Izračun udjela za 2024. (kune)'!AJ250/'Izračun udjela za 2024. (euri)'!$G$1,2)</f>
        <v>0</v>
      </c>
      <c r="AK250" s="67">
        <f>+ROUND('Izračun udjela za 2024. (kune)'!AK250/'Izračun udjela za 2024. (euri)'!$G$1,2)</f>
        <v>285755.48</v>
      </c>
      <c r="AL250" s="64">
        <f>+ROUND('Izračun udjela za 2024. (kune)'!AL250/'Izračun udjela za 2024. (euri)'!$G$1,2)</f>
        <v>254177.4</v>
      </c>
      <c r="AM250" s="68">
        <f>+ROUND('Izračun udjela za 2024. (kune)'!AM250/'Izračun udjela za 2024. (euri)'!$G$1,2)</f>
        <v>15590.23</v>
      </c>
      <c r="AN250" s="64">
        <f>+ROUND('Izračun udjela za 2024. (kune)'!AN250/'Izračun udjela za 2024. (euri)'!$G$1,2)</f>
        <v>0</v>
      </c>
      <c r="AO250" s="67">
        <f>+ROUND('Izračun udjela za 2024. (kune)'!AO250/'Izračun udjela za 2024. (euri)'!$G$1,2)</f>
        <v>324639.78999999998</v>
      </c>
      <c r="AP250" s="69"/>
      <c r="AQ250" s="69"/>
      <c r="AR250" s="69"/>
      <c r="AS250" s="69"/>
      <c r="AT250" s="69"/>
      <c r="AU250" s="71"/>
      <c r="AV250" s="64">
        <v>234</v>
      </c>
      <c r="AW250" s="64">
        <v>249</v>
      </c>
      <c r="AX250" s="64">
        <v>273</v>
      </c>
      <c r="AY250" s="64">
        <v>284</v>
      </c>
      <c r="AZ250" s="64"/>
      <c r="BA250" s="64"/>
      <c r="BB250" s="64"/>
      <c r="BC250" s="64"/>
      <c r="BD250" s="72">
        <f t="shared" si="53"/>
        <v>294706.89</v>
      </c>
      <c r="BE250" s="73">
        <f t="shared" si="51"/>
        <v>323.14</v>
      </c>
      <c r="BF250" s="74">
        <f t="shared" si="62"/>
        <v>447.75</v>
      </c>
      <c r="BG250" s="66">
        <f t="shared" si="52"/>
        <v>113644.32</v>
      </c>
      <c r="BH250" s="75">
        <f t="shared" si="55"/>
        <v>3.2111307442842348E-4</v>
      </c>
      <c r="BI250" s="76">
        <f t="shared" si="56"/>
        <v>3.2111307442842299E-4</v>
      </c>
    </row>
    <row r="251" spans="1:61" ht="15.75" customHeight="1" x14ac:dyDescent="0.25">
      <c r="A251" s="60">
        <v>1</v>
      </c>
      <c r="B251" s="61">
        <v>275</v>
      </c>
      <c r="C251" s="61">
        <v>8</v>
      </c>
      <c r="D251" s="62" t="s">
        <v>87</v>
      </c>
      <c r="E251" s="62" t="s">
        <v>330</v>
      </c>
      <c r="F251" s="63">
        <v>924</v>
      </c>
      <c r="G251" s="64">
        <v>10</v>
      </c>
      <c r="H251" s="64">
        <f>+ROUND('Izračun udjela za 2024. (kune)'!H251/'Izračun udjela za 2024. (euri)'!$G$1,2)</f>
        <v>247876.66</v>
      </c>
      <c r="I251" s="65">
        <f>+ROUND('Izračun udjela za 2024. (kune)'!I251/'Izračun udjela za 2024. (euri)'!$G$1,2)</f>
        <v>14118.24</v>
      </c>
      <c r="J251" s="66">
        <f>+ROUND('Izračun udjela za 2024. (kune)'!J251/'Izračun udjela za 2024. (euri)'!$G$1,2)</f>
        <v>257134.27</v>
      </c>
      <c r="K251" s="64">
        <f>+ROUND('Izračun udjela za 2024. (kune)'!K251/'Izračun udjela za 2024. (euri)'!$G$1,2)</f>
        <v>229870.47</v>
      </c>
      <c r="L251" s="65">
        <f>+ROUND('Izračun udjela za 2024. (kune)'!L251/'Izračun udjela za 2024. (euri)'!$G$1,2)</f>
        <v>13242.88</v>
      </c>
      <c r="M251" s="66">
        <f>+ROUND('Izračun udjela za 2024. (kune)'!M251/'Izračun udjela za 2024. (euri)'!$G$1,2)</f>
        <v>238290.35</v>
      </c>
      <c r="N251" s="64">
        <f>+ROUND('Izračun udjela za 2024. (kune)'!N251/'Izračun udjela za 2024. (euri)'!$G$1,2)</f>
        <v>204242.48</v>
      </c>
      <c r="O251" s="65">
        <f>+ROUND('Izračun udjela za 2024. (kune)'!O251/'Izračun udjela za 2024. (euri)'!$G$1,2)</f>
        <v>9628.6200000000008</v>
      </c>
      <c r="P251" s="66">
        <f>+ROUND('Izračun udjela za 2024. (kune)'!P251/'Izračun udjela za 2024. (euri)'!$G$1,2)</f>
        <v>214075.25</v>
      </c>
      <c r="Q251" s="64">
        <f>+ROUND('Izračun udjela za 2024. (kune)'!Q251/'Izračun udjela za 2024. (euri)'!$G$1,2)</f>
        <v>235457.13</v>
      </c>
      <c r="R251" s="65">
        <f>+ROUND('Izračun udjela za 2024. (kune)'!R251/'Izračun udjela za 2024. (euri)'!$G$1,2)</f>
        <v>15035.14</v>
      </c>
      <c r="S251" s="66">
        <f>+ROUND('Izračun udjela za 2024. (kune)'!S251/'Izračun udjela za 2024. (euri)'!$G$1,2)</f>
        <v>242464.19</v>
      </c>
      <c r="T251" s="64">
        <f>+ROUND('Izračun udjela za 2024. (kune)'!T251/'Izračun udjela za 2024. (euri)'!$G$1,2)</f>
        <v>201633.67</v>
      </c>
      <c r="U251" s="65">
        <f>+ROUND('Izračun udjela za 2024. (kune)'!U251/'Izračun udjela za 2024. (euri)'!$G$1,2)</f>
        <v>13182.08</v>
      </c>
      <c r="V251" s="67">
        <f>+ROUND('Izračun udjela za 2024. (kune)'!V251/'Izračun udjela za 2024. (euri)'!$G$1,2)</f>
        <v>207296.76</v>
      </c>
      <c r="W251" s="64">
        <f>+ROUND('Izračun udjela za 2024. (kune)'!W251/'Izračun udjela za 2024. (euri)'!$G$1,2)</f>
        <v>253789.93</v>
      </c>
      <c r="X251" s="65">
        <f>+ROUND('Izračun udjela za 2024. (kune)'!X251/'Izračun udjela za 2024. (euri)'!$G$1,2)</f>
        <v>16603.2</v>
      </c>
      <c r="Y251" s="67">
        <f>+ROUND('Izračun udjela za 2024. (kune)'!Y251/'Izračun udjela za 2024. (euri)'!$G$1,2)</f>
        <v>260905.41</v>
      </c>
      <c r="Z251" s="64">
        <f>+ROUND('Izračun udjela za 2024. (kune)'!Z251/'Izračun udjela za 2024. (euri)'!$G$1,2)</f>
        <v>286181.90999999997</v>
      </c>
      <c r="AA251" s="68">
        <f>+ROUND('Izračun udjela za 2024. (kune)'!AA251/'Izračun udjela za 2024. (euri)'!$G$1,2)</f>
        <v>1105.6400000000001</v>
      </c>
      <c r="AB251" s="65">
        <f>+ROUND('Izračun udjela za 2024. (kune)'!AB251/'Izračun udjela za 2024. (euri)'!$G$1,2)</f>
        <v>18722.3</v>
      </c>
      <c r="AC251" s="67">
        <f>+ROUND('Izračun udjela za 2024. (kune)'!AC251/'Izračun udjela za 2024. (euri)'!$G$1,2)</f>
        <v>323429.34000000003</v>
      </c>
      <c r="AD251" s="64">
        <f>+ROUND('Izračun udjela za 2024. (kune)'!AD251/'Izračun udjela za 2024. (euri)'!$G$1,2)</f>
        <v>298541.65999999997</v>
      </c>
      <c r="AE251" s="68">
        <f>+ROUND('Izračun udjela za 2024. (kune)'!AE251/'Izračun udjela za 2024. (euri)'!$G$1,2)</f>
        <v>2220.7600000000002</v>
      </c>
      <c r="AF251" s="65">
        <f>+ROUND('Izračun udjela za 2024. (kune)'!AF251/'Izračun udjela za 2024. (euri)'!$G$1,2)</f>
        <v>19268.78</v>
      </c>
      <c r="AG251" s="67">
        <f>+ROUND('Izračun udjela za 2024. (kune)'!AG251/'Izračun udjela za 2024. (euri)'!$G$1,2)</f>
        <v>334321.34000000003</v>
      </c>
      <c r="AH251" s="64">
        <f>+ROUND('Izračun udjela za 2024. (kune)'!AH251/'Izračun udjela za 2024. (euri)'!$G$1,2)</f>
        <v>285945.59999999998</v>
      </c>
      <c r="AI251" s="68">
        <f>+ROUND('Izračun udjela za 2024. (kune)'!AI251/'Izračun udjela za 2024. (euri)'!$G$1,2)</f>
        <v>3367.64</v>
      </c>
      <c r="AJ251" s="64">
        <f>+ROUND('Izračun udjela za 2024. (kune)'!AJ251/'Izračun udjela za 2024. (euri)'!$G$1,2)</f>
        <v>18706.78</v>
      </c>
      <c r="AK251" s="67">
        <f>+ROUND('Izračun udjela za 2024. (kune)'!AK251/'Izračun udjela za 2024. (euri)'!$G$1,2)</f>
        <v>328582.01</v>
      </c>
      <c r="AL251" s="64">
        <f>+ROUND('Izračun udjela za 2024. (kune)'!AL251/'Izračun udjela za 2024. (euri)'!$G$1,2)</f>
        <v>366965.62</v>
      </c>
      <c r="AM251" s="68">
        <f>+ROUND('Izračun udjela za 2024. (kune)'!AM251/'Izračun udjela za 2024. (euri)'!$G$1,2)</f>
        <v>4685.43</v>
      </c>
      <c r="AN251" s="64">
        <f>+ROUND('Izračun udjela za 2024. (kune)'!AN251/'Izračun udjela za 2024. (euri)'!$G$1,2)</f>
        <v>24007.17</v>
      </c>
      <c r="AO251" s="67">
        <f>+ROUND('Izračun udjela za 2024. (kune)'!AO251/'Izračun udjela za 2024. (euri)'!$G$1,2)</f>
        <v>418307.76</v>
      </c>
      <c r="AP251" s="69"/>
      <c r="AQ251" s="69"/>
      <c r="AR251" s="69"/>
      <c r="AS251" s="69"/>
      <c r="AT251" s="69"/>
      <c r="AU251" s="71"/>
      <c r="AV251" s="64">
        <v>139</v>
      </c>
      <c r="AW251" s="64">
        <v>135</v>
      </c>
      <c r="AX251" s="64">
        <v>175</v>
      </c>
      <c r="AY251" s="64">
        <v>211</v>
      </c>
      <c r="AZ251" s="64"/>
      <c r="BA251" s="64"/>
      <c r="BB251" s="64"/>
      <c r="BC251" s="64"/>
      <c r="BD251" s="72">
        <f t="shared" si="53"/>
        <v>333109.17</v>
      </c>
      <c r="BE251" s="73">
        <f t="shared" si="51"/>
        <v>360.51</v>
      </c>
      <c r="BF251" s="74">
        <f t="shared" si="62"/>
        <v>447.75</v>
      </c>
      <c r="BG251" s="66">
        <f t="shared" si="52"/>
        <v>80609.760000000009</v>
      </c>
      <c r="BH251" s="75">
        <f t="shared" si="55"/>
        <v>2.2777071359604561E-4</v>
      </c>
      <c r="BI251" s="76">
        <f t="shared" si="56"/>
        <v>2.2777071359604599E-4</v>
      </c>
    </row>
    <row r="252" spans="1:61" ht="15.75" customHeight="1" x14ac:dyDescent="0.25">
      <c r="A252" s="60">
        <v>1</v>
      </c>
      <c r="B252" s="61">
        <v>276</v>
      </c>
      <c r="C252" s="61">
        <v>20</v>
      </c>
      <c r="D252" s="62" t="s">
        <v>91</v>
      </c>
      <c r="E252" s="62" t="s">
        <v>331</v>
      </c>
      <c r="F252" s="63">
        <v>5855</v>
      </c>
      <c r="G252" s="64">
        <v>12</v>
      </c>
      <c r="H252" s="64">
        <f>+ROUND('Izračun udjela za 2024. (kune)'!H252/'Izračun udjela za 2024. (euri)'!$G$1,2)</f>
        <v>980307.32</v>
      </c>
      <c r="I252" s="65">
        <f>+ROUND('Izračun udjela za 2024. (kune)'!I252/'Izračun udjela za 2024. (euri)'!$G$1,2)</f>
        <v>0</v>
      </c>
      <c r="J252" s="66">
        <f>+ROUND('Izračun udjela za 2024. (kune)'!J252/'Izračun udjela za 2024. (euri)'!$G$1,2)</f>
        <v>1097944.2</v>
      </c>
      <c r="K252" s="64">
        <f>+ROUND('Izračun udjela za 2024. (kune)'!K252/'Izračun udjela za 2024. (euri)'!$G$1,2)</f>
        <v>1156292.71</v>
      </c>
      <c r="L252" s="65">
        <f>+ROUND('Izračun udjela za 2024. (kune)'!L252/'Izračun udjela za 2024. (euri)'!$G$1,2)</f>
        <v>0</v>
      </c>
      <c r="M252" s="66">
        <f>+ROUND('Izračun udjela za 2024. (kune)'!M252/'Izračun udjela za 2024. (euri)'!$G$1,2)</f>
        <v>1295047.8400000001</v>
      </c>
      <c r="N252" s="64">
        <f>+ROUND('Izračun udjela za 2024. (kune)'!N252/'Izračun udjela za 2024. (euri)'!$G$1,2)</f>
        <v>765601.81</v>
      </c>
      <c r="O252" s="65">
        <f>+ROUND('Izračun udjela za 2024. (kune)'!O252/'Izračun udjela za 2024. (euri)'!$G$1,2)</f>
        <v>0</v>
      </c>
      <c r="P252" s="66">
        <f>+ROUND('Izračun udjela za 2024. (kune)'!P252/'Izračun udjela za 2024. (euri)'!$G$1,2)</f>
        <v>857474.02</v>
      </c>
      <c r="Q252" s="64">
        <f>+ROUND('Izračun udjela za 2024. (kune)'!Q252/'Izračun udjela za 2024. (euri)'!$G$1,2)</f>
        <v>931058.96</v>
      </c>
      <c r="R252" s="65">
        <f>+ROUND('Izračun udjela za 2024. (kune)'!R252/'Izračun udjela za 2024. (euri)'!$G$1,2)</f>
        <v>0</v>
      </c>
      <c r="S252" s="66">
        <f>+ROUND('Izračun udjela za 2024. (kune)'!S252/'Izračun udjela za 2024. (euri)'!$G$1,2)</f>
        <v>1042786.03</v>
      </c>
      <c r="T252" s="64">
        <f>+ROUND('Izračun udjela za 2024. (kune)'!T252/'Izračun udjela za 2024. (euri)'!$G$1,2)</f>
        <v>1058279.57</v>
      </c>
      <c r="U252" s="65">
        <f>+ROUND('Izračun udjela za 2024. (kune)'!U252/'Izračun udjela za 2024. (euri)'!$G$1,2)</f>
        <v>0</v>
      </c>
      <c r="V252" s="67">
        <f>+ROUND('Izračun udjela za 2024. (kune)'!V252/'Izračun udjela za 2024. (euri)'!$G$1,2)</f>
        <v>1185273.1200000001</v>
      </c>
      <c r="W252" s="64">
        <f>+ROUND('Izračun udjela za 2024. (kune)'!W252/'Izračun udjela za 2024. (euri)'!$G$1,2)</f>
        <v>1433247.54</v>
      </c>
      <c r="X252" s="65">
        <f>+ROUND('Izračun udjela za 2024. (kune)'!X252/'Izračun udjela za 2024. (euri)'!$G$1,2)</f>
        <v>0</v>
      </c>
      <c r="Y252" s="67">
        <f>+ROUND('Izračun udjela za 2024. (kune)'!Y252/'Izračun udjela za 2024. (euri)'!$G$1,2)</f>
        <v>1605237.25</v>
      </c>
      <c r="Z252" s="64">
        <f>+ROUND('Izračun udjela za 2024. (kune)'!Z252/'Izračun udjela za 2024. (euri)'!$G$1,2)</f>
        <v>1498798.21</v>
      </c>
      <c r="AA252" s="68">
        <f>+ROUND('Izračun udjela za 2024. (kune)'!AA252/'Izračun udjela za 2024. (euri)'!$G$1,2)</f>
        <v>3552.67</v>
      </c>
      <c r="AB252" s="65">
        <f>+ROUND('Izračun udjela za 2024. (kune)'!AB252/'Izračun udjela za 2024. (euri)'!$G$1,2)</f>
        <v>0</v>
      </c>
      <c r="AC252" s="67">
        <f>+ROUND('Izračun udjela za 2024. (kune)'!AC252/'Izračun udjela za 2024. (euri)'!$G$1,2)</f>
        <v>1679580.44</v>
      </c>
      <c r="AD252" s="64">
        <f>+ROUND('Izračun udjela za 2024. (kune)'!AD252/'Izračun udjela za 2024. (euri)'!$G$1,2)</f>
        <v>1450063.33</v>
      </c>
      <c r="AE252" s="68">
        <f>+ROUND('Izračun udjela za 2024. (kune)'!AE252/'Izračun udjela za 2024. (euri)'!$G$1,2)</f>
        <v>1796.1</v>
      </c>
      <c r="AF252" s="65">
        <f>+ROUND('Izračun udjela za 2024. (kune)'!AF252/'Izračun udjela za 2024. (euri)'!$G$1,2)</f>
        <v>0</v>
      </c>
      <c r="AG252" s="67">
        <f>+ROUND('Izračun udjela za 2024. (kune)'!AG252/'Izračun udjela za 2024. (euri)'!$G$1,2)</f>
        <v>1626964.74</v>
      </c>
      <c r="AH252" s="64">
        <f>+ROUND('Izračun udjela za 2024. (kune)'!AH252/'Izračun udjela za 2024. (euri)'!$G$1,2)</f>
        <v>1283605.96</v>
      </c>
      <c r="AI252" s="68">
        <f>+ROUND('Izračun udjela za 2024. (kune)'!AI252/'Izračun udjela za 2024. (euri)'!$G$1,2)</f>
        <v>169.09</v>
      </c>
      <c r="AJ252" s="64">
        <f>+ROUND('Izračun udjela za 2024. (kune)'!AJ252/'Izračun udjela za 2024. (euri)'!$G$1,2)</f>
        <v>0</v>
      </c>
      <c r="AK252" s="67">
        <f>+ROUND('Izračun udjela za 2024. (kune)'!AK252/'Izračun udjela za 2024. (euri)'!$G$1,2)</f>
        <v>1437895.24</v>
      </c>
      <c r="AL252" s="64">
        <f>+ROUND('Izračun udjela za 2024. (kune)'!AL252/'Izračun udjela za 2024. (euri)'!$G$1,2)</f>
        <v>1533260.31</v>
      </c>
      <c r="AM252" s="68">
        <f>+ROUND('Izračun udjela za 2024. (kune)'!AM252/'Izračun udjela za 2024. (euri)'!$G$1,2)</f>
        <v>114.3</v>
      </c>
      <c r="AN252" s="64">
        <f>+ROUND('Izračun udjela za 2024. (kune)'!AN252/'Izračun udjela za 2024. (euri)'!$G$1,2)</f>
        <v>0</v>
      </c>
      <c r="AO252" s="67">
        <f>+ROUND('Izračun udjela za 2024. (kune)'!AO252/'Izračun udjela za 2024. (euri)'!$G$1,2)</f>
        <v>1717569.48</v>
      </c>
      <c r="AP252" s="69"/>
      <c r="AQ252" s="69"/>
      <c r="AR252" s="69"/>
      <c r="AS252" s="69"/>
      <c r="AT252" s="69"/>
      <c r="AU252" s="71"/>
      <c r="AV252" s="64">
        <v>22</v>
      </c>
      <c r="AW252" s="64">
        <v>22</v>
      </c>
      <c r="AX252" s="64">
        <v>2</v>
      </c>
      <c r="AY252" s="64">
        <v>2</v>
      </c>
      <c r="AZ252" s="64"/>
      <c r="BA252" s="64"/>
      <c r="BB252" s="64"/>
      <c r="BC252" s="64"/>
      <c r="BD252" s="72">
        <f t="shared" si="53"/>
        <v>1613449.43</v>
      </c>
      <c r="BE252" s="73">
        <f t="shared" si="51"/>
        <v>275.57</v>
      </c>
      <c r="BF252" s="74">
        <f t="shared" ref="BF252:BF253" si="63">+$BJ$601</f>
        <v>453.27</v>
      </c>
      <c r="BG252" s="66">
        <f t="shared" si="52"/>
        <v>1040433.4999999999</v>
      </c>
      <c r="BH252" s="75">
        <f t="shared" si="55"/>
        <v>2.9398460030675101E-3</v>
      </c>
      <c r="BI252" s="76">
        <f t="shared" si="56"/>
        <v>2.9398460030675101E-3</v>
      </c>
    </row>
    <row r="253" spans="1:61" ht="15.75" customHeight="1" x14ac:dyDescent="0.25">
      <c r="A253" s="60">
        <v>1</v>
      </c>
      <c r="B253" s="61">
        <v>278</v>
      </c>
      <c r="C253" s="61">
        <v>14</v>
      </c>
      <c r="D253" s="62" t="s">
        <v>91</v>
      </c>
      <c r="E253" s="62" t="s">
        <v>332</v>
      </c>
      <c r="F253" s="63">
        <v>14291</v>
      </c>
      <c r="G253" s="64">
        <v>12</v>
      </c>
      <c r="H253" s="64">
        <f>+ROUND('Izračun udjela za 2024. (kune)'!H253/'Izračun udjela za 2024. (euri)'!$G$1,2)</f>
        <v>4435023.84</v>
      </c>
      <c r="I253" s="65">
        <f>+ROUND('Izračun udjela za 2024. (kune)'!I253/'Izračun udjela za 2024. (euri)'!$G$1,2)</f>
        <v>325234.37</v>
      </c>
      <c r="J253" s="66">
        <f>+ROUND('Izračun udjela za 2024. (kune)'!J253/'Izračun udjela za 2024. (euri)'!$G$1,2)</f>
        <v>4602964.22</v>
      </c>
      <c r="K253" s="64">
        <f>+ROUND('Izračun udjela za 2024. (kune)'!K253/'Izračun udjela za 2024. (euri)'!$G$1,2)</f>
        <v>4287296.7300000004</v>
      </c>
      <c r="L253" s="65">
        <f>+ROUND('Izračun udjela za 2024. (kune)'!L253/'Izračun udjela za 2024. (euri)'!$G$1,2)</f>
        <v>314401.06</v>
      </c>
      <c r="M253" s="66">
        <f>+ROUND('Izračun udjela za 2024. (kune)'!M253/'Izračun udjela za 2024. (euri)'!$G$1,2)</f>
        <v>4449643.1500000004</v>
      </c>
      <c r="N253" s="64">
        <f>+ROUND('Izračun udjela za 2024. (kune)'!N253/'Izračun udjela za 2024. (euri)'!$G$1,2)</f>
        <v>3483171.18</v>
      </c>
      <c r="O253" s="65">
        <f>+ROUND('Izračun udjela za 2024. (kune)'!O253/'Izračun udjela za 2024. (euri)'!$G$1,2)</f>
        <v>255432.65</v>
      </c>
      <c r="P253" s="66">
        <f>+ROUND('Izračun udjela za 2024. (kune)'!P253/'Izračun udjela za 2024. (euri)'!$G$1,2)</f>
        <v>3615067.14</v>
      </c>
      <c r="Q253" s="64">
        <f>+ROUND('Izračun udjela za 2024. (kune)'!Q253/'Izračun udjela za 2024. (euri)'!$G$1,2)</f>
        <v>3723522.69</v>
      </c>
      <c r="R253" s="65">
        <f>+ROUND('Izračun udjela za 2024. (kune)'!R253/'Izračun udjela za 2024. (euri)'!$G$1,2)</f>
        <v>274632.32000000001</v>
      </c>
      <c r="S253" s="66">
        <f>+ROUND('Izračun udjela za 2024. (kune)'!S253/'Izračun udjela za 2024. (euri)'!$G$1,2)</f>
        <v>3862757.21</v>
      </c>
      <c r="T253" s="64">
        <f>+ROUND('Izračun udjela za 2024. (kune)'!T253/'Izračun udjela za 2024. (euri)'!$G$1,2)</f>
        <v>3309753.55</v>
      </c>
      <c r="U253" s="65">
        <f>+ROUND('Izračun udjela za 2024. (kune)'!U253/'Izračun udjela za 2024. (euri)'!$G$1,2)</f>
        <v>244709.57</v>
      </c>
      <c r="V253" s="67">
        <f>+ROUND('Izračun udjela za 2024. (kune)'!V253/'Izračun udjela za 2024. (euri)'!$G$1,2)</f>
        <v>3432849.25</v>
      </c>
      <c r="W253" s="64">
        <f>+ROUND('Izračun udjela za 2024. (kune)'!W253/'Izračun udjela za 2024. (euri)'!$G$1,2)</f>
        <v>4022255.14</v>
      </c>
      <c r="X253" s="65">
        <f>+ROUND('Izračun udjela za 2024. (kune)'!X253/'Izračun udjela za 2024. (euri)'!$G$1,2)</f>
        <v>297944.87</v>
      </c>
      <c r="Y253" s="67">
        <f>+ROUND('Izračun udjela za 2024. (kune)'!Y253/'Izračun udjela za 2024. (euri)'!$G$1,2)</f>
        <v>4171227.51</v>
      </c>
      <c r="Z253" s="64">
        <f>+ROUND('Izračun udjela za 2024. (kune)'!Z253/'Izračun udjela za 2024. (euri)'!$G$1,2)</f>
        <v>4301943.25</v>
      </c>
      <c r="AA253" s="68">
        <f>+ROUND('Izračun udjela za 2024. (kune)'!AA253/'Izračun udjela za 2024. (euri)'!$G$1,2)</f>
        <v>6623.13</v>
      </c>
      <c r="AB253" s="65">
        <f>+ROUND('Izračun udjela za 2024. (kune)'!AB253/'Izračun udjela za 2024. (euri)'!$G$1,2)</f>
        <v>318662.51</v>
      </c>
      <c r="AC253" s="67">
        <f>+ROUND('Izračun udjela za 2024. (kune)'!AC253/'Izračun udjela za 2024. (euri)'!$G$1,2)</f>
        <v>4458538.9800000004</v>
      </c>
      <c r="AD253" s="64">
        <f>+ROUND('Izračun udjela za 2024. (kune)'!AD253/'Izračun udjela za 2024. (euri)'!$G$1,2)</f>
        <v>4469179.5999999996</v>
      </c>
      <c r="AE253" s="68">
        <f>+ROUND('Izračun udjela za 2024. (kune)'!AE253/'Izračun udjela za 2024. (euri)'!$G$1,2)</f>
        <v>386.06</v>
      </c>
      <c r="AF253" s="65">
        <f>+ROUND('Izračun udjela za 2024. (kune)'!AF253/'Izračun udjela za 2024. (euri)'!$G$1,2)</f>
        <v>333663.35999999999</v>
      </c>
      <c r="AG253" s="67">
        <f>+ROUND('Izračun udjela za 2024. (kune)'!AG253/'Izračun udjela za 2024. (euri)'!$G$1,2)</f>
        <v>4636028.26</v>
      </c>
      <c r="AH253" s="64">
        <f>+ROUND('Izračun udjela za 2024. (kune)'!AH253/'Izračun udjela za 2024. (euri)'!$G$1,2)</f>
        <v>4439363.57</v>
      </c>
      <c r="AI253" s="68">
        <f>+ROUND('Izračun udjela za 2024. (kune)'!AI253/'Izračun udjela za 2024. (euri)'!$G$1,2)</f>
        <v>780.32</v>
      </c>
      <c r="AJ253" s="64">
        <f>+ROUND('Izračun udjela za 2024. (kune)'!AJ253/'Izračun udjela za 2024. (euri)'!$G$1,2)</f>
        <v>328916.93</v>
      </c>
      <c r="AK253" s="67">
        <f>+ROUND('Izračun udjela za 2024. (kune)'!AK253/'Izračun udjela za 2024. (euri)'!$G$1,2)</f>
        <v>4607508.7300000004</v>
      </c>
      <c r="AL253" s="64">
        <f>+ROUND('Izračun udjela za 2024. (kune)'!AL253/'Izračun udjela za 2024. (euri)'!$G$1,2)</f>
        <v>5320775.82</v>
      </c>
      <c r="AM253" s="68">
        <f>+ROUND('Izračun udjela za 2024. (kune)'!AM253/'Izračun udjela za 2024. (euri)'!$G$1,2)</f>
        <v>456.7</v>
      </c>
      <c r="AN253" s="64">
        <f>+ROUND('Izračun udjela za 2024. (kune)'!AN253/'Izračun udjela za 2024. (euri)'!$G$1,2)</f>
        <v>394180.42</v>
      </c>
      <c r="AO253" s="67">
        <f>+ROUND('Izračun udjela za 2024. (kune)'!AO253/'Izračun udjela za 2024. (euri)'!$G$1,2)</f>
        <v>5520619.9699999997</v>
      </c>
      <c r="AP253" s="69"/>
      <c r="AQ253" s="69"/>
      <c r="AR253" s="69"/>
      <c r="AS253" s="69"/>
      <c r="AT253" s="69"/>
      <c r="AU253" s="71"/>
      <c r="AV253" s="64">
        <v>21</v>
      </c>
      <c r="AW253" s="64">
        <v>21</v>
      </c>
      <c r="AX253" s="64">
        <v>21</v>
      </c>
      <c r="AY253" s="64">
        <v>15</v>
      </c>
      <c r="AZ253" s="64"/>
      <c r="BA253" s="64"/>
      <c r="BB253" s="64"/>
      <c r="BC253" s="64"/>
      <c r="BD253" s="72">
        <f t="shared" si="53"/>
        <v>4678784.6900000004</v>
      </c>
      <c r="BE253" s="73">
        <f t="shared" si="51"/>
        <v>327.39</v>
      </c>
      <c r="BF253" s="74">
        <f t="shared" si="63"/>
        <v>453.27</v>
      </c>
      <c r="BG253" s="66">
        <f t="shared" si="52"/>
        <v>1798951.0799999998</v>
      </c>
      <c r="BH253" s="75">
        <f t="shared" si="55"/>
        <v>5.0831111668857079E-3</v>
      </c>
      <c r="BI253" s="76">
        <f t="shared" si="56"/>
        <v>5.0831111668857096E-3</v>
      </c>
    </row>
    <row r="254" spans="1:61" ht="15.75" customHeight="1" x14ac:dyDescent="0.25">
      <c r="A254" s="60">
        <v>1</v>
      </c>
      <c r="B254" s="61">
        <v>279</v>
      </c>
      <c r="C254" s="61">
        <v>20</v>
      </c>
      <c r="D254" s="62" t="s">
        <v>87</v>
      </c>
      <c r="E254" s="62" t="s">
        <v>333</v>
      </c>
      <c r="F254" s="63">
        <v>11017</v>
      </c>
      <c r="G254" s="64">
        <v>10</v>
      </c>
      <c r="H254" s="64">
        <f>+ROUND('Izračun udjela za 2024. (kune)'!H254/'Izračun udjela za 2024. (euri)'!$G$1,2)</f>
        <v>2779603.36</v>
      </c>
      <c r="I254" s="65">
        <f>+ROUND('Izračun udjela za 2024. (kune)'!I254/'Izračun udjela za 2024. (euri)'!$G$1,2)</f>
        <v>0</v>
      </c>
      <c r="J254" s="66">
        <f>+ROUND('Izračun udjela za 2024. (kune)'!J254/'Izračun udjela za 2024. (euri)'!$G$1,2)</f>
        <v>3057563.69</v>
      </c>
      <c r="K254" s="64">
        <f>+ROUND('Izračun udjela za 2024. (kune)'!K254/'Izračun udjela za 2024. (euri)'!$G$1,2)</f>
        <v>2947854.49</v>
      </c>
      <c r="L254" s="65">
        <f>+ROUND('Izračun udjela za 2024. (kune)'!L254/'Izračun udjela za 2024. (euri)'!$G$1,2)</f>
        <v>0</v>
      </c>
      <c r="M254" s="66">
        <f>+ROUND('Izračun udjela za 2024. (kune)'!M254/'Izračun udjela za 2024. (euri)'!$G$1,2)</f>
        <v>3242639.94</v>
      </c>
      <c r="N254" s="64">
        <f>+ROUND('Izračun udjela za 2024. (kune)'!N254/'Izračun udjela za 2024. (euri)'!$G$1,2)</f>
        <v>2502194.25</v>
      </c>
      <c r="O254" s="65">
        <f>+ROUND('Izračun udjela za 2024. (kune)'!O254/'Izračun udjela za 2024. (euri)'!$G$1,2)</f>
        <v>0</v>
      </c>
      <c r="P254" s="66">
        <f>+ROUND('Izračun udjela za 2024. (kune)'!P254/'Izračun udjela za 2024. (euri)'!$G$1,2)</f>
        <v>2752413.68</v>
      </c>
      <c r="Q254" s="64">
        <f>+ROUND('Izračun udjela za 2024. (kune)'!Q254/'Izračun udjela za 2024. (euri)'!$G$1,2)</f>
        <v>2637038.04</v>
      </c>
      <c r="R254" s="65">
        <f>+ROUND('Izračun udjela za 2024. (kune)'!R254/'Izračun udjela za 2024. (euri)'!$G$1,2)</f>
        <v>0</v>
      </c>
      <c r="S254" s="66">
        <f>+ROUND('Izračun udjela za 2024. (kune)'!S254/'Izračun udjela za 2024. (euri)'!$G$1,2)</f>
        <v>2900741.84</v>
      </c>
      <c r="T254" s="64">
        <f>+ROUND('Izračun udjela za 2024. (kune)'!T254/'Izračun udjela za 2024. (euri)'!$G$1,2)</f>
        <v>2433273.65</v>
      </c>
      <c r="U254" s="65">
        <f>+ROUND('Izračun udjela za 2024. (kune)'!U254/'Izračun udjela za 2024. (euri)'!$G$1,2)</f>
        <v>0</v>
      </c>
      <c r="V254" s="67">
        <f>+ROUND('Izračun udjela za 2024. (kune)'!V254/'Izračun udjela za 2024. (euri)'!$G$1,2)</f>
        <v>2676601.0099999998</v>
      </c>
      <c r="W254" s="64">
        <f>+ROUND('Izračun udjela za 2024. (kune)'!W254/'Izračun udjela za 2024. (euri)'!$G$1,2)</f>
        <v>2902378.38</v>
      </c>
      <c r="X254" s="65">
        <f>+ROUND('Izračun udjela za 2024. (kune)'!X254/'Izračun udjela za 2024. (euri)'!$G$1,2)</f>
        <v>0</v>
      </c>
      <c r="Y254" s="67">
        <f>+ROUND('Izračun udjela za 2024. (kune)'!Y254/'Izračun udjela za 2024. (euri)'!$G$1,2)</f>
        <v>3192616.22</v>
      </c>
      <c r="Z254" s="64">
        <f>+ROUND('Izračun udjela za 2024. (kune)'!Z254/'Izračun udjela za 2024. (euri)'!$G$1,2)</f>
        <v>3366918.93</v>
      </c>
      <c r="AA254" s="68">
        <f>+ROUND('Izračun udjela za 2024. (kune)'!AA254/'Izračun udjela za 2024. (euri)'!$G$1,2)</f>
        <v>6560.29</v>
      </c>
      <c r="AB254" s="65">
        <f>+ROUND('Izračun udjela za 2024. (kune)'!AB254/'Izračun udjela za 2024. (euri)'!$G$1,2)</f>
        <v>0</v>
      </c>
      <c r="AC254" s="67">
        <f>+ROUND('Izračun udjela za 2024. (kune)'!AC254/'Izračun udjela za 2024. (euri)'!$G$1,2)</f>
        <v>3697270.48</v>
      </c>
      <c r="AD254" s="64">
        <f>+ROUND('Izračun udjela za 2024. (kune)'!AD254/'Izračun udjela za 2024. (euri)'!$G$1,2)</f>
        <v>3234804.22</v>
      </c>
      <c r="AE254" s="68">
        <f>+ROUND('Izračun udjela za 2024. (kune)'!AE254/'Izračun udjela za 2024. (euri)'!$G$1,2)</f>
        <v>138.84</v>
      </c>
      <c r="AF254" s="65">
        <f>+ROUND('Izračun udjela za 2024. (kune)'!AF254/'Izračun udjela za 2024. (euri)'!$G$1,2)</f>
        <v>0</v>
      </c>
      <c r="AG254" s="67">
        <f>+ROUND('Izračun udjela za 2024. (kune)'!AG254/'Izračun udjela za 2024. (euri)'!$G$1,2)</f>
        <v>3559007.89</v>
      </c>
      <c r="AH254" s="64">
        <f>+ROUND('Izračun udjela za 2024. (kune)'!AH254/'Izračun udjela za 2024. (euri)'!$G$1,2)</f>
        <v>2875479.34</v>
      </c>
      <c r="AI254" s="68">
        <f>+ROUND('Izračun udjela za 2024. (kune)'!AI254/'Izračun udjela za 2024. (euri)'!$G$1,2)</f>
        <v>622.87</v>
      </c>
      <c r="AJ254" s="64">
        <f>+ROUND('Izračun udjela za 2024. (kune)'!AJ254/'Izračun udjela za 2024. (euri)'!$G$1,2)</f>
        <v>0</v>
      </c>
      <c r="AK254" s="67">
        <f>+ROUND('Izračun udjela za 2024. (kune)'!AK254/'Izračun udjela za 2024. (euri)'!$G$1,2)</f>
        <v>3163218.08</v>
      </c>
      <c r="AL254" s="64">
        <f>+ROUND('Izračun udjela za 2024. (kune)'!AL254/'Izračun udjela za 2024. (euri)'!$G$1,2)</f>
        <v>3615080.69</v>
      </c>
      <c r="AM254" s="68">
        <f>+ROUND('Izračun udjela za 2024. (kune)'!AM254/'Izračun udjela za 2024. (euri)'!$G$1,2)</f>
        <v>390.58</v>
      </c>
      <c r="AN254" s="64">
        <f>+ROUND('Izračun udjela za 2024. (kune)'!AN254/'Izračun udjela za 2024. (euri)'!$G$1,2)</f>
        <v>0</v>
      </c>
      <c r="AO254" s="67">
        <f>+ROUND('Izračun udjela za 2024. (kune)'!AO254/'Izračun udjela za 2024. (euri)'!$G$1,2)</f>
        <v>3978130.06</v>
      </c>
      <c r="AP254" s="69"/>
      <c r="AQ254" s="69"/>
      <c r="AR254" s="69"/>
      <c r="AS254" s="69"/>
      <c r="AT254" s="69"/>
      <c r="AU254" s="71"/>
      <c r="AV254" s="64">
        <v>4</v>
      </c>
      <c r="AW254" s="64">
        <v>4</v>
      </c>
      <c r="AX254" s="64">
        <v>4</v>
      </c>
      <c r="AY254" s="64">
        <v>9</v>
      </c>
      <c r="AZ254" s="64"/>
      <c r="BA254" s="64"/>
      <c r="BB254" s="64"/>
      <c r="BC254" s="64"/>
      <c r="BD254" s="72">
        <f t="shared" si="53"/>
        <v>3518048.55</v>
      </c>
      <c r="BE254" s="73">
        <f t="shared" si="51"/>
        <v>319.33</v>
      </c>
      <c r="BF254" s="74">
        <f t="shared" ref="BF254:BF256" si="64">+$BJ$600</f>
        <v>447.75</v>
      </c>
      <c r="BG254" s="66">
        <f t="shared" si="52"/>
        <v>1414803.1400000001</v>
      </c>
      <c r="BH254" s="75">
        <f t="shared" si="55"/>
        <v>3.9976638163384433E-3</v>
      </c>
      <c r="BI254" s="76">
        <f t="shared" si="56"/>
        <v>3.9976638163384398E-3</v>
      </c>
    </row>
    <row r="255" spans="1:61" ht="15.75" customHeight="1" x14ac:dyDescent="0.25">
      <c r="A255" s="60">
        <v>1</v>
      </c>
      <c r="B255" s="61">
        <v>280</v>
      </c>
      <c r="C255" s="61">
        <v>17</v>
      </c>
      <c r="D255" s="62" t="s">
        <v>87</v>
      </c>
      <c r="E255" s="62" t="s">
        <v>334</v>
      </c>
      <c r="F255" s="63">
        <v>878</v>
      </c>
      <c r="G255" s="64">
        <v>10</v>
      </c>
      <c r="H255" s="64">
        <f>+ROUND('Izračun udjela za 2024. (kune)'!H255/'Izračun udjela za 2024. (euri)'!$G$1,2)</f>
        <v>140779.79999999999</v>
      </c>
      <c r="I255" s="65">
        <f>+ROUND('Izračun udjela za 2024. (kune)'!I255/'Izračun udjela za 2024. (euri)'!$G$1,2)</f>
        <v>0</v>
      </c>
      <c r="J255" s="66">
        <f>+ROUND('Izračun udjela za 2024. (kune)'!J255/'Izračun udjela za 2024. (euri)'!$G$1,2)</f>
        <v>154857.78</v>
      </c>
      <c r="K255" s="64">
        <f>+ROUND('Izračun udjela za 2024. (kune)'!K255/'Izračun udjela za 2024. (euri)'!$G$1,2)</f>
        <v>178614.28</v>
      </c>
      <c r="L255" s="65">
        <f>+ROUND('Izračun udjela za 2024. (kune)'!L255/'Izračun udjela za 2024. (euri)'!$G$1,2)</f>
        <v>0</v>
      </c>
      <c r="M255" s="66">
        <f>+ROUND('Izračun udjela za 2024. (kune)'!M255/'Izračun udjela za 2024. (euri)'!$G$1,2)</f>
        <v>196475.71</v>
      </c>
      <c r="N255" s="64">
        <f>+ROUND('Izračun udjela za 2024. (kune)'!N255/'Izračun udjela za 2024. (euri)'!$G$1,2)</f>
        <v>144080.81</v>
      </c>
      <c r="O255" s="65">
        <f>+ROUND('Izračun udjela za 2024. (kune)'!O255/'Izračun udjela za 2024. (euri)'!$G$1,2)</f>
        <v>0</v>
      </c>
      <c r="P255" s="66">
        <f>+ROUND('Izračun udjela za 2024. (kune)'!P255/'Izračun udjela za 2024. (euri)'!$G$1,2)</f>
        <v>158488.89000000001</v>
      </c>
      <c r="Q255" s="64">
        <f>+ROUND('Izračun udjela za 2024. (kune)'!Q255/'Izračun udjela za 2024. (euri)'!$G$1,2)</f>
        <v>161941.23000000001</v>
      </c>
      <c r="R255" s="65">
        <f>+ROUND('Izračun udjela za 2024. (kune)'!R255/'Izračun udjela za 2024. (euri)'!$G$1,2)</f>
        <v>0</v>
      </c>
      <c r="S255" s="66">
        <f>+ROUND('Izračun udjela za 2024. (kune)'!S255/'Izračun udjela za 2024. (euri)'!$G$1,2)</f>
        <v>178135.36</v>
      </c>
      <c r="T255" s="64">
        <f>+ROUND('Izračun udjela za 2024. (kune)'!T255/'Izračun udjela za 2024. (euri)'!$G$1,2)</f>
        <v>183145.63</v>
      </c>
      <c r="U255" s="65">
        <f>+ROUND('Izračun udjela za 2024. (kune)'!U255/'Izračun udjela za 2024. (euri)'!$G$1,2)</f>
        <v>0</v>
      </c>
      <c r="V255" s="67">
        <f>+ROUND('Izračun udjela za 2024. (kune)'!V255/'Izračun udjela za 2024. (euri)'!$G$1,2)</f>
        <v>201460.19</v>
      </c>
      <c r="W255" s="64">
        <f>+ROUND('Izračun udjela za 2024. (kune)'!W255/'Izračun udjela za 2024. (euri)'!$G$1,2)</f>
        <v>208950.98</v>
      </c>
      <c r="X255" s="65">
        <f>+ROUND('Izračun udjela za 2024. (kune)'!X255/'Izračun udjela za 2024. (euri)'!$G$1,2)</f>
        <v>0</v>
      </c>
      <c r="Y255" s="67">
        <f>+ROUND('Izračun udjela za 2024. (kune)'!Y255/'Izračun udjela za 2024. (euri)'!$G$1,2)</f>
        <v>229846.08</v>
      </c>
      <c r="Z255" s="64">
        <f>+ROUND('Izračun udjela za 2024. (kune)'!Z255/'Izračun udjela za 2024. (euri)'!$G$1,2)</f>
        <v>200977.96</v>
      </c>
      <c r="AA255" s="68">
        <f>+ROUND('Izračun udjela za 2024. (kune)'!AA255/'Izračun udjela za 2024. (euri)'!$G$1,2)</f>
        <v>4128.41</v>
      </c>
      <c r="AB255" s="65">
        <f>+ROUND('Izračun udjela za 2024. (kune)'!AB255/'Izračun udjela za 2024. (euri)'!$G$1,2)</f>
        <v>0</v>
      </c>
      <c r="AC255" s="67">
        <f>+ROUND('Izračun udjela za 2024. (kune)'!AC255/'Izračun udjela za 2024. (euri)'!$G$1,2)</f>
        <v>251135.34</v>
      </c>
      <c r="AD255" s="64">
        <f>+ROUND('Izračun udjela za 2024. (kune)'!AD255/'Izračun udjela za 2024. (euri)'!$G$1,2)</f>
        <v>194466.2</v>
      </c>
      <c r="AE255" s="68">
        <f>+ROUND('Izračun udjela za 2024. (kune)'!AE255/'Izračun udjela za 2024. (euri)'!$G$1,2)</f>
        <v>3360.41</v>
      </c>
      <c r="AF255" s="65">
        <f>+ROUND('Izračun udjela za 2024. (kune)'!AF255/'Izračun udjela za 2024. (euri)'!$G$1,2)</f>
        <v>0</v>
      </c>
      <c r="AG255" s="67">
        <f>+ROUND('Izračun udjela za 2024. (kune)'!AG255/'Izračun udjela za 2024. (euri)'!$G$1,2)</f>
        <v>246569.16</v>
      </c>
      <c r="AH255" s="64">
        <f>+ROUND('Izračun udjela za 2024. (kune)'!AH255/'Izračun udjela za 2024. (euri)'!$G$1,2)</f>
        <v>211588.23</v>
      </c>
      <c r="AI255" s="68">
        <f>+ROUND('Izračun udjela za 2024. (kune)'!AI255/'Izračun udjela za 2024. (euri)'!$G$1,2)</f>
        <v>5776.2</v>
      </c>
      <c r="AJ255" s="64">
        <f>+ROUND('Izračun udjela za 2024. (kune)'!AJ255/'Izračun udjela za 2024. (euri)'!$G$1,2)</f>
        <v>0</v>
      </c>
      <c r="AK255" s="67">
        <f>+ROUND('Izračun udjela za 2024. (kune)'!AK255/'Izračun udjela za 2024. (euri)'!$G$1,2)</f>
        <v>272819.67</v>
      </c>
      <c r="AL255" s="64">
        <f>+ROUND('Izračun udjela za 2024. (kune)'!AL255/'Izračun udjela za 2024. (euri)'!$G$1,2)</f>
        <v>232777.61</v>
      </c>
      <c r="AM255" s="68">
        <f>+ROUND('Izračun udjela za 2024. (kune)'!AM255/'Izračun udjela za 2024. (euri)'!$G$1,2)</f>
        <v>3785.63</v>
      </c>
      <c r="AN255" s="64">
        <f>+ROUND('Izračun udjela za 2024. (kune)'!AN255/'Izračun udjela za 2024. (euri)'!$G$1,2)</f>
        <v>0</v>
      </c>
      <c r="AO255" s="67">
        <f>+ROUND('Izračun udjela za 2024. (kune)'!AO255/'Izračun udjela za 2024. (euri)'!$G$1,2)</f>
        <v>299193.59000000003</v>
      </c>
      <c r="AP255" s="69"/>
      <c r="AQ255" s="69"/>
      <c r="AR255" s="69"/>
      <c r="AS255" s="69"/>
      <c r="AT255" s="69"/>
      <c r="AU255" s="71"/>
      <c r="AV255" s="64">
        <v>158</v>
      </c>
      <c r="AW255" s="64">
        <v>166</v>
      </c>
      <c r="AX255" s="64">
        <v>212</v>
      </c>
      <c r="AY255" s="64">
        <v>216</v>
      </c>
      <c r="AZ255" s="64"/>
      <c r="BA255" s="64"/>
      <c r="BB255" s="64"/>
      <c r="BC255" s="64"/>
      <c r="BD255" s="72">
        <f t="shared" si="53"/>
        <v>259912.77</v>
      </c>
      <c r="BE255" s="73">
        <f t="shared" si="51"/>
        <v>296.02999999999997</v>
      </c>
      <c r="BF255" s="74">
        <f t="shared" si="64"/>
        <v>447.75</v>
      </c>
      <c r="BG255" s="66">
        <f t="shared" si="52"/>
        <v>133210.16000000003</v>
      </c>
      <c r="BH255" s="75">
        <f t="shared" si="55"/>
        <v>3.763982574993824E-4</v>
      </c>
      <c r="BI255" s="76">
        <f t="shared" si="56"/>
        <v>3.7639825749938202E-4</v>
      </c>
    </row>
    <row r="256" spans="1:61" ht="15.75" customHeight="1" x14ac:dyDescent="0.25">
      <c r="A256" s="60">
        <v>1</v>
      </c>
      <c r="B256" s="61">
        <v>281</v>
      </c>
      <c r="C256" s="61">
        <v>4</v>
      </c>
      <c r="D256" s="62" t="s">
        <v>87</v>
      </c>
      <c r="E256" s="62" t="s">
        <v>335</v>
      </c>
      <c r="F256" s="63">
        <v>2439</v>
      </c>
      <c r="G256" s="64">
        <v>10</v>
      </c>
      <c r="H256" s="64">
        <f>+ROUND('Izračun udjela za 2024. (kune)'!H256/'Izračun udjela za 2024. (euri)'!$G$1,2)</f>
        <v>388177.33</v>
      </c>
      <c r="I256" s="65">
        <f>+ROUND('Izračun udjela za 2024. (kune)'!I256/'Izračun udjela za 2024. (euri)'!$G$1,2)</f>
        <v>0</v>
      </c>
      <c r="J256" s="66">
        <f>+ROUND('Izračun udjela za 2024. (kune)'!J256/'Izračun udjela za 2024. (euri)'!$G$1,2)</f>
        <v>426995.07</v>
      </c>
      <c r="K256" s="64">
        <f>+ROUND('Izračun udjela za 2024. (kune)'!K256/'Izračun udjela za 2024. (euri)'!$G$1,2)</f>
        <v>413293.61</v>
      </c>
      <c r="L256" s="65">
        <f>+ROUND('Izračun udjela za 2024. (kune)'!L256/'Izračun udjela za 2024. (euri)'!$G$1,2)</f>
        <v>0</v>
      </c>
      <c r="M256" s="66">
        <f>+ROUND('Izračun udjela za 2024. (kune)'!M256/'Izračun udjela za 2024. (euri)'!$G$1,2)</f>
        <v>454622.97</v>
      </c>
      <c r="N256" s="64">
        <f>+ROUND('Izračun udjela za 2024. (kune)'!N256/'Izračun udjela za 2024. (euri)'!$G$1,2)</f>
        <v>296347.40000000002</v>
      </c>
      <c r="O256" s="65">
        <f>+ROUND('Izračun udjela za 2024. (kune)'!O256/'Izračun udjela za 2024. (euri)'!$G$1,2)</f>
        <v>0</v>
      </c>
      <c r="P256" s="66">
        <f>+ROUND('Izračun udjela za 2024. (kune)'!P256/'Izračun udjela za 2024. (euri)'!$G$1,2)</f>
        <v>325982.14</v>
      </c>
      <c r="Q256" s="64">
        <f>+ROUND('Izračun udjela za 2024. (kune)'!Q256/'Izračun udjela za 2024. (euri)'!$G$1,2)</f>
        <v>321267.8</v>
      </c>
      <c r="R256" s="65">
        <f>+ROUND('Izračun udjela za 2024. (kune)'!R256/'Izračun udjela za 2024. (euri)'!$G$1,2)</f>
        <v>0</v>
      </c>
      <c r="S256" s="66">
        <f>+ROUND('Izračun udjela za 2024. (kune)'!S256/'Izračun udjela za 2024. (euri)'!$G$1,2)</f>
        <v>353394.58</v>
      </c>
      <c r="T256" s="64">
        <f>+ROUND('Izračun udjela za 2024. (kune)'!T256/'Izračun udjela za 2024. (euri)'!$G$1,2)</f>
        <v>289012.84000000003</v>
      </c>
      <c r="U256" s="65">
        <f>+ROUND('Izračun udjela za 2024. (kune)'!U256/'Izračun udjela za 2024. (euri)'!$G$1,2)</f>
        <v>0</v>
      </c>
      <c r="V256" s="67">
        <f>+ROUND('Izračun udjela za 2024. (kune)'!V256/'Izračun udjela za 2024. (euri)'!$G$1,2)</f>
        <v>317914.12</v>
      </c>
      <c r="W256" s="64">
        <f>+ROUND('Izračun udjela za 2024. (kune)'!W256/'Izračun udjela za 2024. (euri)'!$G$1,2)</f>
        <v>441894.05</v>
      </c>
      <c r="X256" s="65">
        <f>+ROUND('Izračun udjela za 2024. (kune)'!X256/'Izračun udjela za 2024. (euri)'!$G$1,2)</f>
        <v>0</v>
      </c>
      <c r="Y256" s="67">
        <f>+ROUND('Izračun udjela za 2024. (kune)'!Y256/'Izračun udjela za 2024. (euri)'!$G$1,2)</f>
        <v>486083.46</v>
      </c>
      <c r="Z256" s="64">
        <f>+ROUND('Izračun udjela za 2024. (kune)'!Z256/'Izračun udjela za 2024. (euri)'!$G$1,2)</f>
        <v>505363.57</v>
      </c>
      <c r="AA256" s="68">
        <f>+ROUND('Izračun udjela za 2024. (kune)'!AA256/'Izračun udjela za 2024. (euri)'!$G$1,2)</f>
        <v>1617.71</v>
      </c>
      <c r="AB256" s="65">
        <f>+ROUND('Izračun udjela za 2024. (kune)'!AB256/'Izračun udjela za 2024. (euri)'!$G$1,2)</f>
        <v>0</v>
      </c>
      <c r="AC256" s="67">
        <f>+ROUND('Izračun udjela za 2024. (kune)'!AC256/'Izračun udjela za 2024. (euri)'!$G$1,2)</f>
        <v>562661.16</v>
      </c>
      <c r="AD256" s="64">
        <f>+ROUND('Izračun udjela za 2024. (kune)'!AD256/'Izračun udjela za 2024. (euri)'!$G$1,2)</f>
        <v>520828.77</v>
      </c>
      <c r="AE256" s="68">
        <f>+ROUND('Izračun udjela za 2024. (kune)'!AE256/'Izračun udjela za 2024. (euri)'!$G$1,2)</f>
        <v>989.18</v>
      </c>
      <c r="AF256" s="65">
        <f>+ROUND('Izračun udjela za 2024. (kune)'!AF256/'Izračun udjela za 2024. (euri)'!$G$1,2)</f>
        <v>0</v>
      </c>
      <c r="AG256" s="67">
        <f>+ROUND('Izračun udjela za 2024. (kune)'!AG256/'Izračun udjela za 2024. (euri)'!$G$1,2)</f>
        <v>580583.26</v>
      </c>
      <c r="AH256" s="64">
        <f>+ROUND('Izračun udjela za 2024. (kune)'!AH256/'Izračun udjela za 2024. (euri)'!$G$1,2)</f>
        <v>472481.33</v>
      </c>
      <c r="AI256" s="68">
        <f>+ROUND('Izračun udjela za 2024. (kune)'!AI256/'Izračun udjela za 2024. (euri)'!$G$1,2)</f>
        <v>2140.17</v>
      </c>
      <c r="AJ256" s="64">
        <f>+ROUND('Izračun udjela za 2024. (kune)'!AJ256/'Izračun udjela za 2024. (euri)'!$G$1,2)</f>
        <v>0</v>
      </c>
      <c r="AK256" s="67">
        <f>+ROUND('Izračun udjela za 2024. (kune)'!AK256/'Izračun udjela za 2024. (euri)'!$G$1,2)</f>
        <v>529857.85</v>
      </c>
      <c r="AL256" s="64">
        <f>+ROUND('Izračun udjela za 2024. (kune)'!AL256/'Izračun udjela za 2024. (euri)'!$G$1,2)</f>
        <v>617022.57999999996</v>
      </c>
      <c r="AM256" s="68">
        <f>+ROUND('Izračun udjela za 2024. (kune)'!AM256/'Izračun udjela za 2024. (euri)'!$G$1,2)</f>
        <v>1443.69</v>
      </c>
      <c r="AN256" s="64">
        <f>+ROUND('Izračun udjela za 2024. (kune)'!AN256/'Izračun udjela za 2024. (euri)'!$G$1,2)</f>
        <v>0</v>
      </c>
      <c r="AO256" s="67">
        <f>+ROUND('Izračun udjela za 2024. (kune)'!AO256/'Izračun udjela za 2024. (euri)'!$G$1,2)</f>
        <v>687867.42</v>
      </c>
      <c r="AP256" s="69"/>
      <c r="AQ256" s="69"/>
      <c r="AR256" s="69"/>
      <c r="AS256" s="69"/>
      <c r="AT256" s="69"/>
      <c r="AU256" s="71"/>
      <c r="AV256" s="64">
        <v>39</v>
      </c>
      <c r="AW256" s="64">
        <v>40</v>
      </c>
      <c r="AX256" s="64">
        <v>57</v>
      </c>
      <c r="AY256" s="64">
        <v>49</v>
      </c>
      <c r="AZ256" s="64"/>
      <c r="BA256" s="64"/>
      <c r="BB256" s="64"/>
      <c r="BC256" s="64"/>
      <c r="BD256" s="72">
        <f t="shared" si="53"/>
        <v>569410.63</v>
      </c>
      <c r="BE256" s="73">
        <f t="shared" si="51"/>
        <v>233.46</v>
      </c>
      <c r="BF256" s="74">
        <f t="shared" si="64"/>
        <v>447.75</v>
      </c>
      <c r="BG256" s="66">
        <f t="shared" si="52"/>
        <v>522653.31</v>
      </c>
      <c r="BH256" s="75">
        <f t="shared" si="55"/>
        <v>1.4768077386911364E-3</v>
      </c>
      <c r="BI256" s="76">
        <f t="shared" si="56"/>
        <v>1.4768077386911401E-3</v>
      </c>
    </row>
    <row r="257" spans="1:61" ht="15.75" customHeight="1" x14ac:dyDescent="0.25">
      <c r="A257" s="60">
        <v>1</v>
      </c>
      <c r="B257" s="61">
        <v>282</v>
      </c>
      <c r="C257" s="61">
        <v>13</v>
      </c>
      <c r="D257" s="62" t="s">
        <v>91</v>
      </c>
      <c r="E257" s="62" t="s">
        <v>336</v>
      </c>
      <c r="F257" s="63">
        <v>2705</v>
      </c>
      <c r="G257" s="64">
        <v>12</v>
      </c>
      <c r="H257" s="64">
        <f>+ROUND('Izračun udjela za 2024. (kune)'!H257/'Izračun udjela za 2024. (euri)'!$G$1,2)</f>
        <v>473483.68</v>
      </c>
      <c r="I257" s="65">
        <f>+ROUND('Izračun udjela za 2024. (kune)'!I257/'Izračun udjela za 2024. (euri)'!$G$1,2)</f>
        <v>0</v>
      </c>
      <c r="J257" s="66">
        <f>+ROUND('Izračun udjela za 2024. (kune)'!J257/'Izračun udjela za 2024. (euri)'!$G$1,2)</f>
        <v>530301.72</v>
      </c>
      <c r="K257" s="64">
        <f>+ROUND('Izračun udjela za 2024. (kune)'!K257/'Izračun udjela za 2024. (euri)'!$G$1,2)</f>
        <v>600699.85</v>
      </c>
      <c r="L257" s="65">
        <f>+ROUND('Izračun udjela za 2024. (kune)'!L257/'Izračun udjela za 2024. (euri)'!$G$1,2)</f>
        <v>0</v>
      </c>
      <c r="M257" s="66">
        <f>+ROUND('Izračun udjela za 2024. (kune)'!M257/'Izračun udjela za 2024. (euri)'!$G$1,2)</f>
        <v>672783.83</v>
      </c>
      <c r="N257" s="64">
        <f>+ROUND('Izračun udjela za 2024. (kune)'!N257/'Izračun udjela za 2024. (euri)'!$G$1,2)</f>
        <v>532192.46</v>
      </c>
      <c r="O257" s="65">
        <f>+ROUND('Izračun udjela za 2024. (kune)'!O257/'Izračun udjela za 2024. (euri)'!$G$1,2)</f>
        <v>0</v>
      </c>
      <c r="P257" s="66">
        <f>+ROUND('Izračun udjela za 2024. (kune)'!P257/'Izračun udjela za 2024. (euri)'!$G$1,2)</f>
        <v>596055.56000000006</v>
      </c>
      <c r="Q257" s="64">
        <f>+ROUND('Izračun udjela za 2024. (kune)'!Q257/'Izračun udjela za 2024. (euri)'!$G$1,2)</f>
        <v>557962.06000000006</v>
      </c>
      <c r="R257" s="65">
        <f>+ROUND('Izračun udjela za 2024. (kune)'!R257/'Izračun udjela za 2024. (euri)'!$G$1,2)</f>
        <v>0</v>
      </c>
      <c r="S257" s="66">
        <f>+ROUND('Izračun udjela za 2024. (kune)'!S257/'Izračun udjela za 2024. (euri)'!$G$1,2)</f>
        <v>624917.51</v>
      </c>
      <c r="T257" s="64">
        <f>+ROUND('Izračun udjela za 2024. (kune)'!T257/'Izračun udjela za 2024. (euri)'!$G$1,2)</f>
        <v>592931.85</v>
      </c>
      <c r="U257" s="65">
        <f>+ROUND('Izračun udjela za 2024. (kune)'!U257/'Izračun udjela za 2024. (euri)'!$G$1,2)</f>
        <v>0</v>
      </c>
      <c r="V257" s="67">
        <f>+ROUND('Izračun udjela za 2024. (kune)'!V257/'Izračun udjela za 2024. (euri)'!$G$1,2)</f>
        <v>664083.67000000004</v>
      </c>
      <c r="W257" s="64">
        <f>+ROUND('Izračun udjela za 2024. (kune)'!W257/'Izračun udjela za 2024. (euri)'!$G$1,2)</f>
        <v>688573.33</v>
      </c>
      <c r="X257" s="65">
        <f>+ROUND('Izračun udjela za 2024. (kune)'!X257/'Izračun udjela za 2024. (euri)'!$G$1,2)</f>
        <v>0</v>
      </c>
      <c r="Y257" s="67">
        <f>+ROUND('Izračun udjela za 2024. (kune)'!Y257/'Izračun udjela za 2024. (euri)'!$G$1,2)</f>
        <v>771202.12</v>
      </c>
      <c r="Z257" s="64">
        <f>+ROUND('Izračun udjela za 2024. (kune)'!Z257/'Izračun udjela za 2024. (euri)'!$G$1,2)</f>
        <v>885562.04</v>
      </c>
      <c r="AA257" s="68">
        <f>+ROUND('Izračun udjela za 2024. (kune)'!AA257/'Izračun udjela za 2024. (euri)'!$G$1,2)</f>
        <v>88031.53</v>
      </c>
      <c r="AB257" s="65">
        <f>+ROUND('Izračun udjela za 2024. (kune)'!AB257/'Izračun udjela za 2024. (euri)'!$G$1,2)</f>
        <v>0</v>
      </c>
      <c r="AC257" s="67">
        <f>+ROUND('Izračun udjela za 2024. (kune)'!AC257/'Izračun udjela za 2024. (euri)'!$G$1,2)</f>
        <v>1619461.53</v>
      </c>
      <c r="AD257" s="64">
        <f>+ROUND('Izračun udjela za 2024. (kune)'!AD257/'Izračun udjela za 2024. (euri)'!$G$1,2)</f>
        <v>727384.69</v>
      </c>
      <c r="AE257" s="68">
        <f>+ROUND('Izračun udjela za 2024. (kune)'!AE257/'Izračun udjela za 2024. (euri)'!$G$1,2)</f>
        <v>94869.52</v>
      </c>
      <c r="AF257" s="65">
        <f>+ROUND('Izračun udjela za 2024. (kune)'!AF257/'Izračun udjela za 2024. (euri)'!$G$1,2)</f>
        <v>0</v>
      </c>
      <c r="AG257" s="67">
        <f>+ROUND('Izračun udjela za 2024. (kune)'!AG257/'Izračun udjela za 2024. (euri)'!$G$1,2)</f>
        <v>1462070.19</v>
      </c>
      <c r="AH257" s="64">
        <f>+ROUND('Izračun udjela za 2024. (kune)'!AH257/'Izračun udjela za 2024. (euri)'!$G$1,2)</f>
        <v>885465.09</v>
      </c>
      <c r="AI257" s="68">
        <f>+ROUND('Izračun udjela za 2024. (kune)'!AI257/'Izračun udjela za 2024. (euri)'!$G$1,2)</f>
        <v>134455.88</v>
      </c>
      <c r="AJ257" s="64">
        <f>+ROUND('Izračun udjela za 2024. (kune)'!AJ257/'Izračun udjela za 2024. (euri)'!$G$1,2)</f>
        <v>0</v>
      </c>
      <c r="AK257" s="67">
        <f>+ROUND('Izračun udjela za 2024. (kune)'!AK257/'Izračun udjela za 2024. (euri)'!$G$1,2)</f>
        <v>1687763.8</v>
      </c>
      <c r="AL257" s="64">
        <f>+ROUND('Izračun udjela za 2024. (kune)'!AL257/'Izračun udjela za 2024. (euri)'!$G$1,2)</f>
        <v>1462976.93</v>
      </c>
      <c r="AM257" s="68">
        <f>+ROUND('Izračun udjela za 2024. (kune)'!AM257/'Izračun udjela za 2024. (euri)'!$G$1,2)</f>
        <v>148004.14000000001</v>
      </c>
      <c r="AN257" s="64">
        <f>+ROUND('Izračun udjela za 2024. (kune)'!AN257/'Izračun udjela za 2024. (euri)'!$G$1,2)</f>
        <v>0</v>
      </c>
      <c r="AO257" s="67">
        <f>+ROUND('Izračun udjela za 2024. (kune)'!AO257/'Izračun udjela za 2024. (euri)'!$G$1,2)</f>
        <v>2317173.27</v>
      </c>
      <c r="AP257" s="69"/>
      <c r="AQ257" s="69"/>
      <c r="AR257" s="69"/>
      <c r="AS257" s="69"/>
      <c r="AT257" s="69"/>
      <c r="AU257" s="71"/>
      <c r="AV257" s="64">
        <v>3257</v>
      </c>
      <c r="AW257" s="64">
        <v>3380</v>
      </c>
      <c r="AX257" s="64">
        <v>3797</v>
      </c>
      <c r="AY257" s="64">
        <v>3787</v>
      </c>
      <c r="AZ257" s="64"/>
      <c r="BA257" s="64"/>
      <c r="BB257" s="64"/>
      <c r="BC257" s="64"/>
      <c r="BD257" s="72">
        <f t="shared" si="53"/>
        <v>1571534.18</v>
      </c>
      <c r="BE257" s="73">
        <f t="shared" si="51"/>
        <v>580.97</v>
      </c>
      <c r="BF257" s="74">
        <f>+$BJ$601</f>
        <v>453.27</v>
      </c>
      <c r="BG257" s="66">
        <f t="shared" si="52"/>
        <v>0</v>
      </c>
      <c r="BH257" s="75">
        <f t="shared" si="55"/>
        <v>0</v>
      </c>
      <c r="BI257" s="76">
        <f t="shared" si="56"/>
        <v>0</v>
      </c>
    </row>
    <row r="258" spans="1:61" ht="15.75" customHeight="1" x14ac:dyDescent="0.25">
      <c r="A258" s="60">
        <v>1</v>
      </c>
      <c r="B258" s="61">
        <v>283</v>
      </c>
      <c r="C258" s="61">
        <v>10</v>
      </c>
      <c r="D258" s="62" t="s">
        <v>87</v>
      </c>
      <c r="E258" s="62" t="s">
        <v>337</v>
      </c>
      <c r="F258" s="63">
        <v>1275</v>
      </c>
      <c r="G258" s="64">
        <v>10</v>
      </c>
      <c r="H258" s="64">
        <f>+ROUND('Izračun udjela za 2024. (kune)'!H258/'Izračun udjela za 2024. (euri)'!$G$1,2)</f>
        <v>155577.22</v>
      </c>
      <c r="I258" s="65">
        <f>+ROUND('Izračun udjela za 2024. (kune)'!I258/'Izračun udjela za 2024. (euri)'!$G$1,2)</f>
        <v>0</v>
      </c>
      <c r="J258" s="66">
        <f>+ROUND('Izračun udjela za 2024. (kune)'!J258/'Izračun udjela za 2024. (euri)'!$G$1,2)</f>
        <v>171134.94</v>
      </c>
      <c r="K258" s="64">
        <f>+ROUND('Izračun udjela za 2024. (kune)'!K258/'Izračun udjela za 2024. (euri)'!$G$1,2)</f>
        <v>135194.5</v>
      </c>
      <c r="L258" s="65">
        <f>+ROUND('Izračun udjela za 2024. (kune)'!L258/'Izračun udjela za 2024. (euri)'!$G$1,2)</f>
        <v>0</v>
      </c>
      <c r="M258" s="66">
        <f>+ROUND('Izračun udjela za 2024. (kune)'!M258/'Izračun udjela za 2024. (euri)'!$G$1,2)</f>
        <v>148713.95000000001</v>
      </c>
      <c r="N258" s="64">
        <f>+ROUND('Izračun udjela za 2024. (kune)'!N258/'Izračun udjela za 2024. (euri)'!$G$1,2)</f>
        <v>51424.17</v>
      </c>
      <c r="O258" s="65">
        <f>+ROUND('Izračun udjela za 2024. (kune)'!O258/'Izračun udjela za 2024. (euri)'!$G$1,2)</f>
        <v>0</v>
      </c>
      <c r="P258" s="66">
        <f>+ROUND('Izračun udjela za 2024. (kune)'!P258/'Izračun udjela za 2024. (euri)'!$G$1,2)</f>
        <v>56566.59</v>
      </c>
      <c r="Q258" s="64">
        <f>+ROUND('Izračun udjela za 2024. (kune)'!Q258/'Izračun udjela za 2024. (euri)'!$G$1,2)</f>
        <v>68508.62</v>
      </c>
      <c r="R258" s="65">
        <f>+ROUND('Izračun udjela za 2024. (kune)'!R258/'Izračun udjela za 2024. (euri)'!$G$1,2)</f>
        <v>0</v>
      </c>
      <c r="S258" s="66">
        <f>+ROUND('Izračun udjela za 2024. (kune)'!S258/'Izračun udjela za 2024. (euri)'!$G$1,2)</f>
        <v>75359.48</v>
      </c>
      <c r="T258" s="64">
        <f>+ROUND('Izračun udjela za 2024. (kune)'!T258/'Izračun udjela za 2024. (euri)'!$G$1,2)</f>
        <v>58507.92</v>
      </c>
      <c r="U258" s="65">
        <f>+ROUND('Izračun udjela za 2024. (kune)'!U258/'Izračun udjela za 2024. (euri)'!$G$1,2)</f>
        <v>0</v>
      </c>
      <c r="V258" s="67">
        <f>+ROUND('Izračun udjela za 2024. (kune)'!V258/'Izračun udjela za 2024. (euri)'!$G$1,2)</f>
        <v>64358.71</v>
      </c>
      <c r="W258" s="64">
        <f>+ROUND('Izračun udjela za 2024. (kune)'!W258/'Izračun udjela za 2024. (euri)'!$G$1,2)</f>
        <v>143852.54999999999</v>
      </c>
      <c r="X258" s="65">
        <f>+ROUND('Izračun udjela za 2024. (kune)'!X258/'Izračun udjela za 2024. (euri)'!$G$1,2)</f>
        <v>0</v>
      </c>
      <c r="Y258" s="67">
        <f>+ROUND('Izračun udjela za 2024. (kune)'!Y258/'Izračun udjela za 2024. (euri)'!$G$1,2)</f>
        <v>158237.79999999999</v>
      </c>
      <c r="Z258" s="64">
        <f>+ROUND('Izračun udjela za 2024. (kune)'!Z258/'Izračun udjela za 2024. (euri)'!$G$1,2)</f>
        <v>131860.01999999999</v>
      </c>
      <c r="AA258" s="68">
        <f>+ROUND('Izračun udjela za 2024. (kune)'!AA258/'Izračun udjela za 2024. (euri)'!$G$1,2)</f>
        <v>0</v>
      </c>
      <c r="AB258" s="65">
        <f>+ROUND('Izračun udjela za 2024. (kune)'!AB258/'Izračun udjela za 2024. (euri)'!$G$1,2)</f>
        <v>0</v>
      </c>
      <c r="AC258" s="67">
        <f>+ROUND('Izračun udjela za 2024. (kune)'!AC258/'Izračun udjela za 2024. (euri)'!$G$1,2)</f>
        <v>145046.01999999999</v>
      </c>
      <c r="AD258" s="64">
        <f>+ROUND('Izračun udjela za 2024. (kune)'!AD258/'Izračun udjela za 2024. (euri)'!$G$1,2)</f>
        <v>117800.44</v>
      </c>
      <c r="AE258" s="68">
        <f>+ROUND('Izračun udjela za 2024. (kune)'!AE258/'Izračun udjela za 2024. (euri)'!$G$1,2)</f>
        <v>0</v>
      </c>
      <c r="AF258" s="65">
        <f>+ROUND('Izračun udjela za 2024. (kune)'!AF258/'Izračun udjela za 2024. (euri)'!$G$1,2)</f>
        <v>0</v>
      </c>
      <c r="AG258" s="67">
        <f>+ROUND('Izračun udjela za 2024. (kune)'!AG258/'Izračun udjela za 2024. (euri)'!$G$1,2)</f>
        <v>129580.48</v>
      </c>
      <c r="AH258" s="64">
        <f>+ROUND('Izračun udjela za 2024. (kune)'!AH258/'Izračun udjela za 2024. (euri)'!$G$1,2)</f>
        <v>117768.71</v>
      </c>
      <c r="AI258" s="68">
        <f>+ROUND('Izračun udjela za 2024. (kune)'!AI258/'Izračun udjela za 2024. (euri)'!$G$1,2)</f>
        <v>0</v>
      </c>
      <c r="AJ258" s="64">
        <f>+ROUND('Izračun udjela za 2024. (kune)'!AJ258/'Izračun udjela za 2024. (euri)'!$G$1,2)</f>
        <v>0</v>
      </c>
      <c r="AK258" s="67">
        <f>+ROUND('Izračun udjela za 2024. (kune)'!AK258/'Izračun udjela za 2024. (euri)'!$G$1,2)</f>
        <v>129545.58</v>
      </c>
      <c r="AL258" s="64">
        <f>+ROUND('Izračun udjela za 2024. (kune)'!AL258/'Izračun udjela za 2024. (euri)'!$G$1,2)</f>
        <v>175291.25</v>
      </c>
      <c r="AM258" s="68">
        <f>+ROUND('Izračun udjela za 2024. (kune)'!AM258/'Izračun udjela za 2024. (euri)'!$G$1,2)</f>
        <v>0</v>
      </c>
      <c r="AN258" s="64">
        <f>+ROUND('Izračun udjela za 2024. (kune)'!AN258/'Izračun udjela za 2024. (euri)'!$G$1,2)</f>
        <v>0</v>
      </c>
      <c r="AO258" s="67">
        <f>+ROUND('Izračun udjela za 2024. (kune)'!AO258/'Izračun udjela za 2024. (euri)'!$G$1,2)</f>
        <v>192820.37</v>
      </c>
      <c r="AP258" s="69"/>
      <c r="AQ258" s="69"/>
      <c r="AR258" s="69"/>
      <c r="AS258" s="69"/>
      <c r="AT258" s="69"/>
      <c r="AU258" s="71"/>
      <c r="AV258" s="64">
        <v>0</v>
      </c>
      <c r="AW258" s="64">
        <v>0</v>
      </c>
      <c r="AX258" s="64">
        <v>0</v>
      </c>
      <c r="AY258" s="64">
        <v>0</v>
      </c>
      <c r="AZ258" s="64"/>
      <c r="BA258" s="64"/>
      <c r="BB258" s="64"/>
      <c r="BC258" s="64"/>
      <c r="BD258" s="72">
        <f t="shared" si="53"/>
        <v>151046.04999999999</v>
      </c>
      <c r="BE258" s="73">
        <f t="shared" si="51"/>
        <v>118.47</v>
      </c>
      <c r="BF258" s="74">
        <f>+$BJ$600</f>
        <v>447.75</v>
      </c>
      <c r="BG258" s="66">
        <f t="shared" si="52"/>
        <v>419831.99999999994</v>
      </c>
      <c r="BH258" s="75">
        <f t="shared" si="55"/>
        <v>1.1862761312086154E-3</v>
      </c>
      <c r="BI258" s="76">
        <f t="shared" si="56"/>
        <v>1.1862761312086199E-3</v>
      </c>
    </row>
    <row r="259" spans="1:61" ht="15.75" customHeight="1" x14ac:dyDescent="0.25">
      <c r="A259" s="60">
        <v>1</v>
      </c>
      <c r="B259" s="61">
        <v>284</v>
      </c>
      <c r="C259" s="61">
        <v>12</v>
      </c>
      <c r="D259" s="62" t="s">
        <v>91</v>
      </c>
      <c r="E259" s="62" t="s">
        <v>338</v>
      </c>
      <c r="F259" s="63">
        <v>11690</v>
      </c>
      <c r="G259" s="64">
        <v>12</v>
      </c>
      <c r="H259" s="64">
        <f>+ROUND('Izračun udjela za 2024. (kune)'!H259/'Izračun udjela za 2024. (euri)'!$G$1,2)</f>
        <v>2831764.67</v>
      </c>
      <c r="I259" s="65">
        <f>+ROUND('Izračun udjela za 2024. (kune)'!I259/'Izračun udjela za 2024. (euri)'!$G$1,2)</f>
        <v>300368.56</v>
      </c>
      <c r="J259" s="66">
        <f>+ROUND('Izračun udjela za 2024. (kune)'!J259/'Izračun udjela za 2024. (euri)'!$G$1,2)</f>
        <v>2835163.65</v>
      </c>
      <c r="K259" s="64">
        <f>+ROUND('Izračun udjela za 2024. (kune)'!K259/'Izračun udjela za 2024. (euri)'!$G$1,2)</f>
        <v>2805625.13</v>
      </c>
      <c r="L259" s="65">
        <f>+ROUND('Izračun udjela za 2024. (kune)'!L259/'Izračun udjela za 2024. (euri)'!$G$1,2)</f>
        <v>297595.90999999997</v>
      </c>
      <c r="M259" s="66">
        <f>+ROUND('Izračun udjela za 2024. (kune)'!M259/'Izračun udjela za 2024. (euri)'!$G$1,2)</f>
        <v>2808992.72</v>
      </c>
      <c r="N259" s="64">
        <f>+ROUND('Izračun udjela za 2024. (kune)'!N259/'Izračun udjela za 2024. (euri)'!$G$1,2)</f>
        <v>2100054.81</v>
      </c>
      <c r="O259" s="65">
        <f>+ROUND('Izračun udjela za 2024. (kune)'!O259/'Izračun udjela za 2024. (euri)'!$G$1,2)</f>
        <v>222755.98</v>
      </c>
      <c r="P259" s="66">
        <f>+ROUND('Izračun udjela za 2024. (kune)'!P259/'Izračun udjela za 2024. (euri)'!$G$1,2)</f>
        <v>2102574.69</v>
      </c>
      <c r="Q259" s="64">
        <f>+ROUND('Izračun udjela za 2024. (kune)'!Q259/'Izračun udjela za 2024. (euri)'!$G$1,2)</f>
        <v>2266631.13</v>
      </c>
      <c r="R259" s="65">
        <f>+ROUND('Izračun udjela za 2024. (kune)'!R259/'Izračun udjela za 2024. (euri)'!$G$1,2)</f>
        <v>242830.35</v>
      </c>
      <c r="S259" s="66">
        <f>+ROUND('Izračun udjela za 2024. (kune)'!S259/'Izračun udjela za 2024. (euri)'!$G$1,2)</f>
        <v>2266656.87</v>
      </c>
      <c r="T259" s="64">
        <f>+ROUND('Izračun udjela za 2024. (kune)'!T259/'Izračun udjela za 2024. (euri)'!$G$1,2)</f>
        <v>2097730.67</v>
      </c>
      <c r="U259" s="65">
        <f>+ROUND('Izračun udjela za 2024. (kune)'!U259/'Izračun udjela za 2024. (euri)'!$G$1,2)</f>
        <v>225551.12</v>
      </c>
      <c r="V259" s="67">
        <f>+ROUND('Izračun udjela za 2024. (kune)'!V259/'Izračun udjela za 2024. (euri)'!$G$1,2)</f>
        <v>2096841.1</v>
      </c>
      <c r="W259" s="64">
        <f>+ROUND('Izračun udjela za 2024. (kune)'!W259/'Izračun udjela za 2024. (euri)'!$G$1,2)</f>
        <v>2887616.9</v>
      </c>
      <c r="X259" s="65">
        <f>+ROUND('Izračun udjela za 2024. (kune)'!X259/'Izračun udjela za 2024. (euri)'!$G$1,2)</f>
        <v>309388.11</v>
      </c>
      <c r="Y259" s="67">
        <f>+ROUND('Izračun udjela za 2024. (kune)'!Y259/'Izračun udjela za 2024. (euri)'!$G$1,2)</f>
        <v>2887616.25</v>
      </c>
      <c r="Z259" s="64">
        <f>+ROUND('Izračun udjela za 2024. (kune)'!Z259/'Izračun udjela za 2024. (euri)'!$G$1,2)</f>
        <v>3273661.58</v>
      </c>
      <c r="AA259" s="68">
        <f>+ROUND('Izračun udjela za 2024. (kune)'!AA259/'Izračun udjela za 2024. (euri)'!$G$1,2)</f>
        <v>4354.58</v>
      </c>
      <c r="AB259" s="65">
        <f>+ROUND('Izračun udjela za 2024. (kune)'!AB259/'Izračun udjela za 2024. (euri)'!$G$1,2)</f>
        <v>350750.1</v>
      </c>
      <c r="AC259" s="67">
        <f>+ROUND('Izračun udjela za 2024. (kune)'!AC259/'Izračun udjela za 2024. (euri)'!$G$1,2)</f>
        <v>3270567.52</v>
      </c>
      <c r="AD259" s="64">
        <f>+ROUND('Izračun udjela za 2024. (kune)'!AD259/'Izračun udjela za 2024. (euri)'!$G$1,2)</f>
        <v>3285306.74</v>
      </c>
      <c r="AE259" s="68">
        <f>+ROUND('Izračun udjela za 2024. (kune)'!AE259/'Izračun udjela za 2024. (euri)'!$G$1,2)</f>
        <v>4524.99</v>
      </c>
      <c r="AF259" s="65">
        <f>+ROUND('Izračun udjela za 2024. (kune)'!AF259/'Izračun udjela za 2024. (euri)'!$G$1,2)</f>
        <v>351995.48</v>
      </c>
      <c r="AG259" s="67">
        <f>+ROUND('Izračun udjela za 2024. (kune)'!AG259/'Izračun udjela za 2024. (euri)'!$G$1,2)</f>
        <v>3282024.42</v>
      </c>
      <c r="AH259" s="64">
        <f>+ROUND('Izračun udjela za 2024. (kune)'!AH259/'Izračun udjela za 2024. (euri)'!$G$1,2)</f>
        <v>3104343.43</v>
      </c>
      <c r="AI259" s="68">
        <f>+ROUND('Izračun udjela za 2024. (kune)'!AI259/'Izračun udjela za 2024. (euri)'!$G$1,2)</f>
        <v>1976.83</v>
      </c>
      <c r="AJ259" s="64">
        <f>+ROUND('Izračun udjela za 2024. (kune)'!AJ259/'Izračun udjela za 2024. (euri)'!$G$1,2)</f>
        <v>332608.28999999998</v>
      </c>
      <c r="AK259" s="67">
        <f>+ROUND('Izračun udjela za 2024. (kune)'!AK259/'Izračun udjela za 2024. (euri)'!$G$1,2)</f>
        <v>3108372.59</v>
      </c>
      <c r="AL259" s="64">
        <f>+ROUND('Izračun udjela za 2024. (kune)'!AL259/'Izračun udjela za 2024. (euri)'!$G$1,2)</f>
        <v>3746761.52</v>
      </c>
      <c r="AM259" s="68">
        <f>+ROUND('Izračun udjela za 2024. (kune)'!AM259/'Izračun udjela za 2024. (euri)'!$G$1,2)</f>
        <v>362.76</v>
      </c>
      <c r="AN259" s="64">
        <f>+ROUND('Izračun udjela za 2024. (kune)'!AN259/'Izračun udjela za 2024. (euri)'!$G$1,2)</f>
        <v>401438.8</v>
      </c>
      <c r="AO259" s="67">
        <f>+ROUND('Izračun udjela za 2024. (kune)'!AO259/'Izračun udjela za 2024. (euri)'!$G$1,2)</f>
        <v>3752598.43</v>
      </c>
      <c r="AP259" s="69"/>
      <c r="AQ259" s="69"/>
      <c r="AR259" s="69"/>
      <c r="AS259" s="69"/>
      <c r="AT259" s="69"/>
      <c r="AU259" s="71"/>
      <c r="AV259" s="64">
        <v>8</v>
      </c>
      <c r="AW259" s="64">
        <v>8</v>
      </c>
      <c r="AX259" s="64">
        <v>28</v>
      </c>
      <c r="AY259" s="64">
        <v>28</v>
      </c>
      <c r="AZ259" s="64"/>
      <c r="BA259" s="64"/>
      <c r="BB259" s="64"/>
      <c r="BC259" s="64"/>
      <c r="BD259" s="72">
        <f t="shared" si="53"/>
        <v>3260235.84</v>
      </c>
      <c r="BE259" s="73">
        <f t="shared" si="51"/>
        <v>278.89</v>
      </c>
      <c r="BF259" s="74">
        <f>+$BJ$601</f>
        <v>453.27</v>
      </c>
      <c r="BG259" s="66">
        <f t="shared" si="52"/>
        <v>2038502.2</v>
      </c>
      <c r="BH259" s="75">
        <f t="shared" si="55"/>
        <v>5.7599861451157874E-3</v>
      </c>
      <c r="BI259" s="76">
        <f t="shared" si="56"/>
        <v>5.75998614511579E-3</v>
      </c>
    </row>
    <row r="260" spans="1:61" ht="15.75" customHeight="1" x14ac:dyDescent="0.25">
      <c r="A260" s="60">
        <v>1</v>
      </c>
      <c r="B260" s="61">
        <v>285</v>
      </c>
      <c r="C260" s="61">
        <v>12</v>
      </c>
      <c r="D260" s="62" t="s">
        <v>87</v>
      </c>
      <c r="E260" s="62" t="s">
        <v>339</v>
      </c>
      <c r="F260" s="63">
        <v>3393</v>
      </c>
      <c r="G260" s="64">
        <v>10</v>
      </c>
      <c r="H260" s="64">
        <f>+ROUND('Izračun udjela za 2024. (kune)'!H260/'Izračun udjela za 2024. (euri)'!$G$1,2)</f>
        <v>504369.8</v>
      </c>
      <c r="I260" s="65">
        <f>+ROUND('Izračun udjela za 2024. (kune)'!I260/'Izračun udjela za 2024. (euri)'!$G$1,2)</f>
        <v>45393.38</v>
      </c>
      <c r="J260" s="66">
        <f>+ROUND('Izračun udjela za 2024. (kune)'!J260/'Izračun udjela za 2024. (euri)'!$G$1,2)</f>
        <v>504874.06</v>
      </c>
      <c r="K260" s="64">
        <f>+ROUND('Izračun udjela za 2024. (kune)'!K260/'Izračun udjela za 2024. (euri)'!$G$1,2)</f>
        <v>475758.92</v>
      </c>
      <c r="L260" s="65">
        <f>+ROUND('Izračun udjela za 2024. (kune)'!L260/'Izračun udjela za 2024. (euri)'!$G$1,2)</f>
        <v>42818.39</v>
      </c>
      <c r="M260" s="66">
        <f>+ROUND('Izračun udjela za 2024. (kune)'!M260/'Izračun udjela za 2024. (euri)'!$G$1,2)</f>
        <v>476234.57</v>
      </c>
      <c r="N260" s="64">
        <f>+ROUND('Izračun udjela za 2024. (kune)'!N260/'Izračun udjela za 2024. (euri)'!$G$1,2)</f>
        <v>340730.54</v>
      </c>
      <c r="O260" s="65">
        <f>+ROUND('Izračun udjela za 2024. (kune)'!O260/'Izračun udjela za 2024. (euri)'!$G$1,2)</f>
        <v>30665.85</v>
      </c>
      <c r="P260" s="66">
        <f>+ROUND('Izračun udjela za 2024. (kune)'!P260/'Izračun udjela za 2024. (euri)'!$G$1,2)</f>
        <v>341071.17</v>
      </c>
      <c r="Q260" s="64">
        <f>+ROUND('Izračun udjela za 2024. (kune)'!Q260/'Izračun udjela za 2024. (euri)'!$G$1,2)</f>
        <v>416468.24</v>
      </c>
      <c r="R260" s="65">
        <f>+ROUND('Izračun udjela za 2024. (kune)'!R260/'Izračun udjela za 2024. (euri)'!$G$1,2)</f>
        <v>37863.550000000003</v>
      </c>
      <c r="S260" s="66">
        <f>+ROUND('Izračun udjela za 2024. (kune)'!S260/'Izračun udjela za 2024. (euri)'!$G$1,2)</f>
        <v>416465.15</v>
      </c>
      <c r="T260" s="64">
        <f>+ROUND('Izračun udjela za 2024. (kune)'!T260/'Izračun udjela za 2024. (euri)'!$G$1,2)</f>
        <v>310156.76</v>
      </c>
      <c r="U260" s="65">
        <f>+ROUND('Izračun udjela za 2024. (kune)'!U260/'Izračun udjela za 2024. (euri)'!$G$1,2)</f>
        <v>28429.77</v>
      </c>
      <c r="V260" s="67">
        <f>+ROUND('Izračun udjela za 2024. (kune)'!V260/'Izračun udjela za 2024. (euri)'!$G$1,2)</f>
        <v>309899.69</v>
      </c>
      <c r="W260" s="64">
        <f>+ROUND('Izračun udjela za 2024. (kune)'!W260/'Izračun udjela za 2024. (euri)'!$G$1,2)</f>
        <v>502927.74</v>
      </c>
      <c r="X260" s="65">
        <f>+ROUND('Izračun udjela za 2024. (kune)'!X260/'Izračun udjela za 2024. (euri)'!$G$1,2)</f>
        <v>45720.76</v>
      </c>
      <c r="Y260" s="67">
        <f>+ROUND('Izračun udjela za 2024. (kune)'!Y260/'Izračun udjela za 2024. (euri)'!$G$1,2)</f>
        <v>502927.68</v>
      </c>
      <c r="Z260" s="64">
        <f>+ROUND('Izračun udjela za 2024. (kune)'!Z260/'Izračun udjela za 2024. (euri)'!$G$1,2)</f>
        <v>550023.28</v>
      </c>
      <c r="AA260" s="68">
        <f>+ROUND('Izračun udjela za 2024. (kune)'!AA260/'Izračun udjela za 2024. (euri)'!$G$1,2)</f>
        <v>432.98</v>
      </c>
      <c r="AB260" s="65">
        <f>+ROUND('Izračun udjela za 2024. (kune)'!AB260/'Izračun udjela za 2024. (euri)'!$G$1,2)</f>
        <v>50002.16</v>
      </c>
      <c r="AC260" s="67">
        <f>+ROUND('Izračun udjela za 2024. (kune)'!AC260/'Izračun udjela za 2024. (euri)'!$G$1,2)</f>
        <v>553707.81000000006</v>
      </c>
      <c r="AD260" s="64">
        <f>+ROUND('Izračun udjela za 2024. (kune)'!AD260/'Izračun udjela za 2024. (euri)'!$G$1,2)</f>
        <v>459846.42</v>
      </c>
      <c r="AE260" s="68">
        <f>+ROUND('Izračun udjela za 2024. (kune)'!AE260/'Izračun udjela za 2024. (euri)'!$G$1,2)</f>
        <v>429.96</v>
      </c>
      <c r="AF260" s="65">
        <f>+ROUND('Izračun udjela za 2024. (kune)'!AF260/'Izračun udjela za 2024. (euri)'!$G$1,2)</f>
        <v>41821.39</v>
      </c>
      <c r="AG260" s="67">
        <f>+ROUND('Izračun udjela za 2024. (kune)'!AG260/'Izračun udjela za 2024. (euri)'!$G$1,2)</f>
        <v>464172.41</v>
      </c>
      <c r="AH260" s="64">
        <f>+ROUND('Izračun udjela za 2024. (kune)'!AH260/'Izračun udjela za 2024. (euri)'!$G$1,2)</f>
        <v>516249.66</v>
      </c>
      <c r="AI260" s="68">
        <f>+ROUND('Izračun udjela za 2024. (kune)'!AI260/'Izračun udjela za 2024. (euri)'!$G$1,2)</f>
        <v>524.29</v>
      </c>
      <c r="AJ260" s="64">
        <f>+ROUND('Izračun udjela za 2024. (kune)'!AJ260/'Izračun udjela za 2024. (euri)'!$G$1,2)</f>
        <v>46922.66</v>
      </c>
      <c r="AK260" s="67">
        <f>+ROUND('Izračun udjela za 2024. (kune)'!AK260/'Izračun udjela za 2024. (euri)'!$G$1,2)</f>
        <v>520500.82</v>
      </c>
      <c r="AL260" s="64">
        <f>+ROUND('Izračun udjela za 2024. (kune)'!AL260/'Izračun udjela za 2024. (euri)'!$G$1,2)</f>
        <v>565021.38</v>
      </c>
      <c r="AM260" s="68">
        <f>+ROUND('Izračun udjela za 2024. (kune)'!AM260/'Izračun udjela za 2024. (euri)'!$G$1,2)</f>
        <v>323.91000000000003</v>
      </c>
      <c r="AN260" s="64">
        <f>+ROUND('Izračun udjela za 2024. (kune)'!AN260/'Izračun udjela za 2024. (euri)'!$G$1,2)</f>
        <v>51365.74</v>
      </c>
      <c r="AO260" s="67">
        <f>+ROUND('Izračun udjela za 2024. (kune)'!AO260/'Izračun udjela za 2024. (euri)'!$G$1,2)</f>
        <v>568606.77</v>
      </c>
      <c r="AP260" s="69"/>
      <c r="AQ260" s="69"/>
      <c r="AR260" s="69"/>
      <c r="AS260" s="69"/>
      <c r="AT260" s="69"/>
      <c r="AU260" s="71"/>
      <c r="AV260" s="64">
        <v>19</v>
      </c>
      <c r="AW260" s="64">
        <v>22</v>
      </c>
      <c r="AX260" s="64">
        <v>22</v>
      </c>
      <c r="AY260" s="64">
        <v>18</v>
      </c>
      <c r="AZ260" s="64"/>
      <c r="BA260" s="64"/>
      <c r="BB260" s="64"/>
      <c r="BC260" s="64"/>
      <c r="BD260" s="72">
        <f t="shared" si="53"/>
        <v>521983.1</v>
      </c>
      <c r="BE260" s="73">
        <f t="shared" si="51"/>
        <v>153.84</v>
      </c>
      <c r="BF260" s="74">
        <f t="shared" ref="BF260:BF261" si="65">+$BJ$600</f>
        <v>447.75</v>
      </c>
      <c r="BG260" s="66">
        <f t="shared" si="52"/>
        <v>997236.62999999989</v>
      </c>
      <c r="BH260" s="75">
        <f t="shared" si="55"/>
        <v>2.8177890473711329E-3</v>
      </c>
      <c r="BI260" s="76">
        <f t="shared" si="56"/>
        <v>2.8177890473711298E-3</v>
      </c>
    </row>
    <row r="261" spans="1:61" ht="15.75" customHeight="1" x14ac:dyDescent="0.25">
      <c r="A261" s="60">
        <v>1</v>
      </c>
      <c r="B261" s="61">
        <v>287</v>
      </c>
      <c r="C261" s="61">
        <v>7</v>
      </c>
      <c r="D261" s="62" t="s">
        <v>87</v>
      </c>
      <c r="E261" s="62" t="s">
        <v>340</v>
      </c>
      <c r="F261" s="63">
        <v>2756</v>
      </c>
      <c r="G261" s="64">
        <v>10</v>
      </c>
      <c r="H261" s="64">
        <f>+ROUND('Izračun udjela za 2024. (kune)'!H261/'Izračun udjela za 2024. (euri)'!$G$1,2)</f>
        <v>309570.52</v>
      </c>
      <c r="I261" s="65">
        <f>+ROUND('Izračun udjela za 2024. (kune)'!I261/'Izračun udjela za 2024. (euri)'!$G$1,2)</f>
        <v>0</v>
      </c>
      <c r="J261" s="66">
        <f>+ROUND('Izračun udjela za 2024. (kune)'!J261/'Izračun udjela za 2024. (euri)'!$G$1,2)</f>
        <v>340527.57</v>
      </c>
      <c r="K261" s="64">
        <f>+ROUND('Izračun udjela za 2024. (kune)'!K261/'Izračun udjela za 2024. (euri)'!$G$1,2)</f>
        <v>280847.40000000002</v>
      </c>
      <c r="L261" s="65">
        <f>+ROUND('Izračun udjela za 2024. (kune)'!L261/'Izračun udjela za 2024. (euri)'!$G$1,2)</f>
        <v>0</v>
      </c>
      <c r="M261" s="66">
        <f>+ROUND('Izračun udjela za 2024. (kune)'!M261/'Izračun udjela za 2024. (euri)'!$G$1,2)</f>
        <v>308932.13</v>
      </c>
      <c r="N261" s="64">
        <f>+ROUND('Izračun udjela za 2024. (kune)'!N261/'Izračun udjela za 2024. (euri)'!$G$1,2)</f>
        <v>183798.75</v>
      </c>
      <c r="O261" s="65">
        <f>+ROUND('Izračun udjela za 2024. (kune)'!O261/'Izračun udjela za 2024. (euri)'!$G$1,2)</f>
        <v>0</v>
      </c>
      <c r="P261" s="66">
        <f>+ROUND('Izračun udjela za 2024. (kune)'!P261/'Izračun udjela za 2024. (euri)'!$G$1,2)</f>
        <v>202178.62</v>
      </c>
      <c r="Q261" s="64">
        <f>+ROUND('Izračun udjela za 2024. (kune)'!Q261/'Izračun udjela za 2024. (euri)'!$G$1,2)</f>
        <v>206301.67</v>
      </c>
      <c r="R261" s="65">
        <f>+ROUND('Izračun udjela za 2024. (kune)'!R261/'Izračun udjela za 2024. (euri)'!$G$1,2)</f>
        <v>0</v>
      </c>
      <c r="S261" s="66">
        <f>+ROUND('Izračun udjela za 2024. (kune)'!S261/'Izračun udjela za 2024. (euri)'!$G$1,2)</f>
        <v>226931.84</v>
      </c>
      <c r="T261" s="64">
        <f>+ROUND('Izračun udjela za 2024. (kune)'!T261/'Izračun udjela za 2024. (euri)'!$G$1,2)</f>
        <v>169227.24</v>
      </c>
      <c r="U261" s="65">
        <f>+ROUND('Izračun udjela za 2024. (kune)'!U261/'Izračun udjela za 2024. (euri)'!$G$1,2)</f>
        <v>0</v>
      </c>
      <c r="V261" s="67">
        <f>+ROUND('Izračun udjela za 2024. (kune)'!V261/'Izračun udjela za 2024. (euri)'!$G$1,2)</f>
        <v>186149.96</v>
      </c>
      <c r="W261" s="64">
        <f>+ROUND('Izračun udjela za 2024. (kune)'!W261/'Izračun udjela za 2024. (euri)'!$G$1,2)</f>
        <v>266743.78999999998</v>
      </c>
      <c r="X261" s="65">
        <f>+ROUND('Izračun udjela za 2024. (kune)'!X261/'Izračun udjela za 2024. (euri)'!$G$1,2)</f>
        <v>0</v>
      </c>
      <c r="Y261" s="67">
        <f>+ROUND('Izračun udjela za 2024. (kune)'!Y261/'Izračun udjela za 2024. (euri)'!$G$1,2)</f>
        <v>293418.17</v>
      </c>
      <c r="Z261" s="64">
        <f>+ROUND('Izračun udjela za 2024. (kune)'!Z261/'Izračun udjela za 2024. (euri)'!$G$1,2)</f>
        <v>324824.90000000002</v>
      </c>
      <c r="AA261" s="68">
        <f>+ROUND('Izračun udjela za 2024. (kune)'!AA261/'Izračun udjela za 2024. (euri)'!$G$1,2)</f>
        <v>375.49</v>
      </c>
      <c r="AB261" s="65">
        <f>+ROUND('Izračun udjela za 2024. (kune)'!AB261/'Izračun udjela za 2024. (euri)'!$G$1,2)</f>
        <v>0</v>
      </c>
      <c r="AC261" s="67">
        <f>+ROUND('Izračun udjela za 2024. (kune)'!AC261/'Izračun udjela za 2024. (euri)'!$G$1,2)</f>
        <v>357307.39</v>
      </c>
      <c r="AD261" s="64">
        <f>+ROUND('Izračun udjela za 2024. (kune)'!AD261/'Izračun udjela za 2024. (euri)'!$G$1,2)</f>
        <v>252623.97</v>
      </c>
      <c r="AE261" s="68">
        <f>+ROUND('Izračun udjela za 2024. (kune)'!AE261/'Izračun udjela za 2024. (euri)'!$G$1,2)</f>
        <v>0</v>
      </c>
      <c r="AF261" s="65">
        <f>+ROUND('Izračun udjela za 2024. (kune)'!AF261/'Izračun udjela za 2024. (euri)'!$G$1,2)</f>
        <v>0</v>
      </c>
      <c r="AG261" s="67">
        <f>+ROUND('Izračun udjela za 2024. (kune)'!AG261/'Izračun udjela za 2024. (euri)'!$G$1,2)</f>
        <v>277886.37</v>
      </c>
      <c r="AH261" s="64">
        <f>+ROUND('Izračun udjela za 2024. (kune)'!AH261/'Izračun udjela za 2024. (euri)'!$G$1,2)</f>
        <v>345382.72</v>
      </c>
      <c r="AI261" s="68">
        <f>+ROUND('Izračun udjela za 2024. (kune)'!AI261/'Izračun udjela za 2024. (euri)'!$G$1,2)</f>
        <v>126.56</v>
      </c>
      <c r="AJ261" s="64">
        <f>+ROUND('Izračun udjela za 2024. (kune)'!AJ261/'Izračun udjela za 2024. (euri)'!$G$1,2)</f>
        <v>0</v>
      </c>
      <c r="AK261" s="67">
        <f>+ROUND('Izračun udjela za 2024. (kune)'!AK261/'Izračun udjela za 2024. (euri)'!$G$1,2)</f>
        <v>379920.99</v>
      </c>
      <c r="AL261" s="64">
        <f>+ROUND('Izračun udjela za 2024. (kune)'!AL261/'Izračun udjela za 2024. (euri)'!$G$1,2)</f>
        <v>317854.48</v>
      </c>
      <c r="AM261" s="68">
        <f>+ROUND('Izračun udjela za 2024. (kune)'!AM261/'Izračun udjela za 2024. (euri)'!$G$1,2)</f>
        <v>0</v>
      </c>
      <c r="AN261" s="64">
        <f>+ROUND('Izračun udjela za 2024. (kune)'!AN261/'Izračun udjela za 2024. (euri)'!$G$1,2)</f>
        <v>0</v>
      </c>
      <c r="AO261" s="67">
        <f>+ROUND('Izračun udjela za 2024. (kune)'!AO261/'Izračun udjela za 2024. (euri)'!$G$1,2)</f>
        <v>349639.93</v>
      </c>
      <c r="AP261" s="69"/>
      <c r="AQ261" s="69"/>
      <c r="AR261" s="69"/>
      <c r="AS261" s="69"/>
      <c r="AT261" s="69"/>
      <c r="AU261" s="71"/>
      <c r="AV261" s="64">
        <v>0</v>
      </c>
      <c r="AW261" s="64">
        <v>0</v>
      </c>
      <c r="AX261" s="64">
        <v>0</v>
      </c>
      <c r="AY261" s="64">
        <v>0</v>
      </c>
      <c r="AZ261" s="64"/>
      <c r="BA261" s="64"/>
      <c r="BB261" s="64"/>
      <c r="BC261" s="64"/>
      <c r="BD261" s="72">
        <f t="shared" si="53"/>
        <v>331634.57</v>
      </c>
      <c r="BE261" s="73">
        <f t="shared" si="51"/>
        <v>120.33</v>
      </c>
      <c r="BF261" s="74">
        <f t="shared" si="65"/>
        <v>447.75</v>
      </c>
      <c r="BG261" s="66">
        <f t="shared" si="52"/>
        <v>902369.52</v>
      </c>
      <c r="BH261" s="75">
        <f t="shared" si="55"/>
        <v>2.5497328052796722E-3</v>
      </c>
      <c r="BI261" s="76">
        <f t="shared" si="56"/>
        <v>2.5497328052796701E-3</v>
      </c>
    </row>
    <row r="262" spans="1:61" ht="15.75" customHeight="1" x14ac:dyDescent="0.25">
      <c r="A262" s="60">
        <v>1</v>
      </c>
      <c r="B262" s="61">
        <v>288</v>
      </c>
      <c r="C262" s="61">
        <v>9</v>
      </c>
      <c r="D262" s="62" t="s">
        <v>91</v>
      </c>
      <c r="E262" s="62" t="s">
        <v>341</v>
      </c>
      <c r="F262" s="63">
        <v>3680</v>
      </c>
      <c r="G262" s="64">
        <v>12</v>
      </c>
      <c r="H262" s="64">
        <f>+ROUND('Izračun udjela za 2024. (kune)'!H262/'Izračun udjela za 2024. (euri)'!$G$1,2)</f>
        <v>955914.76</v>
      </c>
      <c r="I262" s="65">
        <f>+ROUND('Izračun udjela za 2024. (kune)'!I262/'Izračun udjela za 2024. (euri)'!$G$1,2)</f>
        <v>0</v>
      </c>
      <c r="J262" s="66">
        <f>+ROUND('Izračun udjela za 2024. (kune)'!J262/'Izračun udjela za 2024. (euri)'!$G$1,2)</f>
        <v>1070624.53</v>
      </c>
      <c r="K262" s="64">
        <f>+ROUND('Izračun udjela za 2024. (kune)'!K262/'Izračun udjela za 2024. (euri)'!$G$1,2)</f>
        <v>1179792.17</v>
      </c>
      <c r="L262" s="65">
        <f>+ROUND('Izračun udjela za 2024. (kune)'!L262/'Izračun udjela za 2024. (euri)'!$G$1,2)</f>
        <v>0</v>
      </c>
      <c r="M262" s="66">
        <f>+ROUND('Izračun udjela za 2024. (kune)'!M262/'Izračun udjela za 2024. (euri)'!$G$1,2)</f>
        <v>1321367.23</v>
      </c>
      <c r="N262" s="64">
        <f>+ROUND('Izračun udjela za 2024. (kune)'!N262/'Izračun udjela za 2024. (euri)'!$G$1,2)</f>
        <v>1056192.45</v>
      </c>
      <c r="O262" s="65">
        <f>+ROUND('Izračun udjela za 2024. (kune)'!O262/'Izračun udjela za 2024. (euri)'!$G$1,2)</f>
        <v>0</v>
      </c>
      <c r="P262" s="66">
        <f>+ROUND('Izračun udjela za 2024. (kune)'!P262/'Izračun udjela za 2024. (euri)'!$G$1,2)</f>
        <v>1182935.54</v>
      </c>
      <c r="Q262" s="64">
        <f>+ROUND('Izračun udjela za 2024. (kune)'!Q262/'Izračun udjela za 2024. (euri)'!$G$1,2)</f>
        <v>1233166.03</v>
      </c>
      <c r="R262" s="65">
        <f>+ROUND('Izračun udjela za 2024. (kune)'!R262/'Izračun udjela za 2024. (euri)'!$G$1,2)</f>
        <v>0</v>
      </c>
      <c r="S262" s="66">
        <f>+ROUND('Izračun udjela za 2024. (kune)'!S262/'Izračun udjela za 2024. (euri)'!$G$1,2)</f>
        <v>1381145.96</v>
      </c>
      <c r="T262" s="64">
        <f>+ROUND('Izračun udjela za 2024. (kune)'!T262/'Izračun udjela za 2024. (euri)'!$G$1,2)</f>
        <v>1098080.45</v>
      </c>
      <c r="U262" s="65">
        <f>+ROUND('Izračun udjela za 2024. (kune)'!U262/'Izračun udjela za 2024. (euri)'!$G$1,2)</f>
        <v>0</v>
      </c>
      <c r="V262" s="67">
        <f>+ROUND('Izračun udjela za 2024. (kune)'!V262/'Izračun udjela za 2024. (euri)'!$G$1,2)</f>
        <v>1229850.1000000001</v>
      </c>
      <c r="W262" s="64">
        <f>+ROUND('Izračun udjela za 2024. (kune)'!W262/'Izračun udjela za 2024. (euri)'!$G$1,2)</f>
        <v>1224307.2</v>
      </c>
      <c r="X262" s="65">
        <f>+ROUND('Izračun udjela za 2024. (kune)'!X262/'Izračun udjela za 2024. (euri)'!$G$1,2)</f>
        <v>0</v>
      </c>
      <c r="Y262" s="67">
        <f>+ROUND('Izračun udjela za 2024. (kune)'!Y262/'Izračun udjela za 2024. (euri)'!$G$1,2)</f>
        <v>1371224.06</v>
      </c>
      <c r="Z262" s="64">
        <f>+ROUND('Izračun udjela za 2024. (kune)'!Z262/'Izračun udjela za 2024. (euri)'!$G$1,2)</f>
        <v>1585087.84</v>
      </c>
      <c r="AA262" s="68">
        <f>+ROUND('Izračun udjela za 2024. (kune)'!AA262/'Izračun udjela za 2024. (euri)'!$G$1,2)</f>
        <v>361563.54</v>
      </c>
      <c r="AB262" s="65">
        <f>+ROUND('Izračun udjela za 2024. (kune)'!AB262/'Izračun udjela za 2024. (euri)'!$G$1,2)</f>
        <v>0</v>
      </c>
      <c r="AC262" s="67">
        <f>+ROUND('Izračun udjela za 2024. (kune)'!AC262/'Izračun udjela za 2024. (euri)'!$G$1,2)</f>
        <v>4199445.3600000003</v>
      </c>
      <c r="AD262" s="64">
        <f>+ROUND('Izračun udjela za 2024. (kune)'!AD262/'Izračun udjela za 2024. (euri)'!$G$1,2)</f>
        <v>1344455.51</v>
      </c>
      <c r="AE262" s="68">
        <f>+ROUND('Izračun udjela za 2024. (kune)'!AE262/'Izračun udjela za 2024. (euri)'!$G$1,2)</f>
        <v>381853</v>
      </c>
      <c r="AF262" s="65">
        <f>+ROUND('Izračun udjela za 2024. (kune)'!AF262/'Izračun udjela za 2024. (euri)'!$G$1,2)</f>
        <v>0</v>
      </c>
      <c r="AG262" s="67">
        <f>+ROUND('Izračun udjela za 2024. (kune)'!AG262/'Izračun udjela za 2024. (euri)'!$G$1,2)</f>
        <v>3929510.39</v>
      </c>
      <c r="AH262" s="64">
        <f>+ROUND('Izračun udjela za 2024. (kune)'!AH262/'Izračun udjela za 2024. (euri)'!$G$1,2)</f>
        <v>1448507.5</v>
      </c>
      <c r="AI262" s="68">
        <f>+ROUND('Izračun udjela za 2024. (kune)'!AI262/'Izračun udjela za 2024. (euri)'!$G$1,2)</f>
        <v>532397.61</v>
      </c>
      <c r="AJ262" s="64">
        <f>+ROUND('Izračun udjela za 2024. (kune)'!AJ262/'Izračun udjela za 2024. (euri)'!$G$1,2)</f>
        <v>0</v>
      </c>
      <c r="AK262" s="67">
        <f>+ROUND('Izračun udjela za 2024. (kune)'!AK262/'Izračun udjela za 2024. (euri)'!$G$1,2)</f>
        <v>4008547.55</v>
      </c>
      <c r="AL262" s="64">
        <f>+ROUND('Izračun udjela za 2024. (kune)'!AL262/'Izračun udjela za 2024. (euri)'!$G$1,2)</f>
        <v>2028538.43</v>
      </c>
      <c r="AM262" s="68">
        <f>+ROUND('Izračun udjela za 2024. (kune)'!AM262/'Izračun udjela za 2024. (euri)'!$G$1,2)</f>
        <v>528048.27</v>
      </c>
      <c r="AN262" s="64">
        <f>+ROUND('Izračun udjela za 2024. (kune)'!AN262/'Izračun udjela za 2024. (euri)'!$G$1,2)</f>
        <v>0</v>
      </c>
      <c r="AO262" s="67">
        <f>+ROUND('Izračun udjela za 2024. (kune)'!AO262/'Izračun udjela za 2024. (euri)'!$G$1,2)</f>
        <v>4700736.12</v>
      </c>
      <c r="AP262" s="69"/>
      <c r="AQ262" s="69"/>
      <c r="AR262" s="69"/>
      <c r="AS262" s="69"/>
      <c r="AT262" s="69"/>
      <c r="AU262" s="71"/>
      <c r="AV262" s="64">
        <v>12688</v>
      </c>
      <c r="AW262" s="64">
        <v>12788</v>
      </c>
      <c r="AX262" s="64">
        <v>13376</v>
      </c>
      <c r="AY262" s="64">
        <v>13545</v>
      </c>
      <c r="AZ262" s="64"/>
      <c r="BA262" s="64"/>
      <c r="BB262" s="64"/>
      <c r="BC262" s="64"/>
      <c r="BD262" s="72">
        <f t="shared" si="53"/>
        <v>3641892.7</v>
      </c>
      <c r="BE262" s="73">
        <f t="shared" si="51"/>
        <v>989.64</v>
      </c>
      <c r="BF262" s="74">
        <f t="shared" ref="BF262:BF265" si="66">+$BJ$601</f>
        <v>453.27</v>
      </c>
      <c r="BG262" s="66">
        <f t="shared" si="52"/>
        <v>0</v>
      </c>
      <c r="BH262" s="75">
        <f t="shared" si="55"/>
        <v>0</v>
      </c>
      <c r="BI262" s="76">
        <f t="shared" si="56"/>
        <v>0</v>
      </c>
    </row>
    <row r="263" spans="1:61" ht="15.75" customHeight="1" x14ac:dyDescent="0.25">
      <c r="A263" s="60">
        <v>1</v>
      </c>
      <c r="B263" s="61">
        <v>289</v>
      </c>
      <c r="C263" s="61">
        <v>5</v>
      </c>
      <c r="D263" s="62" t="s">
        <v>91</v>
      </c>
      <c r="E263" s="62" t="s">
        <v>342</v>
      </c>
      <c r="F263" s="63">
        <v>11795</v>
      </c>
      <c r="G263" s="64">
        <v>12</v>
      </c>
      <c r="H263" s="64">
        <f>+ROUND('Izračun udjela za 2024. (kune)'!H263/'Izračun udjela za 2024. (euri)'!$G$1,2)</f>
        <v>2652709.27</v>
      </c>
      <c r="I263" s="65">
        <f>+ROUND('Izračun udjela za 2024. (kune)'!I263/'Izračun udjela za 2024. (euri)'!$G$1,2)</f>
        <v>238744.02</v>
      </c>
      <c r="J263" s="66">
        <f>+ROUND('Izračun udjela za 2024. (kune)'!J263/'Izračun udjela za 2024. (euri)'!$G$1,2)</f>
        <v>2703641.08</v>
      </c>
      <c r="K263" s="64">
        <f>+ROUND('Izračun udjela za 2024. (kune)'!K263/'Izračun udjela za 2024. (euri)'!$G$1,2)</f>
        <v>2760705.33</v>
      </c>
      <c r="L263" s="65">
        <f>+ROUND('Izračun udjela za 2024. (kune)'!L263/'Izračun udjela za 2024. (euri)'!$G$1,2)</f>
        <v>248463.67</v>
      </c>
      <c r="M263" s="66">
        <f>+ROUND('Izračun udjela za 2024. (kune)'!M263/'Izračun udjela za 2024. (euri)'!$G$1,2)</f>
        <v>2813710.66</v>
      </c>
      <c r="N263" s="64">
        <f>+ROUND('Izračun udjela za 2024. (kune)'!N263/'Izračun udjela za 2024. (euri)'!$G$1,2)</f>
        <v>2522424.5699999998</v>
      </c>
      <c r="O263" s="65">
        <f>+ROUND('Izračun udjela za 2024. (kune)'!O263/'Izračun udjela za 2024. (euri)'!$G$1,2)</f>
        <v>227018.07</v>
      </c>
      <c r="P263" s="66">
        <f>+ROUND('Izračun udjela za 2024. (kune)'!P263/'Izračun udjela za 2024. (euri)'!$G$1,2)</f>
        <v>2570855.27</v>
      </c>
      <c r="Q263" s="64">
        <f>+ROUND('Izračun udjela za 2024. (kune)'!Q263/'Izračun udjela za 2024. (euri)'!$G$1,2)</f>
        <v>2604376.9300000002</v>
      </c>
      <c r="R263" s="65">
        <f>+ROUND('Izračun udjela za 2024. (kune)'!R263/'Izračun udjela za 2024. (euri)'!$G$1,2)</f>
        <v>235694.38</v>
      </c>
      <c r="S263" s="66">
        <f>+ROUND('Izračun udjela za 2024. (kune)'!S263/'Izračun udjela za 2024. (euri)'!$G$1,2)</f>
        <v>2652924.46</v>
      </c>
      <c r="T263" s="64">
        <f>+ROUND('Izračun udjela za 2024. (kune)'!T263/'Izračun udjela za 2024. (euri)'!$G$1,2)</f>
        <v>2649162.48</v>
      </c>
      <c r="U263" s="65">
        <f>+ROUND('Izračun udjela za 2024. (kune)'!U263/'Izračun udjela za 2024. (euri)'!$G$1,2)</f>
        <v>239910.76</v>
      </c>
      <c r="V263" s="67">
        <f>+ROUND('Izračun udjela za 2024. (kune)'!V263/'Izračun udjela za 2024. (euri)'!$G$1,2)</f>
        <v>2698361.93</v>
      </c>
      <c r="W263" s="64">
        <f>+ROUND('Izračun udjela za 2024. (kune)'!W263/'Izračun udjela za 2024. (euri)'!$G$1,2)</f>
        <v>3099081.26</v>
      </c>
      <c r="X263" s="65">
        <f>+ROUND('Izračun udjela za 2024. (kune)'!X263/'Izračun udjela za 2024. (euri)'!$G$1,2)</f>
        <v>281734.62</v>
      </c>
      <c r="Y263" s="67">
        <f>+ROUND('Izračun udjela za 2024. (kune)'!Y263/'Izračun udjela za 2024. (euri)'!$G$1,2)</f>
        <v>3155428.24</v>
      </c>
      <c r="Z263" s="64">
        <f>+ROUND('Izračun udjela za 2024. (kune)'!Z263/'Izračun udjela za 2024. (euri)'!$G$1,2)</f>
        <v>3579203.93</v>
      </c>
      <c r="AA263" s="68">
        <f>+ROUND('Izračun udjela za 2024. (kune)'!AA263/'Izračun udjela za 2024. (euri)'!$G$1,2)</f>
        <v>4980.96</v>
      </c>
      <c r="AB263" s="65">
        <f>+ROUND('Izračun udjela za 2024. (kune)'!AB263/'Izračun udjela za 2024. (euri)'!$G$1,2)</f>
        <v>325382.12</v>
      </c>
      <c r="AC263" s="67">
        <f>+ROUND('Izračun udjela za 2024. (kune)'!AC263/'Izračun udjela za 2024. (euri)'!$G$1,2)</f>
        <v>3642046.37</v>
      </c>
      <c r="AD263" s="64">
        <f>+ROUND('Izračun udjela za 2024. (kune)'!AD263/'Izračun udjela za 2024. (euri)'!$G$1,2)</f>
        <v>3461125.95</v>
      </c>
      <c r="AE263" s="68">
        <f>+ROUND('Izračun udjela za 2024. (kune)'!AE263/'Izračun udjela za 2024. (euri)'!$G$1,2)</f>
        <v>1063.71</v>
      </c>
      <c r="AF263" s="65">
        <f>+ROUND('Izračun udjela za 2024. (kune)'!AF263/'Izračun udjela za 2024. (euri)'!$G$1,2)</f>
        <v>309766.90999999997</v>
      </c>
      <c r="AG263" s="67">
        <f>+ROUND('Izračun udjela za 2024. (kune)'!AG263/'Izračun udjela za 2024. (euri)'!$G$1,2)</f>
        <v>3532567.29</v>
      </c>
      <c r="AH263" s="64">
        <f>+ROUND('Izračun udjela za 2024. (kune)'!AH263/'Izračun udjela za 2024. (euri)'!$G$1,2)</f>
        <v>3214691.66</v>
      </c>
      <c r="AI263" s="68">
        <f>+ROUND('Izračun udjela za 2024. (kune)'!AI263/'Izračun udjela za 2024. (euri)'!$G$1,2)</f>
        <v>2169.5100000000002</v>
      </c>
      <c r="AJ263" s="64">
        <f>+ROUND('Izračun udjela za 2024. (kune)'!AJ263/'Izračun udjela za 2024. (euri)'!$G$1,2)</f>
        <v>292245.51</v>
      </c>
      <c r="AK263" s="67">
        <f>+ROUND('Izračun udjela za 2024. (kune)'!AK263/'Izračun udjela za 2024. (euri)'!$G$1,2)</f>
        <v>3279182.85</v>
      </c>
      <c r="AL263" s="64">
        <f>+ROUND('Izračun udjela za 2024. (kune)'!AL263/'Izračun udjela za 2024. (euri)'!$G$1,2)</f>
        <v>4158678.88</v>
      </c>
      <c r="AM263" s="68">
        <f>+ROUND('Izračun udjela za 2024. (kune)'!AM263/'Izračun udjela za 2024. (euri)'!$G$1,2)</f>
        <v>932.09</v>
      </c>
      <c r="AN263" s="64">
        <f>+ROUND('Izračun udjela za 2024. (kune)'!AN263/'Izračun udjela za 2024. (euri)'!$G$1,2)</f>
        <v>381058.22</v>
      </c>
      <c r="AO263" s="67">
        <f>+ROUND('Izračun udjela za 2024. (kune)'!AO263/'Izračun udjela za 2024. (euri)'!$G$1,2)</f>
        <v>4238364.21</v>
      </c>
      <c r="AP263" s="69"/>
      <c r="AQ263" s="69"/>
      <c r="AR263" s="69"/>
      <c r="AS263" s="69"/>
      <c r="AT263" s="69"/>
      <c r="AU263" s="71"/>
      <c r="AV263" s="64">
        <v>15</v>
      </c>
      <c r="AW263" s="64">
        <v>19</v>
      </c>
      <c r="AX263" s="64">
        <v>38</v>
      </c>
      <c r="AY263" s="64">
        <v>38</v>
      </c>
      <c r="AZ263" s="64"/>
      <c r="BA263" s="64"/>
      <c r="BB263" s="64"/>
      <c r="BC263" s="64"/>
      <c r="BD263" s="72">
        <f t="shared" si="53"/>
        <v>3569517.79</v>
      </c>
      <c r="BE263" s="73">
        <f t="shared" si="51"/>
        <v>302.63</v>
      </c>
      <c r="BF263" s="74">
        <f t="shared" si="66"/>
        <v>453.27</v>
      </c>
      <c r="BG263" s="66">
        <f t="shared" si="52"/>
        <v>1776798.7999999998</v>
      </c>
      <c r="BH263" s="75">
        <f t="shared" si="55"/>
        <v>5.0205177461463404E-3</v>
      </c>
      <c r="BI263" s="76">
        <f t="shared" si="56"/>
        <v>5.0205177461463404E-3</v>
      </c>
    </row>
    <row r="264" spans="1:61" ht="15.75" customHeight="1" x14ac:dyDescent="0.25">
      <c r="A264" s="60">
        <v>1</v>
      </c>
      <c r="B264" s="61">
        <v>290</v>
      </c>
      <c r="C264" s="61">
        <v>8</v>
      </c>
      <c r="D264" s="62" t="s">
        <v>91</v>
      </c>
      <c r="E264" s="62" t="s">
        <v>343</v>
      </c>
      <c r="F264" s="63">
        <v>4328</v>
      </c>
      <c r="G264" s="64">
        <v>12</v>
      </c>
      <c r="H264" s="64">
        <f>+ROUND('Izračun udjela za 2024. (kune)'!H264/'Izračun udjela za 2024. (euri)'!$G$1,2)</f>
        <v>1753163.53</v>
      </c>
      <c r="I264" s="65">
        <f>+ROUND('Izračun udjela za 2024. (kune)'!I264/'Izračun udjela za 2024. (euri)'!$G$1,2)</f>
        <v>113545.97</v>
      </c>
      <c r="J264" s="66">
        <f>+ROUND('Izračun udjela za 2024. (kune)'!J264/'Izračun udjela za 2024. (euri)'!$G$1,2)</f>
        <v>1836371.67</v>
      </c>
      <c r="K264" s="64">
        <f>+ROUND('Izračun udjela za 2024. (kune)'!K264/'Izračun udjela za 2024. (euri)'!$G$1,2)</f>
        <v>1645452.32</v>
      </c>
      <c r="L264" s="65">
        <f>+ROUND('Izračun udjela za 2024. (kune)'!L264/'Izračun udjela za 2024. (euri)'!$G$1,2)</f>
        <v>106569.92</v>
      </c>
      <c r="M264" s="66">
        <f>+ROUND('Izračun udjela za 2024. (kune)'!M264/'Izračun udjela za 2024. (euri)'!$G$1,2)</f>
        <v>1723548.29</v>
      </c>
      <c r="N264" s="64">
        <f>+ROUND('Izračun udjela za 2024. (kune)'!N264/'Izračun udjela za 2024. (euri)'!$G$1,2)</f>
        <v>1455209.35</v>
      </c>
      <c r="O264" s="65">
        <f>+ROUND('Izračun udjela za 2024. (kune)'!O264/'Izračun udjela za 2024. (euri)'!$G$1,2)</f>
        <v>94249.09</v>
      </c>
      <c r="P264" s="66">
        <f>+ROUND('Izračun udjela za 2024. (kune)'!P264/'Izračun udjela za 2024. (euri)'!$G$1,2)</f>
        <v>1524275.5</v>
      </c>
      <c r="Q264" s="64">
        <f>+ROUND('Izračun udjela za 2024. (kune)'!Q264/'Izračun udjela za 2024. (euri)'!$G$1,2)</f>
        <v>1565970.8</v>
      </c>
      <c r="R264" s="65">
        <f>+ROUND('Izračun udjela za 2024. (kune)'!R264/'Izračun udjela za 2024. (euri)'!$G$1,2)</f>
        <v>102691.68</v>
      </c>
      <c r="S264" s="66">
        <f>+ROUND('Izračun udjela za 2024. (kune)'!S264/'Izračun udjela za 2024. (euri)'!$G$1,2)</f>
        <v>1638872.62</v>
      </c>
      <c r="T264" s="64">
        <f>+ROUND('Izračun udjela za 2024. (kune)'!T264/'Izračun udjela za 2024. (euri)'!$G$1,2)</f>
        <v>1579411.31</v>
      </c>
      <c r="U264" s="65">
        <f>+ROUND('Izračun udjela za 2024. (kune)'!U264/'Izračun udjela za 2024. (euri)'!$G$1,2)</f>
        <v>104154.91</v>
      </c>
      <c r="V264" s="67">
        <f>+ROUND('Izračun udjela za 2024. (kune)'!V264/'Izračun udjela za 2024. (euri)'!$G$1,2)</f>
        <v>1652287.16</v>
      </c>
      <c r="W264" s="64">
        <f>+ROUND('Izračun udjela za 2024. (kune)'!W264/'Izračun udjela za 2024. (euri)'!$G$1,2)</f>
        <v>2699931.72</v>
      </c>
      <c r="X264" s="65">
        <f>+ROUND('Izračun udjela za 2024. (kune)'!X264/'Izračun udjela za 2024. (euri)'!$G$1,2)</f>
        <v>176631.7</v>
      </c>
      <c r="Y264" s="67">
        <f>+ROUND('Izračun udjela za 2024. (kune)'!Y264/'Izračun udjela za 2024. (euri)'!$G$1,2)</f>
        <v>2826096.02</v>
      </c>
      <c r="Z264" s="64">
        <f>+ROUND('Izračun udjela za 2024. (kune)'!Z264/'Izračun udjela za 2024. (euri)'!$G$1,2)</f>
        <v>2479988.37</v>
      </c>
      <c r="AA264" s="68">
        <f>+ROUND('Izračun udjela za 2024. (kune)'!AA264/'Izračun udjela za 2024. (euri)'!$G$1,2)</f>
        <v>211223.51</v>
      </c>
      <c r="AB264" s="65">
        <f>+ROUND('Izračun udjela za 2024. (kune)'!AB264/'Izračun udjela za 2024. (euri)'!$G$1,2)</f>
        <v>162242.84</v>
      </c>
      <c r="AC264" s="67">
        <f>+ROUND('Izračun udjela za 2024. (kune)'!AC264/'Izračun udjela za 2024. (euri)'!$G$1,2)</f>
        <v>3607068.95</v>
      </c>
      <c r="AD264" s="64">
        <f>+ROUND('Izračun udjela za 2024. (kune)'!AD264/'Izračun udjela za 2024. (euri)'!$G$1,2)</f>
        <v>1802517.67</v>
      </c>
      <c r="AE264" s="68">
        <f>+ROUND('Izračun udjela za 2024. (kune)'!AE264/'Izračun udjela za 2024. (euri)'!$G$1,2)</f>
        <v>171761.07</v>
      </c>
      <c r="AF264" s="65">
        <f>+ROUND('Izračun udjela za 2024. (kune)'!AF264/'Izračun udjela za 2024. (euri)'!$G$1,2)</f>
        <v>118027.92</v>
      </c>
      <c r="AG264" s="67">
        <f>+ROUND('Izračun udjela za 2024. (kune)'!AG264/'Izračun udjela za 2024. (euri)'!$G$1,2)</f>
        <v>2936892</v>
      </c>
      <c r="AH264" s="64">
        <f>+ROUND('Izračun udjela za 2024. (kune)'!AH264/'Izračun udjela za 2024. (euri)'!$G$1,2)</f>
        <v>2766650.93</v>
      </c>
      <c r="AI264" s="68">
        <f>+ROUND('Izračun udjela za 2024. (kune)'!AI264/'Izračun udjela za 2024. (euri)'!$G$1,2)</f>
        <v>250488.15</v>
      </c>
      <c r="AJ264" s="64">
        <f>+ROUND('Izračun udjela za 2024. (kune)'!AJ264/'Izračun udjela za 2024. (euri)'!$G$1,2)</f>
        <v>180959.58</v>
      </c>
      <c r="AK264" s="67">
        <f>+ROUND('Izračun udjela za 2024. (kune)'!AK264/'Izračun udjela za 2024. (euri)'!$G$1,2)</f>
        <v>3953719.45</v>
      </c>
      <c r="AL264" s="64">
        <f>+ROUND('Izračun udjela za 2024. (kune)'!AL264/'Izračun udjela za 2024. (euri)'!$G$1,2)</f>
        <v>2667482.7599999998</v>
      </c>
      <c r="AM264" s="68">
        <f>+ROUND('Izračun udjela za 2024. (kune)'!AM264/'Izračun udjela za 2024. (euri)'!$G$1,2)</f>
        <v>288310.48</v>
      </c>
      <c r="AN264" s="64">
        <f>+ROUND('Izračun udjela za 2024. (kune)'!AN264/'Izračun udjela za 2024. (euri)'!$G$1,2)</f>
        <v>174508.65</v>
      </c>
      <c r="AO264" s="67">
        <f>+ROUND('Izračun udjela za 2024. (kune)'!AO264/'Izračun udjela za 2024. (euri)'!$G$1,2)</f>
        <v>3806177.27</v>
      </c>
      <c r="AP264" s="69"/>
      <c r="AQ264" s="69"/>
      <c r="AR264" s="69"/>
      <c r="AS264" s="69"/>
      <c r="AT264" s="69"/>
      <c r="AU264" s="71"/>
      <c r="AV264" s="64">
        <v>5596</v>
      </c>
      <c r="AW264" s="64">
        <v>5573</v>
      </c>
      <c r="AX264" s="64">
        <v>6002</v>
      </c>
      <c r="AY264" s="64">
        <v>5996</v>
      </c>
      <c r="AZ264" s="64"/>
      <c r="BA264" s="64"/>
      <c r="BB264" s="64"/>
      <c r="BC264" s="64"/>
      <c r="BD264" s="72">
        <f t="shared" si="53"/>
        <v>3425990.74</v>
      </c>
      <c r="BE264" s="73">
        <f t="shared" si="51"/>
        <v>791.59</v>
      </c>
      <c r="BF264" s="74">
        <f t="shared" si="66"/>
        <v>453.27</v>
      </c>
      <c r="BG264" s="66">
        <f t="shared" si="52"/>
        <v>0</v>
      </c>
      <c r="BH264" s="75">
        <f t="shared" si="55"/>
        <v>0</v>
      </c>
      <c r="BI264" s="76">
        <f t="shared" si="56"/>
        <v>0</v>
      </c>
    </row>
    <row r="265" spans="1:61" ht="15.75" customHeight="1" x14ac:dyDescent="0.25">
      <c r="A265" s="60">
        <v>1</v>
      </c>
      <c r="B265" s="61">
        <v>291</v>
      </c>
      <c r="C265" s="61">
        <v>18</v>
      </c>
      <c r="D265" s="62" t="s">
        <v>91</v>
      </c>
      <c r="E265" s="62" t="s">
        <v>344</v>
      </c>
      <c r="F265" s="63">
        <v>3889</v>
      </c>
      <c r="G265" s="64">
        <v>12</v>
      </c>
      <c r="H265" s="64">
        <f>+ROUND('Izračun udjela za 2024. (kune)'!H265/'Izračun udjela za 2024. (euri)'!$G$1,2)</f>
        <v>1856432.01</v>
      </c>
      <c r="I265" s="65">
        <f>+ROUND('Izračun udjela za 2024. (kune)'!I265/'Izračun udjela za 2024. (euri)'!$G$1,2)</f>
        <v>0</v>
      </c>
      <c r="J265" s="66">
        <f>+ROUND('Izračun udjela za 2024. (kune)'!J265/'Izračun udjela za 2024. (euri)'!$G$1,2)</f>
        <v>2079203.85</v>
      </c>
      <c r="K265" s="64">
        <f>+ROUND('Izračun udjela za 2024. (kune)'!K265/'Izračun udjela za 2024. (euri)'!$G$1,2)</f>
        <v>1924088.18</v>
      </c>
      <c r="L265" s="65">
        <f>+ROUND('Izračun udjela za 2024. (kune)'!L265/'Izračun udjela za 2024. (euri)'!$G$1,2)</f>
        <v>0</v>
      </c>
      <c r="M265" s="66">
        <f>+ROUND('Izračun udjela za 2024. (kune)'!M265/'Izračun udjela za 2024. (euri)'!$G$1,2)</f>
        <v>2154978.7599999998</v>
      </c>
      <c r="N265" s="64">
        <f>+ROUND('Izračun udjela za 2024. (kune)'!N265/'Izračun udjela za 2024. (euri)'!$G$1,2)</f>
        <v>1819790.86</v>
      </c>
      <c r="O265" s="65">
        <f>+ROUND('Izračun udjela za 2024. (kune)'!O265/'Izračun udjela za 2024. (euri)'!$G$1,2)</f>
        <v>0</v>
      </c>
      <c r="P265" s="66">
        <f>+ROUND('Izračun udjela za 2024. (kune)'!P265/'Izračun udjela za 2024. (euri)'!$G$1,2)</f>
        <v>2038165.77</v>
      </c>
      <c r="Q265" s="64">
        <f>+ROUND('Izračun udjela za 2024. (kune)'!Q265/'Izračun udjela za 2024. (euri)'!$G$1,2)</f>
        <v>2095048.21</v>
      </c>
      <c r="R265" s="65">
        <f>+ROUND('Izračun udjela za 2024. (kune)'!R265/'Izračun udjela za 2024. (euri)'!$G$1,2)</f>
        <v>0</v>
      </c>
      <c r="S265" s="66">
        <f>+ROUND('Izračun udjela za 2024. (kune)'!S265/'Izračun udjela za 2024. (euri)'!$G$1,2)</f>
        <v>2346454</v>
      </c>
      <c r="T265" s="64">
        <f>+ROUND('Izračun udjela za 2024. (kune)'!T265/'Izračun udjela za 2024. (euri)'!$G$1,2)</f>
        <v>1919920.89</v>
      </c>
      <c r="U265" s="65">
        <f>+ROUND('Izračun udjela za 2024. (kune)'!U265/'Izračun udjela za 2024. (euri)'!$G$1,2)</f>
        <v>0</v>
      </c>
      <c r="V265" s="67">
        <f>+ROUND('Izračun udjela za 2024. (kune)'!V265/'Izračun udjela za 2024. (euri)'!$G$1,2)</f>
        <v>2150311.4</v>
      </c>
      <c r="W265" s="64">
        <f>+ROUND('Izračun udjela za 2024. (kune)'!W265/'Izračun udjela za 2024. (euri)'!$G$1,2)</f>
        <v>2296208.0699999998</v>
      </c>
      <c r="X265" s="65">
        <f>+ROUND('Izračun udjela za 2024. (kune)'!X265/'Izračun udjela za 2024. (euri)'!$G$1,2)</f>
        <v>0</v>
      </c>
      <c r="Y265" s="67">
        <f>+ROUND('Izračun udjela za 2024. (kune)'!Y265/'Izračun udjela za 2024. (euri)'!$G$1,2)</f>
        <v>2571753.0299999998</v>
      </c>
      <c r="Z265" s="64">
        <f>+ROUND('Izračun udjela za 2024. (kune)'!Z265/'Izračun udjela za 2024. (euri)'!$G$1,2)</f>
        <v>2258158.7200000002</v>
      </c>
      <c r="AA265" s="68">
        <f>+ROUND('Izračun udjela za 2024. (kune)'!AA265/'Izračun udjela za 2024. (euri)'!$G$1,2)</f>
        <v>114397.72</v>
      </c>
      <c r="AB265" s="65">
        <f>+ROUND('Izračun udjela za 2024. (kune)'!AB265/'Izračun udjela za 2024. (euri)'!$G$1,2)</f>
        <v>0</v>
      </c>
      <c r="AC265" s="67">
        <f>+ROUND('Izračun udjela za 2024. (kune)'!AC265/'Izračun udjela za 2024. (euri)'!$G$1,2)</f>
        <v>3042955.38</v>
      </c>
      <c r="AD265" s="64">
        <f>+ROUND('Izračun udjela za 2024. (kune)'!AD265/'Izračun udjela za 2024. (euri)'!$G$1,2)</f>
        <v>1717989.07</v>
      </c>
      <c r="AE265" s="68">
        <f>+ROUND('Izračun udjela za 2024. (kune)'!AE265/'Izračun udjela za 2024. (euri)'!$G$1,2)</f>
        <v>71767.850000000006</v>
      </c>
      <c r="AF265" s="65">
        <f>+ROUND('Izračun udjela za 2024. (kune)'!AF265/'Izračun udjela za 2024. (euri)'!$G$1,2)</f>
        <v>0</v>
      </c>
      <c r="AG265" s="67">
        <f>+ROUND('Izračun udjela za 2024. (kune)'!AG265/'Izračun udjela za 2024. (euri)'!$G$1,2)</f>
        <v>2479467.54</v>
      </c>
      <c r="AH265" s="64">
        <f>+ROUND('Izračun udjela za 2024. (kune)'!AH265/'Izračun udjela za 2024. (euri)'!$G$1,2)</f>
        <v>2096358.78</v>
      </c>
      <c r="AI265" s="68">
        <f>+ROUND('Izračun udjela za 2024. (kune)'!AI265/'Izračun udjela za 2024. (euri)'!$G$1,2)</f>
        <v>119851.08</v>
      </c>
      <c r="AJ265" s="64">
        <f>+ROUND('Izračun udjela za 2024. (kune)'!AJ265/'Izračun udjela za 2024. (euri)'!$G$1,2)</f>
        <v>0</v>
      </c>
      <c r="AK265" s="67">
        <f>+ROUND('Izračun udjela za 2024. (kune)'!AK265/'Izračun udjela za 2024. (euri)'!$G$1,2)</f>
        <v>2912044.18</v>
      </c>
      <c r="AL265" s="64">
        <f>+ROUND('Izračun udjela za 2024. (kune)'!AL265/'Izračun udjela za 2024. (euri)'!$G$1,2)</f>
        <v>3085330.54</v>
      </c>
      <c r="AM265" s="68">
        <f>+ROUND('Izračun udjela za 2024. (kune)'!AM265/'Izračun udjela za 2024. (euri)'!$G$1,2)</f>
        <v>142355.01999999999</v>
      </c>
      <c r="AN265" s="64">
        <f>+ROUND('Izračun udjela za 2024. (kune)'!AN265/'Izračun udjela za 2024. (euri)'!$G$1,2)</f>
        <v>0</v>
      </c>
      <c r="AO265" s="67">
        <f>+ROUND('Izračun udjela za 2024. (kune)'!AO265/'Izračun udjela za 2024. (euri)'!$G$1,2)</f>
        <v>3964832.55</v>
      </c>
      <c r="AP265" s="69"/>
      <c r="AQ265" s="69"/>
      <c r="AR265" s="69"/>
      <c r="AS265" s="69"/>
      <c r="AT265" s="69"/>
      <c r="AU265" s="71"/>
      <c r="AV265" s="64">
        <v>2879</v>
      </c>
      <c r="AW265" s="64">
        <v>2851</v>
      </c>
      <c r="AX265" s="64">
        <v>3132</v>
      </c>
      <c r="AY265" s="64">
        <v>2999</v>
      </c>
      <c r="AZ265" s="64"/>
      <c r="BA265" s="64"/>
      <c r="BB265" s="64"/>
      <c r="BC265" s="64"/>
      <c r="BD265" s="72">
        <f t="shared" si="53"/>
        <v>2994210.54</v>
      </c>
      <c r="BE265" s="73">
        <f t="shared" si="51"/>
        <v>769.92</v>
      </c>
      <c r="BF265" s="74">
        <f t="shared" si="66"/>
        <v>453.27</v>
      </c>
      <c r="BG265" s="66">
        <f t="shared" si="52"/>
        <v>0</v>
      </c>
      <c r="BH265" s="75">
        <f t="shared" si="55"/>
        <v>0</v>
      </c>
      <c r="BI265" s="76">
        <f t="shared" si="56"/>
        <v>0</v>
      </c>
    </row>
    <row r="266" spans="1:61" ht="15.75" customHeight="1" x14ac:dyDescent="0.25">
      <c r="A266" s="60">
        <v>1</v>
      </c>
      <c r="B266" s="61">
        <v>292</v>
      </c>
      <c r="C266" s="61">
        <v>6</v>
      </c>
      <c r="D266" s="62" t="s">
        <v>87</v>
      </c>
      <c r="E266" s="62" t="s">
        <v>345</v>
      </c>
      <c r="F266" s="63">
        <v>2300</v>
      </c>
      <c r="G266" s="64">
        <v>10</v>
      </c>
      <c r="H266" s="64">
        <f>+ROUND('Izračun udjela za 2024. (kune)'!H266/'Izračun udjela za 2024. (euri)'!$G$1,2)</f>
        <v>302232.57</v>
      </c>
      <c r="I266" s="65">
        <f>+ROUND('Izračun udjela za 2024. (kune)'!I266/'Izračun udjela za 2024. (euri)'!$G$1,2)</f>
        <v>0</v>
      </c>
      <c r="J266" s="66">
        <f>+ROUND('Izračun udjela za 2024. (kune)'!J266/'Izračun udjela za 2024. (euri)'!$G$1,2)</f>
        <v>332455.83</v>
      </c>
      <c r="K266" s="64">
        <f>+ROUND('Izračun udjela za 2024. (kune)'!K266/'Izračun udjela za 2024. (euri)'!$G$1,2)</f>
        <v>333977.28000000003</v>
      </c>
      <c r="L266" s="65">
        <f>+ROUND('Izračun udjela za 2024. (kune)'!L266/'Izračun udjela za 2024. (euri)'!$G$1,2)</f>
        <v>0</v>
      </c>
      <c r="M266" s="66">
        <f>+ROUND('Izračun udjela za 2024. (kune)'!M266/'Izračun udjela za 2024. (euri)'!$G$1,2)</f>
        <v>367375.01</v>
      </c>
      <c r="N266" s="64">
        <f>+ROUND('Izračun udjela za 2024. (kune)'!N266/'Izračun udjela za 2024. (euri)'!$G$1,2)</f>
        <v>353776.27</v>
      </c>
      <c r="O266" s="65">
        <f>+ROUND('Izračun udjela za 2024. (kune)'!O266/'Izračun udjela za 2024. (euri)'!$G$1,2)</f>
        <v>0</v>
      </c>
      <c r="P266" s="66">
        <f>+ROUND('Izračun udjela za 2024. (kune)'!P266/'Izračun udjela za 2024. (euri)'!$G$1,2)</f>
        <v>389153.89</v>
      </c>
      <c r="Q266" s="64">
        <f>+ROUND('Izračun udjela za 2024. (kune)'!Q266/'Izračun udjela za 2024. (euri)'!$G$1,2)</f>
        <v>291203.94</v>
      </c>
      <c r="R266" s="65">
        <f>+ROUND('Izračun udjela za 2024. (kune)'!R266/'Izračun udjela za 2024. (euri)'!$G$1,2)</f>
        <v>0</v>
      </c>
      <c r="S266" s="66">
        <f>+ROUND('Izračun udjela za 2024. (kune)'!S266/'Izračun udjela za 2024. (euri)'!$G$1,2)</f>
        <v>320324.34000000003</v>
      </c>
      <c r="T266" s="64">
        <f>+ROUND('Izračun udjela za 2024. (kune)'!T266/'Izračun udjela za 2024. (euri)'!$G$1,2)</f>
        <v>266816.06</v>
      </c>
      <c r="U266" s="65">
        <f>+ROUND('Izračun udjela za 2024. (kune)'!U266/'Izračun udjela za 2024. (euri)'!$G$1,2)</f>
        <v>0</v>
      </c>
      <c r="V266" s="67">
        <f>+ROUND('Izračun udjela za 2024. (kune)'!V266/'Izračun udjela za 2024. (euri)'!$G$1,2)</f>
        <v>293497.67</v>
      </c>
      <c r="W266" s="64">
        <f>+ROUND('Izračun udjela za 2024. (kune)'!W266/'Izračun udjela za 2024. (euri)'!$G$1,2)</f>
        <v>353808.12</v>
      </c>
      <c r="X266" s="65">
        <f>+ROUND('Izračun udjela za 2024. (kune)'!X266/'Izračun udjela za 2024. (euri)'!$G$1,2)</f>
        <v>0</v>
      </c>
      <c r="Y266" s="67">
        <f>+ROUND('Izračun udjela za 2024. (kune)'!Y266/'Izračun udjela za 2024. (euri)'!$G$1,2)</f>
        <v>389188.94</v>
      </c>
      <c r="Z266" s="64">
        <f>+ROUND('Izračun udjela za 2024. (kune)'!Z266/'Izračun udjela za 2024. (euri)'!$G$1,2)</f>
        <v>393611.44</v>
      </c>
      <c r="AA266" s="68">
        <f>+ROUND('Izračun udjela za 2024. (kune)'!AA266/'Izračun udjela za 2024. (euri)'!$G$1,2)</f>
        <v>813.18</v>
      </c>
      <c r="AB266" s="65">
        <f>+ROUND('Izračun udjela za 2024. (kune)'!AB266/'Izračun udjela za 2024. (euri)'!$G$1,2)</f>
        <v>0</v>
      </c>
      <c r="AC266" s="67">
        <f>+ROUND('Izračun udjela za 2024. (kune)'!AC266/'Izračun udjela za 2024. (euri)'!$G$1,2)</f>
        <v>432972.58</v>
      </c>
      <c r="AD266" s="64">
        <f>+ROUND('Izračun udjela za 2024. (kune)'!AD266/'Izračun udjela za 2024. (euri)'!$G$1,2)</f>
        <v>390512.68</v>
      </c>
      <c r="AE266" s="68">
        <f>+ROUND('Izračun udjela za 2024. (kune)'!AE266/'Izračun udjela za 2024. (euri)'!$G$1,2)</f>
        <v>0</v>
      </c>
      <c r="AF266" s="65">
        <f>+ROUND('Izračun udjela za 2024. (kune)'!AF266/'Izračun udjela za 2024. (euri)'!$G$1,2)</f>
        <v>0</v>
      </c>
      <c r="AG266" s="67">
        <f>+ROUND('Izračun udjela za 2024. (kune)'!AG266/'Izračun udjela za 2024. (euri)'!$G$1,2)</f>
        <v>429563.95</v>
      </c>
      <c r="AH266" s="64">
        <f>+ROUND('Izračun udjela za 2024. (kune)'!AH266/'Izračun udjela za 2024. (euri)'!$G$1,2)</f>
        <v>361746.71</v>
      </c>
      <c r="AI266" s="68">
        <f>+ROUND('Izračun udjela za 2024. (kune)'!AI266/'Izračun udjela za 2024. (euri)'!$G$1,2)</f>
        <v>14.93</v>
      </c>
      <c r="AJ266" s="64">
        <f>+ROUND('Izračun udjela za 2024. (kune)'!AJ266/'Izračun udjela za 2024. (euri)'!$G$1,2)</f>
        <v>0</v>
      </c>
      <c r="AK266" s="67">
        <f>+ROUND('Izračun udjela za 2024. (kune)'!AK266/'Izračun udjela za 2024. (euri)'!$G$1,2)</f>
        <v>398561.93</v>
      </c>
      <c r="AL266" s="64">
        <f>+ROUND('Izračun udjela za 2024. (kune)'!AL266/'Izračun udjela za 2024. (euri)'!$G$1,2)</f>
        <v>482629.66</v>
      </c>
      <c r="AM266" s="68">
        <f>+ROUND('Izračun udjela za 2024. (kune)'!AM266/'Izračun udjela za 2024. (euri)'!$G$1,2)</f>
        <v>59.83</v>
      </c>
      <c r="AN266" s="64">
        <f>+ROUND('Izračun udjela za 2024. (kune)'!AN266/'Izračun udjela za 2024. (euri)'!$G$1,2)</f>
        <v>0</v>
      </c>
      <c r="AO266" s="67">
        <f>+ROUND('Izračun udjela za 2024. (kune)'!AO266/'Izračun udjela za 2024. (euri)'!$G$1,2)</f>
        <v>531921.78</v>
      </c>
      <c r="AP266" s="69"/>
      <c r="AQ266" s="69"/>
      <c r="AR266" s="69"/>
      <c r="AS266" s="69"/>
      <c r="AT266" s="69"/>
      <c r="AU266" s="71"/>
      <c r="AV266" s="64">
        <v>0</v>
      </c>
      <c r="AW266" s="64">
        <v>0</v>
      </c>
      <c r="AX266" s="64">
        <v>3</v>
      </c>
      <c r="AY266" s="64">
        <v>5</v>
      </c>
      <c r="AZ266" s="64"/>
      <c r="BA266" s="64"/>
      <c r="BB266" s="64"/>
      <c r="BC266" s="64"/>
      <c r="BD266" s="72">
        <f t="shared" si="53"/>
        <v>436441.84</v>
      </c>
      <c r="BE266" s="73">
        <f t="shared" si="51"/>
        <v>189.76</v>
      </c>
      <c r="BF266" s="74">
        <f>+$BJ$600</f>
        <v>447.75</v>
      </c>
      <c r="BG266" s="66">
        <f t="shared" si="52"/>
        <v>593377</v>
      </c>
      <c r="BH266" s="75">
        <f t="shared" si="55"/>
        <v>1.6766444003986705E-3</v>
      </c>
      <c r="BI266" s="76">
        <f t="shared" si="56"/>
        <v>1.6766444003986701E-3</v>
      </c>
    </row>
    <row r="267" spans="1:61" ht="15.75" customHeight="1" x14ac:dyDescent="0.25">
      <c r="A267" s="60">
        <v>1</v>
      </c>
      <c r="B267" s="61">
        <v>293</v>
      </c>
      <c r="C267" s="61">
        <v>3</v>
      </c>
      <c r="D267" s="62" t="s">
        <v>91</v>
      </c>
      <c r="E267" s="62" t="s">
        <v>346</v>
      </c>
      <c r="F267" s="63">
        <v>11137</v>
      </c>
      <c r="G267" s="64">
        <v>12</v>
      </c>
      <c r="H267" s="64">
        <f>+ROUND('Izračun udjela za 2024. (kune)'!H267/'Izračun udjela za 2024. (euri)'!$G$1,2)</f>
        <v>1617298.05</v>
      </c>
      <c r="I267" s="65">
        <f>+ROUND('Izračun udjela za 2024. (kune)'!I267/'Izračun udjela za 2024. (euri)'!$G$1,2)</f>
        <v>269952.99</v>
      </c>
      <c r="J267" s="66">
        <f>+ROUND('Izračun udjela za 2024. (kune)'!J267/'Izračun udjela za 2024. (euri)'!$G$1,2)</f>
        <v>1509026.47</v>
      </c>
      <c r="K267" s="64">
        <f>+ROUND('Izračun udjela za 2024. (kune)'!K267/'Izračun udjela za 2024. (euri)'!$G$1,2)</f>
        <v>1442391.2</v>
      </c>
      <c r="L267" s="65">
        <f>+ROUND('Izračun udjela za 2024. (kune)'!L267/'Izračun udjela za 2024. (euri)'!$G$1,2)</f>
        <v>257289.24</v>
      </c>
      <c r="M267" s="66">
        <f>+ROUND('Izračun udjela za 2024. (kune)'!M267/'Izračun udjela za 2024. (euri)'!$G$1,2)</f>
        <v>1327314.2</v>
      </c>
      <c r="N267" s="64">
        <f>+ROUND('Izračun udjela za 2024. (kune)'!N267/'Izračun udjela za 2024. (euri)'!$G$1,2)</f>
        <v>1389240.75</v>
      </c>
      <c r="O267" s="65">
        <f>+ROUND('Izračun udjela za 2024. (kune)'!O267/'Izračun udjela za 2024. (euri)'!$G$1,2)</f>
        <v>125031.93</v>
      </c>
      <c r="P267" s="66">
        <f>+ROUND('Izračun udjela za 2024. (kune)'!P267/'Izračun udjela za 2024. (euri)'!$G$1,2)</f>
        <v>1415913.88</v>
      </c>
      <c r="Q267" s="64">
        <f>+ROUND('Izračun udjela za 2024. (kune)'!Q267/'Izračun udjela za 2024. (euri)'!$G$1,2)</f>
        <v>1645385.68</v>
      </c>
      <c r="R267" s="65">
        <f>+ROUND('Izračun udjela za 2024. (kune)'!R267/'Izračun udjela za 2024. (euri)'!$G$1,2)</f>
        <v>149413.26999999999</v>
      </c>
      <c r="S267" s="66">
        <f>+ROUND('Izračun udjela za 2024. (kune)'!S267/'Izračun udjela za 2024. (euri)'!$G$1,2)</f>
        <v>1675489.11</v>
      </c>
      <c r="T267" s="64">
        <f>+ROUND('Izračun udjela za 2024. (kune)'!T267/'Izračun udjela za 2024. (euri)'!$G$1,2)</f>
        <v>1331934.94</v>
      </c>
      <c r="U267" s="65">
        <f>+ROUND('Izračun udjela za 2024. (kune)'!U267/'Izračun udjela za 2024. (euri)'!$G$1,2)</f>
        <v>121592.49</v>
      </c>
      <c r="V267" s="67">
        <f>+ROUND('Izračun udjela za 2024. (kune)'!V267/'Izračun udjela za 2024. (euri)'!$G$1,2)</f>
        <v>1355583.54</v>
      </c>
      <c r="W267" s="64">
        <f>+ROUND('Izračun udjela za 2024. (kune)'!W267/'Izračun udjela za 2024. (euri)'!$G$1,2)</f>
        <v>2077413.76</v>
      </c>
      <c r="X267" s="65">
        <f>+ROUND('Izračun udjela za 2024. (kune)'!X267/'Izračun udjela za 2024. (euri)'!$G$1,2)</f>
        <v>188855.79</v>
      </c>
      <c r="Y267" s="67">
        <f>+ROUND('Izračun udjela za 2024. (kune)'!Y267/'Izračun udjela za 2024. (euri)'!$G$1,2)</f>
        <v>2115184.9300000002</v>
      </c>
      <c r="Z267" s="64">
        <f>+ROUND('Izračun udjela za 2024. (kune)'!Z267/'Izračun udjela za 2024. (euri)'!$G$1,2)</f>
        <v>2515776.48</v>
      </c>
      <c r="AA267" s="68">
        <f>+ROUND('Izračun udjela za 2024. (kune)'!AA267/'Izračun udjela za 2024. (euri)'!$G$1,2)</f>
        <v>5921.6</v>
      </c>
      <c r="AB267" s="65">
        <f>+ROUND('Izračun udjela za 2024. (kune)'!AB267/'Izračun udjela za 2024. (euri)'!$G$1,2)</f>
        <v>228707.07</v>
      </c>
      <c r="AC267" s="67">
        <f>+ROUND('Izračun udjela za 2024. (kune)'!AC267/'Izračun udjela za 2024. (euri)'!$G$1,2)</f>
        <v>2560013.9500000002</v>
      </c>
      <c r="AD267" s="64">
        <f>+ROUND('Izračun udjela za 2024. (kune)'!AD267/'Izračun udjela za 2024. (euri)'!$G$1,2)</f>
        <v>2588854.9500000002</v>
      </c>
      <c r="AE267" s="68">
        <f>+ROUND('Izračun udjela za 2024. (kune)'!AE267/'Izračun udjela za 2024. (euri)'!$G$1,2)</f>
        <v>1668.6</v>
      </c>
      <c r="AF267" s="65">
        <f>+ROUND('Izračun udjela za 2024. (kune)'!AF267/'Izračun udjela za 2024. (euri)'!$G$1,2)</f>
        <v>238832.31</v>
      </c>
      <c r="AG267" s="67">
        <f>+ROUND('Izračun udjela za 2024. (kune)'!AG267/'Izračun udjela za 2024. (euri)'!$G$1,2)</f>
        <v>2634393.04</v>
      </c>
      <c r="AH267" s="64">
        <f>+ROUND('Izračun udjela za 2024. (kune)'!AH267/'Izračun udjela za 2024. (euri)'!$G$1,2)</f>
        <v>2257073.7400000002</v>
      </c>
      <c r="AI267" s="68">
        <f>+ROUND('Izračun udjela za 2024. (kune)'!AI267/'Izračun udjela za 2024. (euri)'!$G$1,2)</f>
        <v>426.55</v>
      </c>
      <c r="AJ267" s="64">
        <f>+ROUND('Izračun udjela za 2024. (kune)'!AJ267/'Izračun udjela za 2024. (euri)'!$G$1,2)</f>
        <v>167163.59</v>
      </c>
      <c r="AK267" s="67">
        <f>+ROUND('Izračun udjela za 2024. (kune)'!AK267/'Izračun udjela za 2024. (euri)'!$G$1,2)</f>
        <v>2344012.2000000002</v>
      </c>
      <c r="AL267" s="64">
        <f>+ROUND('Izračun udjela za 2024. (kune)'!AL267/'Izračun udjela za 2024. (euri)'!$G$1,2)</f>
        <v>2664975.29</v>
      </c>
      <c r="AM267" s="68">
        <f>+ROUND('Izračun udjela za 2024. (kune)'!AM267/'Izračun udjela za 2024. (euri)'!$G$1,2)</f>
        <v>1589.74</v>
      </c>
      <c r="AN267" s="64">
        <f>+ROUND('Izračun udjela za 2024. (kune)'!AN267/'Izračun udjela za 2024. (euri)'!$G$1,2)</f>
        <v>197360.22</v>
      </c>
      <c r="AO267" s="67">
        <f>+ROUND('Izračun udjela za 2024. (kune)'!AO267/'Izračun udjela za 2024. (euri)'!$G$1,2)</f>
        <v>2766630.83</v>
      </c>
      <c r="AP267" s="69"/>
      <c r="AQ267" s="69"/>
      <c r="AR267" s="69"/>
      <c r="AS267" s="69"/>
      <c r="AT267" s="69"/>
      <c r="AU267" s="71"/>
      <c r="AV267" s="64">
        <v>23</v>
      </c>
      <c r="AW267" s="64">
        <v>19</v>
      </c>
      <c r="AX267" s="64">
        <v>17</v>
      </c>
      <c r="AY267" s="64">
        <v>21</v>
      </c>
      <c r="AZ267" s="64"/>
      <c r="BA267" s="64"/>
      <c r="BB267" s="64"/>
      <c r="BC267" s="64"/>
      <c r="BD267" s="72">
        <f t="shared" si="53"/>
        <v>2484046.9900000002</v>
      </c>
      <c r="BE267" s="73">
        <f t="shared" ref="BE267:BE330" si="67">ROUND(BD267/F267,2)</f>
        <v>223.04</v>
      </c>
      <c r="BF267" s="74">
        <f>+$BJ$601</f>
        <v>453.27</v>
      </c>
      <c r="BG267" s="66">
        <f t="shared" ref="BG267:BG330" si="68">IF((BF267-BE267)&lt;0,0,(BF267-BE267)*F267)</f>
        <v>2564071.5099999998</v>
      </c>
      <c r="BH267" s="75">
        <f t="shared" si="55"/>
        <v>7.2450333252944811E-3</v>
      </c>
      <c r="BI267" s="76">
        <f t="shared" si="56"/>
        <v>7.2450333252944803E-3</v>
      </c>
    </row>
    <row r="268" spans="1:61" ht="15.75" customHeight="1" x14ac:dyDescent="0.25">
      <c r="A268" s="60">
        <v>1</v>
      </c>
      <c r="B268" s="61">
        <v>294</v>
      </c>
      <c r="C268" s="61">
        <v>16</v>
      </c>
      <c r="D268" s="62" t="s">
        <v>87</v>
      </c>
      <c r="E268" s="62" t="s">
        <v>347</v>
      </c>
      <c r="F268" s="63">
        <v>4861</v>
      </c>
      <c r="G268" s="64">
        <v>10</v>
      </c>
      <c r="H268" s="64">
        <f>+ROUND('Izračun udjela za 2024. (kune)'!H268/'Izračun udjela za 2024. (euri)'!$G$1,2)</f>
        <v>343696.2</v>
      </c>
      <c r="I268" s="65">
        <f>+ROUND('Izračun udjela za 2024. (kune)'!I268/'Izračun udjela za 2024. (euri)'!$G$1,2)</f>
        <v>48331.79</v>
      </c>
      <c r="J268" s="66">
        <f>+ROUND('Izračun udjela za 2024. (kune)'!J268/'Izračun udjela za 2024. (euri)'!$G$1,2)</f>
        <v>324900.84999999998</v>
      </c>
      <c r="K268" s="64">
        <f>+ROUND('Izračun udjela za 2024. (kune)'!K268/'Izračun udjela za 2024. (euri)'!$G$1,2)</f>
        <v>345969.82</v>
      </c>
      <c r="L268" s="65">
        <f>+ROUND('Izračun udjela za 2024. (kune)'!L268/'Izračun udjela za 2024. (euri)'!$G$1,2)</f>
        <v>46382.14</v>
      </c>
      <c r="M268" s="66">
        <f>+ROUND('Izračun udjela za 2024. (kune)'!M268/'Izračun udjela za 2024. (euri)'!$G$1,2)</f>
        <v>329546.45</v>
      </c>
      <c r="N268" s="64">
        <f>+ROUND('Izračun udjela za 2024. (kune)'!N268/'Izračun udjela za 2024. (euri)'!$G$1,2)</f>
        <v>433925.28</v>
      </c>
      <c r="O268" s="65">
        <f>+ROUND('Izračun udjela za 2024. (kune)'!O268/'Izračun udjela za 2024. (euri)'!$G$1,2)</f>
        <v>24316.31</v>
      </c>
      <c r="P268" s="66">
        <f>+ROUND('Izračun udjela za 2024. (kune)'!P268/'Izračun udjela za 2024. (euri)'!$G$1,2)</f>
        <v>450569.87</v>
      </c>
      <c r="Q268" s="64">
        <f>+ROUND('Izračun udjela za 2024. (kune)'!Q268/'Izračun udjela za 2024. (euri)'!$G$1,2)</f>
        <v>539085.92000000004</v>
      </c>
      <c r="R268" s="65">
        <f>+ROUND('Izračun udjela za 2024. (kune)'!R268/'Izračun udjela za 2024. (euri)'!$G$1,2)</f>
        <v>30426.6</v>
      </c>
      <c r="S268" s="66">
        <f>+ROUND('Izračun udjela za 2024. (kune)'!S268/'Izračun udjela za 2024. (euri)'!$G$1,2)</f>
        <v>559525.25</v>
      </c>
      <c r="T268" s="64">
        <f>+ROUND('Izračun udjela za 2024. (kune)'!T268/'Izračun udjela za 2024. (euri)'!$G$1,2)</f>
        <v>515240.21</v>
      </c>
      <c r="U268" s="65">
        <f>+ROUND('Izračun udjela za 2024. (kune)'!U268/'Izračun udjela za 2024. (euri)'!$G$1,2)</f>
        <v>29113.95</v>
      </c>
      <c r="V268" s="67">
        <f>+ROUND('Izračun udjela za 2024. (kune)'!V268/'Izračun udjela za 2024. (euri)'!$G$1,2)</f>
        <v>534738.88</v>
      </c>
      <c r="W268" s="64">
        <f>+ROUND('Izračun udjela za 2024. (kune)'!W268/'Izračun udjela za 2024. (euri)'!$G$1,2)</f>
        <v>784784.93</v>
      </c>
      <c r="X268" s="65">
        <f>+ROUND('Izračun udjela za 2024. (kune)'!X268/'Izračun udjela za 2024. (euri)'!$G$1,2)</f>
        <v>44421.83</v>
      </c>
      <c r="Y268" s="67">
        <f>+ROUND('Izračun udjela za 2024. (kune)'!Y268/'Izračun udjela za 2024. (euri)'!$G$1,2)</f>
        <v>814399.4</v>
      </c>
      <c r="Z268" s="64">
        <f>+ROUND('Izračun udjela za 2024. (kune)'!Z268/'Izračun udjela za 2024. (euri)'!$G$1,2)</f>
        <v>947055.71</v>
      </c>
      <c r="AA268" s="68">
        <f>+ROUND('Izračun udjela za 2024. (kune)'!AA268/'Izračun udjela za 2024. (euri)'!$G$1,2)</f>
        <v>1880.04</v>
      </c>
      <c r="AB268" s="65">
        <f>+ROUND('Izračun udjela za 2024. (kune)'!AB268/'Izračun udjela za 2024. (euri)'!$G$1,2)</f>
        <v>53606.97</v>
      </c>
      <c r="AC268" s="67">
        <f>+ROUND('Izračun udjela za 2024. (kune)'!AC268/'Izračun udjela za 2024. (euri)'!$G$1,2)</f>
        <v>982793.61</v>
      </c>
      <c r="AD268" s="64">
        <f>+ROUND('Izračun udjela za 2024. (kune)'!AD268/'Izračun udjela za 2024. (euri)'!$G$1,2)</f>
        <v>814054.82</v>
      </c>
      <c r="AE268" s="68">
        <f>+ROUND('Izračun udjela za 2024. (kune)'!AE268/'Izračun udjela za 2024. (euri)'!$G$1,2)</f>
        <v>415.79</v>
      </c>
      <c r="AF268" s="65">
        <f>+ROUND('Izračun udjela za 2024. (kune)'!AF268/'Izračun udjela za 2024. (euri)'!$G$1,2)</f>
        <v>46078.61</v>
      </c>
      <c r="AG268" s="67">
        <f>+ROUND('Izračun udjela za 2024. (kune)'!AG268/'Izračun udjela za 2024. (euri)'!$G$1,2)</f>
        <v>844773.83</v>
      </c>
      <c r="AH268" s="64">
        <f>+ROUND('Izračun udjela za 2024. (kune)'!AH268/'Izračun udjela za 2024. (euri)'!$G$1,2)</f>
        <v>887061.95</v>
      </c>
      <c r="AI268" s="68">
        <f>+ROUND('Izračun udjela za 2024. (kune)'!AI268/'Izračun udjela za 2024. (euri)'!$G$1,2)</f>
        <v>541.25</v>
      </c>
      <c r="AJ268" s="64">
        <f>+ROUND('Izračun udjela za 2024. (kune)'!AJ268/'Izračun udjela za 2024. (euri)'!$G$1,2)</f>
        <v>50211.07</v>
      </c>
      <c r="AK268" s="67">
        <f>+ROUND('Izračun udjela za 2024. (kune)'!AK268/'Izračun udjela za 2024. (euri)'!$G$1,2)</f>
        <v>923882.46</v>
      </c>
      <c r="AL268" s="64">
        <f>+ROUND('Izračun udjela za 2024. (kune)'!AL268/'Izračun udjela za 2024. (euri)'!$G$1,2)</f>
        <v>974580.33</v>
      </c>
      <c r="AM268" s="68">
        <f>+ROUND('Izračun udjela za 2024. (kune)'!AM268/'Izračun udjela za 2024. (euri)'!$G$1,2)</f>
        <v>298.64</v>
      </c>
      <c r="AN268" s="64">
        <f>+ROUND('Izračun udjela za 2024. (kune)'!AN268/'Izračun udjela za 2024. (euri)'!$G$1,2)</f>
        <v>55709.5</v>
      </c>
      <c r="AO268" s="67">
        <f>+ROUND('Izračun udjela za 2024. (kune)'!AO268/'Izračun udjela za 2024. (euri)'!$G$1,2)</f>
        <v>1015028.26</v>
      </c>
      <c r="AP268" s="69"/>
      <c r="AQ268" s="69"/>
      <c r="AR268" s="69"/>
      <c r="AS268" s="69"/>
      <c r="AT268" s="69"/>
      <c r="AU268" s="71"/>
      <c r="AV268" s="64">
        <v>0</v>
      </c>
      <c r="AW268" s="64">
        <v>0</v>
      </c>
      <c r="AX268" s="64">
        <v>18</v>
      </c>
      <c r="AY268" s="64">
        <v>21</v>
      </c>
      <c r="AZ268" s="64"/>
      <c r="BA268" s="64"/>
      <c r="BB268" s="64"/>
      <c r="BC268" s="64"/>
      <c r="BD268" s="72">
        <f t="shared" ref="BD268:BD331" si="69">+ROUND((Y268+AC268+AG268+AK268+AO268)/5,2)</f>
        <v>916175.51</v>
      </c>
      <c r="BE268" s="73">
        <f t="shared" si="67"/>
        <v>188.47</v>
      </c>
      <c r="BF268" s="74">
        <f t="shared" ref="BF268:BF269" si="70">+$BJ$600</f>
        <v>447.75</v>
      </c>
      <c r="BG268" s="66">
        <f t="shared" si="68"/>
        <v>1260360.0799999998</v>
      </c>
      <c r="BH268" s="75">
        <f t="shared" ref="BH268:BH331" si="71">+BG268/$BG$7</f>
        <v>3.5612699356699371E-3</v>
      </c>
      <c r="BI268" s="76">
        <f t="shared" ref="BI268:BI331" si="72">+ROUND(BH268,18)</f>
        <v>3.5612699356699401E-3</v>
      </c>
    </row>
    <row r="269" spans="1:61" ht="15.75" customHeight="1" x14ac:dyDescent="0.25">
      <c r="A269" s="60">
        <v>1</v>
      </c>
      <c r="B269" s="61">
        <v>295</v>
      </c>
      <c r="C269" s="61">
        <v>16</v>
      </c>
      <c r="D269" s="62" t="s">
        <v>87</v>
      </c>
      <c r="E269" s="62" t="s">
        <v>348</v>
      </c>
      <c r="F269" s="63">
        <v>3526</v>
      </c>
      <c r="G269" s="64">
        <v>10</v>
      </c>
      <c r="H269" s="64">
        <f>+ROUND('Izračun udjela za 2024. (kune)'!H269/'Izračun udjela za 2024. (euri)'!$G$1,2)</f>
        <v>304949.76000000001</v>
      </c>
      <c r="I269" s="65">
        <f>+ROUND('Izračun udjela za 2024. (kune)'!I269/'Izračun udjela za 2024. (euri)'!$G$1,2)</f>
        <v>0</v>
      </c>
      <c r="J269" s="66">
        <f>+ROUND('Izračun udjela za 2024. (kune)'!J269/'Izračun udjela za 2024. (euri)'!$G$1,2)</f>
        <v>335444.73</v>
      </c>
      <c r="K269" s="64">
        <f>+ROUND('Izračun udjela za 2024. (kune)'!K269/'Izračun udjela za 2024. (euri)'!$G$1,2)</f>
        <v>196581.31</v>
      </c>
      <c r="L269" s="65">
        <f>+ROUND('Izračun udjela za 2024. (kune)'!L269/'Izračun udjela za 2024. (euri)'!$G$1,2)</f>
        <v>0</v>
      </c>
      <c r="M269" s="66">
        <f>+ROUND('Izračun udjela za 2024. (kune)'!M269/'Izračun udjela za 2024. (euri)'!$G$1,2)</f>
        <v>216239.44</v>
      </c>
      <c r="N269" s="64">
        <f>+ROUND('Izračun udjela za 2024. (kune)'!N269/'Izračun udjela za 2024. (euri)'!$G$1,2)</f>
        <v>219147.12</v>
      </c>
      <c r="O269" s="65">
        <f>+ROUND('Izračun udjela za 2024. (kune)'!O269/'Izračun udjela za 2024. (euri)'!$G$1,2)</f>
        <v>0</v>
      </c>
      <c r="P269" s="66">
        <f>+ROUND('Izračun udjela za 2024. (kune)'!P269/'Izračun udjela za 2024. (euri)'!$G$1,2)</f>
        <v>241061.83</v>
      </c>
      <c r="Q269" s="64">
        <f>+ROUND('Izračun udjela za 2024. (kune)'!Q269/'Izračun udjela za 2024. (euri)'!$G$1,2)</f>
        <v>322661.84999999998</v>
      </c>
      <c r="R269" s="65">
        <f>+ROUND('Izračun udjela za 2024. (kune)'!R269/'Izračun udjela za 2024. (euri)'!$G$1,2)</f>
        <v>0</v>
      </c>
      <c r="S269" s="66">
        <f>+ROUND('Izračun udjela za 2024. (kune)'!S269/'Izračun udjela za 2024. (euri)'!$G$1,2)</f>
        <v>354928.04</v>
      </c>
      <c r="T269" s="64">
        <f>+ROUND('Izračun udjela za 2024. (kune)'!T269/'Izračun udjela za 2024. (euri)'!$G$1,2)</f>
        <v>304512.51</v>
      </c>
      <c r="U269" s="65">
        <f>+ROUND('Izračun udjela za 2024. (kune)'!U269/'Izračun udjela za 2024. (euri)'!$G$1,2)</f>
        <v>0</v>
      </c>
      <c r="V269" s="67">
        <f>+ROUND('Izračun udjela za 2024. (kune)'!V269/'Izračun udjela za 2024. (euri)'!$G$1,2)</f>
        <v>334963.76</v>
      </c>
      <c r="W269" s="64">
        <f>+ROUND('Izračun udjela za 2024. (kune)'!W269/'Izračun udjela za 2024. (euri)'!$G$1,2)</f>
        <v>442190.72</v>
      </c>
      <c r="X269" s="65">
        <f>+ROUND('Izračun udjela za 2024. (kune)'!X269/'Izračun udjela za 2024. (euri)'!$G$1,2)</f>
        <v>0</v>
      </c>
      <c r="Y269" s="67">
        <f>+ROUND('Izračun udjela za 2024. (kune)'!Y269/'Izračun udjela za 2024. (euri)'!$G$1,2)</f>
        <v>486409.79</v>
      </c>
      <c r="Z269" s="64">
        <f>+ROUND('Izračun udjela za 2024. (kune)'!Z269/'Izračun udjela za 2024. (euri)'!$G$1,2)</f>
        <v>497374.73</v>
      </c>
      <c r="AA269" s="68">
        <f>+ROUND('Izračun udjela za 2024. (kune)'!AA269/'Izračun udjela za 2024. (euri)'!$G$1,2)</f>
        <v>339.77</v>
      </c>
      <c r="AB269" s="65">
        <f>+ROUND('Izračun udjela za 2024. (kune)'!AB269/'Izračun udjela za 2024. (euri)'!$G$1,2)</f>
        <v>0</v>
      </c>
      <c r="AC269" s="67">
        <f>+ROUND('Izračun udjela za 2024. (kune)'!AC269/'Izračun udjela za 2024. (euri)'!$G$1,2)</f>
        <v>547833.42000000004</v>
      </c>
      <c r="AD269" s="64">
        <f>+ROUND('Izračun udjela za 2024. (kune)'!AD269/'Izračun udjela za 2024. (euri)'!$G$1,2)</f>
        <v>523745.84</v>
      </c>
      <c r="AE269" s="68">
        <f>+ROUND('Izračun udjela za 2024. (kune)'!AE269/'Izračun udjela za 2024. (euri)'!$G$1,2)</f>
        <v>794.74</v>
      </c>
      <c r="AF269" s="65">
        <f>+ROUND('Izračun udjela za 2024. (kune)'!AF269/'Izračun udjela za 2024. (euri)'!$G$1,2)</f>
        <v>0</v>
      </c>
      <c r="AG269" s="67">
        <f>+ROUND('Izračun udjela za 2024. (kune)'!AG269/'Izračun udjela za 2024. (euri)'!$G$1,2)</f>
        <v>576341.17000000004</v>
      </c>
      <c r="AH269" s="64">
        <f>+ROUND('Izračun udjela za 2024. (kune)'!AH269/'Izračun udjela za 2024. (euri)'!$G$1,2)</f>
        <v>484577.66</v>
      </c>
      <c r="AI269" s="68">
        <f>+ROUND('Izračun udjela za 2024. (kune)'!AI269/'Izračun udjela za 2024. (euri)'!$G$1,2)</f>
        <v>273.14</v>
      </c>
      <c r="AJ269" s="64">
        <f>+ROUND('Izračun udjela za 2024. (kune)'!AJ269/'Izračun udjela za 2024. (euri)'!$G$1,2)</f>
        <v>0</v>
      </c>
      <c r="AK269" s="67">
        <f>+ROUND('Izračun udjela za 2024. (kune)'!AK269/'Izračun udjela za 2024. (euri)'!$G$1,2)</f>
        <v>536895.82999999996</v>
      </c>
      <c r="AL269" s="64">
        <f>+ROUND('Izračun udjela za 2024. (kune)'!AL269/'Izračun udjela za 2024. (euri)'!$G$1,2)</f>
        <v>570009.68000000005</v>
      </c>
      <c r="AM269" s="68">
        <f>+ROUND('Izračun udjela za 2024. (kune)'!AM269/'Izračun udjela za 2024. (euri)'!$G$1,2)</f>
        <v>583.34</v>
      </c>
      <c r="AN269" s="64">
        <f>+ROUND('Izračun udjela za 2024. (kune)'!AN269/'Izračun udjela za 2024. (euri)'!$G$1,2)</f>
        <v>0</v>
      </c>
      <c r="AO269" s="67">
        <f>+ROUND('Izračun udjela za 2024. (kune)'!AO269/'Izračun udjela za 2024. (euri)'!$G$1,2)</f>
        <v>630529.84</v>
      </c>
      <c r="AP269" s="69"/>
      <c r="AQ269" s="69"/>
      <c r="AR269" s="69"/>
      <c r="AS269" s="69"/>
      <c r="AT269" s="69"/>
      <c r="AU269" s="71"/>
      <c r="AV269" s="64">
        <v>5</v>
      </c>
      <c r="AW269" s="64">
        <v>5</v>
      </c>
      <c r="AX269" s="64">
        <v>19</v>
      </c>
      <c r="AY269" s="64">
        <v>19</v>
      </c>
      <c r="AZ269" s="64"/>
      <c r="BA269" s="64"/>
      <c r="BB269" s="64"/>
      <c r="BC269" s="64"/>
      <c r="BD269" s="72">
        <f t="shared" si="69"/>
        <v>555602.01</v>
      </c>
      <c r="BE269" s="73">
        <f t="shared" si="67"/>
        <v>157.57</v>
      </c>
      <c r="BF269" s="74">
        <f t="shared" si="70"/>
        <v>447.75</v>
      </c>
      <c r="BG269" s="66">
        <f t="shared" si="68"/>
        <v>1023174.68</v>
      </c>
      <c r="BH269" s="75">
        <f t="shared" si="71"/>
        <v>2.891079529290319E-3</v>
      </c>
      <c r="BI269" s="76">
        <f t="shared" si="72"/>
        <v>2.8910795292903199E-3</v>
      </c>
    </row>
    <row r="270" spans="1:61" ht="15.75" customHeight="1" x14ac:dyDescent="0.25">
      <c r="A270" s="60">
        <v>1</v>
      </c>
      <c r="B270" s="61">
        <v>296</v>
      </c>
      <c r="C270" s="61">
        <v>13</v>
      </c>
      <c r="D270" s="62" t="s">
        <v>91</v>
      </c>
      <c r="E270" s="62" t="s">
        <v>349</v>
      </c>
      <c r="F270" s="63">
        <v>3453</v>
      </c>
      <c r="G270" s="64">
        <v>12</v>
      </c>
      <c r="H270" s="64">
        <f>+ROUND('Izračun udjela za 2024. (kune)'!H270/'Izračun udjela za 2024. (euri)'!$G$1,2)</f>
        <v>334578.68</v>
      </c>
      <c r="I270" s="65">
        <f>+ROUND('Izračun udjela za 2024. (kune)'!I270/'Izračun udjela za 2024. (euri)'!$G$1,2)</f>
        <v>0</v>
      </c>
      <c r="J270" s="66">
        <f>+ROUND('Izračun udjela za 2024. (kune)'!J270/'Izračun udjela za 2024. (euri)'!$G$1,2)</f>
        <v>374728.13</v>
      </c>
      <c r="K270" s="64">
        <f>+ROUND('Izračun udjela za 2024. (kune)'!K270/'Izračun udjela za 2024. (euri)'!$G$1,2)</f>
        <v>329507.7</v>
      </c>
      <c r="L270" s="65">
        <f>+ROUND('Izračun udjela za 2024. (kune)'!L270/'Izračun udjela za 2024. (euri)'!$G$1,2)</f>
        <v>0</v>
      </c>
      <c r="M270" s="66">
        <f>+ROUND('Izračun udjela za 2024. (kune)'!M270/'Izračun udjela za 2024. (euri)'!$G$1,2)</f>
        <v>369048.63</v>
      </c>
      <c r="N270" s="64">
        <f>+ROUND('Izračun udjela za 2024. (kune)'!N270/'Izračun udjela za 2024. (euri)'!$G$1,2)</f>
        <v>301669.48</v>
      </c>
      <c r="O270" s="65">
        <f>+ROUND('Izračun udjela za 2024. (kune)'!O270/'Izračun udjela za 2024. (euri)'!$G$1,2)</f>
        <v>0</v>
      </c>
      <c r="P270" s="66">
        <f>+ROUND('Izračun udjela za 2024. (kune)'!P270/'Izračun udjela za 2024. (euri)'!$G$1,2)</f>
        <v>337869.82</v>
      </c>
      <c r="Q270" s="64">
        <f>+ROUND('Izračun udjela za 2024. (kune)'!Q270/'Izračun udjela za 2024. (euri)'!$G$1,2)</f>
        <v>388600.74</v>
      </c>
      <c r="R270" s="65">
        <f>+ROUND('Izračun udjela za 2024. (kune)'!R270/'Izračun udjela za 2024. (euri)'!$G$1,2)</f>
        <v>0</v>
      </c>
      <c r="S270" s="66">
        <f>+ROUND('Izračun udjela za 2024. (kune)'!S270/'Izračun udjela za 2024. (euri)'!$G$1,2)</f>
        <v>435232.83</v>
      </c>
      <c r="T270" s="64">
        <f>+ROUND('Izračun udjela za 2024. (kune)'!T270/'Izračun udjela za 2024. (euri)'!$G$1,2)</f>
        <v>344486.76</v>
      </c>
      <c r="U270" s="65">
        <f>+ROUND('Izračun udjela za 2024. (kune)'!U270/'Izračun udjela za 2024. (euri)'!$G$1,2)</f>
        <v>0</v>
      </c>
      <c r="V270" s="67">
        <f>+ROUND('Izračun udjela za 2024. (kune)'!V270/'Izračun udjela za 2024. (euri)'!$G$1,2)</f>
        <v>385825.17</v>
      </c>
      <c r="W270" s="64">
        <f>+ROUND('Izračun udjela za 2024. (kune)'!W270/'Izračun udjela za 2024. (euri)'!$G$1,2)</f>
        <v>509716.34</v>
      </c>
      <c r="X270" s="65">
        <f>+ROUND('Izračun udjela za 2024. (kune)'!X270/'Izračun udjela za 2024. (euri)'!$G$1,2)</f>
        <v>0</v>
      </c>
      <c r="Y270" s="67">
        <f>+ROUND('Izračun udjela za 2024. (kune)'!Y270/'Izračun udjela za 2024. (euri)'!$G$1,2)</f>
        <v>570882.30000000005</v>
      </c>
      <c r="Z270" s="64">
        <f>+ROUND('Izračun udjela za 2024. (kune)'!Z270/'Izračun udjela za 2024. (euri)'!$G$1,2)</f>
        <v>616451.07999999996</v>
      </c>
      <c r="AA270" s="68">
        <f>+ROUND('Izračun udjela za 2024. (kune)'!AA270/'Izračun udjela za 2024. (euri)'!$G$1,2)</f>
        <v>27190.11</v>
      </c>
      <c r="AB270" s="65">
        <f>+ROUND('Izračun udjela za 2024. (kune)'!AB270/'Izračun udjela za 2024. (euri)'!$G$1,2)</f>
        <v>0</v>
      </c>
      <c r="AC270" s="67">
        <f>+ROUND('Izračun udjela za 2024. (kune)'!AC270/'Izračun udjela za 2024. (euri)'!$G$1,2)</f>
        <v>983062.07</v>
      </c>
      <c r="AD270" s="64">
        <f>+ROUND('Izračun udjela za 2024. (kune)'!AD270/'Izračun udjela za 2024. (euri)'!$G$1,2)</f>
        <v>707434.42</v>
      </c>
      <c r="AE270" s="68">
        <f>+ROUND('Izračun udjela za 2024. (kune)'!AE270/'Izračun udjela za 2024. (euri)'!$G$1,2)</f>
        <v>27807.11</v>
      </c>
      <c r="AF270" s="65">
        <f>+ROUND('Izračun udjela za 2024. (kune)'!AF270/'Izračun udjela za 2024. (euri)'!$G$1,2)</f>
        <v>0</v>
      </c>
      <c r="AG270" s="67">
        <f>+ROUND('Izračun udjela za 2024. (kune)'!AG270/'Izračun udjela za 2024. (euri)'!$G$1,2)</f>
        <v>1085610.22</v>
      </c>
      <c r="AH270" s="64">
        <f>+ROUND('Izračun udjela za 2024. (kune)'!AH270/'Izračun udjela za 2024. (euri)'!$G$1,2)</f>
        <v>637920.51</v>
      </c>
      <c r="AI270" s="68">
        <f>+ROUND('Izračun udjela za 2024. (kune)'!AI270/'Izračun udjela za 2024. (euri)'!$G$1,2)</f>
        <v>39996.76</v>
      </c>
      <c r="AJ270" s="64">
        <f>+ROUND('Izračun udjela za 2024. (kune)'!AJ270/'Izračun udjela za 2024. (euri)'!$G$1,2)</f>
        <v>0</v>
      </c>
      <c r="AK270" s="67">
        <f>+ROUND('Izračun udjela za 2024. (kune)'!AK270/'Izračun udjela za 2024. (euri)'!$G$1,2)</f>
        <v>1015061.81</v>
      </c>
      <c r="AL270" s="64">
        <f>+ROUND('Izračun udjela za 2024. (kune)'!AL270/'Izračun udjela za 2024. (euri)'!$G$1,2)</f>
        <v>737691.93</v>
      </c>
      <c r="AM270" s="68">
        <f>+ROUND('Izračun udjela za 2024. (kune)'!AM270/'Izračun udjela za 2024. (euri)'!$G$1,2)</f>
        <v>44478.12</v>
      </c>
      <c r="AN270" s="64">
        <f>+ROUND('Izračun udjela za 2024. (kune)'!AN270/'Izračun udjela za 2024. (euri)'!$G$1,2)</f>
        <v>0</v>
      </c>
      <c r="AO270" s="67">
        <f>+ROUND('Izračun udjela za 2024. (kune)'!AO270/'Izračun udjela za 2024. (euri)'!$G$1,2)</f>
        <v>1124685.3500000001</v>
      </c>
      <c r="AP270" s="69"/>
      <c r="AQ270" s="69"/>
      <c r="AR270" s="69"/>
      <c r="AS270" s="69"/>
      <c r="AT270" s="69"/>
      <c r="AU270" s="71"/>
      <c r="AV270" s="64">
        <v>1449</v>
      </c>
      <c r="AW270" s="64">
        <v>1455</v>
      </c>
      <c r="AX270" s="64">
        <v>1549</v>
      </c>
      <c r="AY270" s="64">
        <v>1562</v>
      </c>
      <c r="AZ270" s="64"/>
      <c r="BA270" s="64"/>
      <c r="BB270" s="64"/>
      <c r="BC270" s="64"/>
      <c r="BD270" s="72">
        <f t="shared" si="69"/>
        <v>955860.35</v>
      </c>
      <c r="BE270" s="73">
        <f t="shared" si="67"/>
        <v>276.82</v>
      </c>
      <c r="BF270" s="74">
        <f t="shared" ref="BF270:BF271" si="73">+$BJ$601</f>
        <v>453.27</v>
      </c>
      <c r="BG270" s="66">
        <f t="shared" si="68"/>
        <v>609281.85</v>
      </c>
      <c r="BH270" s="75">
        <f t="shared" si="71"/>
        <v>1.721585100310667E-3</v>
      </c>
      <c r="BI270" s="76">
        <f t="shared" si="72"/>
        <v>1.72158510031067E-3</v>
      </c>
    </row>
    <row r="271" spans="1:61" ht="15.75" customHeight="1" x14ac:dyDescent="0.25">
      <c r="A271" s="60">
        <v>1</v>
      </c>
      <c r="B271" s="61">
        <v>297</v>
      </c>
      <c r="C271" s="61">
        <v>4</v>
      </c>
      <c r="D271" s="62" t="s">
        <v>91</v>
      </c>
      <c r="E271" s="62" t="s">
        <v>350</v>
      </c>
      <c r="F271" s="63">
        <v>12246</v>
      </c>
      <c r="G271" s="64">
        <v>12</v>
      </c>
      <c r="H271" s="64">
        <f>+ROUND('Izračun udjela za 2024. (kune)'!H271/'Izračun udjela za 2024. (euri)'!$G$1,2)</f>
        <v>3010594.24</v>
      </c>
      <c r="I271" s="65">
        <f>+ROUND('Izračun udjela za 2024. (kune)'!I271/'Izračun udjela za 2024. (euri)'!$G$1,2)</f>
        <v>0</v>
      </c>
      <c r="J271" s="66">
        <f>+ROUND('Izračun udjela za 2024. (kune)'!J271/'Izračun udjela za 2024. (euri)'!$G$1,2)</f>
        <v>3371865.55</v>
      </c>
      <c r="K271" s="64">
        <f>+ROUND('Izračun udjela za 2024. (kune)'!K271/'Izračun udjela za 2024. (euri)'!$G$1,2)</f>
        <v>2880253.4</v>
      </c>
      <c r="L271" s="65">
        <f>+ROUND('Izračun udjela za 2024. (kune)'!L271/'Izračun udjela za 2024. (euri)'!$G$1,2)</f>
        <v>0</v>
      </c>
      <c r="M271" s="66">
        <f>+ROUND('Izračun udjela za 2024. (kune)'!M271/'Izračun udjela za 2024. (euri)'!$G$1,2)</f>
        <v>3225883.81</v>
      </c>
      <c r="N271" s="64">
        <f>+ROUND('Izračun udjela za 2024. (kune)'!N271/'Izračun udjela za 2024. (euri)'!$G$1,2)</f>
        <v>3115298.28</v>
      </c>
      <c r="O271" s="65">
        <f>+ROUND('Izračun udjela za 2024. (kune)'!O271/'Izračun udjela za 2024. (euri)'!$G$1,2)</f>
        <v>280376.89</v>
      </c>
      <c r="P271" s="66">
        <f>+ROUND('Izračun udjela za 2024. (kune)'!P271/'Izračun udjela za 2024. (euri)'!$G$1,2)</f>
        <v>3175111.95</v>
      </c>
      <c r="Q271" s="64">
        <f>+ROUND('Izračun udjela za 2024. (kune)'!Q271/'Izračun udjela za 2024. (euri)'!$G$1,2)</f>
        <v>3166329.68</v>
      </c>
      <c r="R271" s="65">
        <f>+ROUND('Izračun udjela za 2024. (kune)'!R271/'Izračun udjela za 2024. (euri)'!$G$1,2)</f>
        <v>286013.77</v>
      </c>
      <c r="S271" s="66">
        <f>+ROUND('Izračun udjela za 2024. (kune)'!S271/'Izračun udjela za 2024. (euri)'!$G$1,2)</f>
        <v>3225953.82</v>
      </c>
      <c r="T271" s="64">
        <f>+ROUND('Izračun udjela za 2024. (kune)'!T271/'Izračun udjela za 2024. (euri)'!$G$1,2)</f>
        <v>2975513.43</v>
      </c>
      <c r="U271" s="65">
        <f>+ROUND('Izračun udjela za 2024. (kune)'!U271/'Izračun udjela za 2024. (euri)'!$G$1,2)</f>
        <v>269012.12</v>
      </c>
      <c r="V271" s="67">
        <f>+ROUND('Izračun udjela za 2024. (kune)'!V271/'Izračun udjela za 2024. (euri)'!$G$1,2)</f>
        <v>3031281.47</v>
      </c>
      <c r="W271" s="64">
        <f>+ROUND('Izračun udjela za 2024. (kune)'!W271/'Izračun udjela za 2024. (euri)'!$G$1,2)</f>
        <v>3441127.87</v>
      </c>
      <c r="X271" s="65">
        <f>+ROUND('Izračun udjela za 2024. (kune)'!X271/'Izračun udjela za 2024. (euri)'!$G$1,2)</f>
        <v>312829.95</v>
      </c>
      <c r="Y271" s="67">
        <f>+ROUND('Izračun udjela za 2024. (kune)'!Y271/'Izračun udjela za 2024. (euri)'!$G$1,2)</f>
        <v>3503693.68</v>
      </c>
      <c r="Z271" s="64">
        <f>+ROUND('Izračun udjela za 2024. (kune)'!Z271/'Izračun udjela za 2024. (euri)'!$G$1,2)</f>
        <v>3802684.4</v>
      </c>
      <c r="AA271" s="68">
        <f>+ROUND('Izračun udjela za 2024. (kune)'!AA271/'Izračun udjela za 2024. (euri)'!$G$1,2)</f>
        <v>15765.49</v>
      </c>
      <c r="AB271" s="65">
        <f>+ROUND('Izračun udjela za 2024. (kune)'!AB271/'Izračun udjela za 2024. (euri)'!$G$1,2)</f>
        <v>268885.56</v>
      </c>
      <c r="AC271" s="67">
        <f>+ROUND('Izračun udjela za 2024. (kune)'!AC271/'Izračun udjela za 2024. (euri)'!$G$1,2)</f>
        <v>4015785.65</v>
      </c>
      <c r="AD271" s="64">
        <f>+ROUND('Izračun udjela za 2024. (kune)'!AD271/'Izračun udjela za 2024. (euri)'!$G$1,2)</f>
        <v>3714631.59</v>
      </c>
      <c r="AE271" s="68">
        <f>+ROUND('Izračun udjela za 2024. (kune)'!AE271/'Izračun udjela za 2024. (euri)'!$G$1,2)</f>
        <v>10979.27</v>
      </c>
      <c r="AF271" s="65">
        <f>+ROUND('Izračun udjela za 2024. (kune)'!AF271/'Izračun udjela za 2024. (euri)'!$G$1,2)</f>
        <v>176888.13</v>
      </c>
      <c r="AG271" s="67">
        <f>+ROUND('Izračun udjela za 2024. (kune)'!AG271/'Izračun udjela za 2024. (euri)'!$G$1,2)</f>
        <v>4033145.32</v>
      </c>
      <c r="AH271" s="64">
        <f>+ROUND('Izračun udjela za 2024. (kune)'!AH271/'Izračun udjela za 2024. (euri)'!$G$1,2)</f>
        <v>3352715.33</v>
      </c>
      <c r="AI271" s="68">
        <f>+ROUND('Izračun udjela za 2024. (kune)'!AI271/'Izračun udjela za 2024. (euri)'!$G$1,2)</f>
        <v>11632.38</v>
      </c>
      <c r="AJ271" s="64">
        <f>+ROUND('Izračun udjela za 2024. (kune)'!AJ271/'Izračun udjela za 2024. (euri)'!$G$1,2)</f>
        <v>159653.17000000001</v>
      </c>
      <c r="AK271" s="67">
        <f>+ROUND('Izračun udjela za 2024. (kune)'!AK271/'Izračun udjela za 2024. (euri)'!$G$1,2)</f>
        <v>3653282.97</v>
      </c>
      <c r="AL271" s="64">
        <f>+ROUND('Izračun udjela za 2024. (kune)'!AL271/'Izračun udjela za 2024. (euri)'!$G$1,2)</f>
        <v>4099665.9199999999</v>
      </c>
      <c r="AM271" s="68">
        <f>+ROUND('Izračun udjela za 2024. (kune)'!AM271/'Izračun udjela za 2024. (euri)'!$G$1,2)</f>
        <v>11863.01</v>
      </c>
      <c r="AN271" s="64">
        <f>+ROUND('Izračun udjela za 2024. (kune)'!AN271/'Izračun udjela za 2024. (euri)'!$G$1,2)</f>
        <v>195222.26</v>
      </c>
      <c r="AO271" s="67">
        <f>+ROUND('Izračun udjela za 2024. (kune)'!AO271/'Izračun udjela za 2024. (euri)'!$G$1,2)</f>
        <v>4452224.67</v>
      </c>
      <c r="AP271" s="69"/>
      <c r="AQ271" s="69"/>
      <c r="AR271" s="69"/>
      <c r="AS271" s="69"/>
      <c r="AT271" s="69"/>
      <c r="AU271" s="71"/>
      <c r="AV271" s="64">
        <v>339</v>
      </c>
      <c r="AW271" s="64">
        <v>373</v>
      </c>
      <c r="AX271" s="64">
        <v>404</v>
      </c>
      <c r="AY271" s="64">
        <v>415</v>
      </c>
      <c r="AZ271" s="64"/>
      <c r="BA271" s="64"/>
      <c r="BB271" s="64"/>
      <c r="BC271" s="64"/>
      <c r="BD271" s="72">
        <f t="shared" si="69"/>
        <v>3931626.46</v>
      </c>
      <c r="BE271" s="73">
        <f t="shared" si="67"/>
        <v>321.05</v>
      </c>
      <c r="BF271" s="74">
        <f t="shared" si="73"/>
        <v>453.27</v>
      </c>
      <c r="BG271" s="66">
        <f t="shared" si="68"/>
        <v>1619166.1199999996</v>
      </c>
      <c r="BH271" s="75">
        <f t="shared" si="71"/>
        <v>4.5751112840794993E-3</v>
      </c>
      <c r="BI271" s="76">
        <f t="shared" si="72"/>
        <v>4.5751112840795001E-3</v>
      </c>
    </row>
    <row r="272" spans="1:61" ht="15.75" customHeight="1" x14ac:dyDescent="0.25">
      <c r="A272" s="60">
        <v>1</v>
      </c>
      <c r="B272" s="61">
        <v>298</v>
      </c>
      <c r="C272" s="61">
        <v>15</v>
      </c>
      <c r="D272" s="62" t="s">
        <v>87</v>
      </c>
      <c r="E272" s="62" t="s">
        <v>351</v>
      </c>
      <c r="F272" s="63">
        <v>943</v>
      </c>
      <c r="G272" s="64">
        <v>10</v>
      </c>
      <c r="H272" s="64">
        <f>+ROUND('Izračun udjela za 2024. (kune)'!H272/'Izračun udjela za 2024. (euri)'!$G$1,2)</f>
        <v>85407.73</v>
      </c>
      <c r="I272" s="65">
        <f>+ROUND('Izračun udjela za 2024. (kune)'!I272/'Izračun udjela za 2024. (euri)'!$G$1,2)</f>
        <v>6999.14</v>
      </c>
      <c r="J272" s="66">
        <f>+ROUND('Izračun udjela za 2024. (kune)'!J272/'Izračun udjela za 2024. (euri)'!$G$1,2)</f>
        <v>86249.46</v>
      </c>
      <c r="K272" s="64">
        <f>+ROUND('Izračun udjela za 2024. (kune)'!K272/'Izračun udjela za 2024. (euri)'!$G$1,2)</f>
        <v>77372.820000000007</v>
      </c>
      <c r="L272" s="65">
        <f>+ROUND('Izračun udjela za 2024. (kune)'!L272/'Izračun udjela za 2024. (euri)'!$G$1,2)</f>
        <v>6692.59</v>
      </c>
      <c r="M272" s="66">
        <f>+ROUND('Izračun udjela za 2024. (kune)'!M272/'Izračun udjela za 2024. (euri)'!$G$1,2)</f>
        <v>77748.240000000005</v>
      </c>
      <c r="N272" s="64">
        <f>+ROUND('Izračun udjela za 2024. (kune)'!N272/'Izračun udjela za 2024. (euri)'!$G$1,2)</f>
        <v>86514.96</v>
      </c>
      <c r="O272" s="65">
        <f>+ROUND('Izračun udjela za 2024. (kune)'!O272/'Izračun udjela za 2024. (euri)'!$G$1,2)</f>
        <v>4078.55</v>
      </c>
      <c r="P272" s="66">
        <f>+ROUND('Izračun udjela za 2024. (kune)'!P272/'Izračun udjela za 2024. (euri)'!$G$1,2)</f>
        <v>90680.05</v>
      </c>
      <c r="Q272" s="64">
        <f>+ROUND('Izračun udjela za 2024. (kune)'!Q272/'Izračun udjela za 2024. (euri)'!$G$1,2)</f>
        <v>114034.83</v>
      </c>
      <c r="R272" s="65">
        <f>+ROUND('Izračun udjela za 2024. (kune)'!R272/'Izračun udjela za 2024. (euri)'!$G$1,2)</f>
        <v>5452.3</v>
      </c>
      <c r="S272" s="66">
        <f>+ROUND('Izračun udjela za 2024. (kune)'!S272/'Izračun udjela za 2024. (euri)'!$G$1,2)</f>
        <v>119440.78</v>
      </c>
      <c r="T272" s="64">
        <f>+ROUND('Izračun udjela za 2024. (kune)'!T272/'Izračun udjela za 2024. (euri)'!$G$1,2)</f>
        <v>62879.01</v>
      </c>
      <c r="U272" s="65">
        <f>+ROUND('Izračun udjela za 2024. (kune)'!U272/'Izračun udjela za 2024. (euri)'!$G$1,2)</f>
        <v>3075.36</v>
      </c>
      <c r="V272" s="67">
        <f>+ROUND('Izračun udjela za 2024. (kune)'!V272/'Izračun udjela za 2024. (euri)'!$G$1,2)</f>
        <v>65784.009999999995</v>
      </c>
      <c r="W272" s="64">
        <f>+ROUND('Izračun udjela za 2024. (kune)'!W272/'Izračun udjela za 2024. (euri)'!$G$1,2)</f>
        <v>116793.18</v>
      </c>
      <c r="X272" s="65">
        <f>+ROUND('Izračun udjela za 2024. (kune)'!X272/'Izračun udjela za 2024. (euri)'!$G$1,2)</f>
        <v>5561.6</v>
      </c>
      <c r="Y272" s="67">
        <f>+ROUND('Izračun udjela za 2024. (kune)'!Y272/'Izračun udjela za 2024. (euri)'!$G$1,2)</f>
        <v>122354.73</v>
      </c>
      <c r="Z272" s="64">
        <f>+ROUND('Izračun udjela za 2024. (kune)'!Z272/'Izračun udjela za 2024. (euri)'!$G$1,2)</f>
        <v>159618.98000000001</v>
      </c>
      <c r="AA272" s="68">
        <f>+ROUND('Izračun udjela za 2024. (kune)'!AA272/'Izračun udjela za 2024. (euri)'!$G$1,2)</f>
        <v>3972.08</v>
      </c>
      <c r="AB272" s="65">
        <f>+ROUND('Izračun udjela za 2024. (kune)'!AB272/'Izračun udjela za 2024. (euri)'!$G$1,2)</f>
        <v>7600.92</v>
      </c>
      <c r="AC272" s="67">
        <f>+ROUND('Izračun udjela za 2024. (kune)'!AC272/'Izračun udjela za 2024. (euri)'!$G$1,2)</f>
        <v>172267.26</v>
      </c>
      <c r="AD272" s="64">
        <f>+ROUND('Izračun udjela za 2024. (kune)'!AD272/'Izračun udjela za 2024. (euri)'!$G$1,2)</f>
        <v>122324.37</v>
      </c>
      <c r="AE272" s="68">
        <f>+ROUND('Izračun udjela za 2024. (kune)'!AE272/'Izračun udjela za 2024. (euri)'!$G$1,2)</f>
        <v>1042.06</v>
      </c>
      <c r="AF272" s="65">
        <f>+ROUND('Izračun udjela za 2024. (kune)'!AF272/'Izračun udjela za 2024. (euri)'!$G$1,2)</f>
        <v>600.22</v>
      </c>
      <c r="AG272" s="67">
        <f>+ROUND('Izračun udjela za 2024. (kune)'!AG272/'Izračun udjela za 2024. (euri)'!$G$1,2)</f>
        <v>143042.96</v>
      </c>
      <c r="AH272" s="64">
        <f>+ROUND('Izračun udjela za 2024. (kune)'!AH272/'Izračun udjela za 2024. (euri)'!$G$1,2)</f>
        <v>121782.55</v>
      </c>
      <c r="AI272" s="68">
        <f>+ROUND('Izračun udjela za 2024. (kune)'!AI272/'Izračun udjela za 2024. (euri)'!$G$1,2)</f>
        <v>1014.8</v>
      </c>
      <c r="AJ272" s="64">
        <f>+ROUND('Izračun udjela za 2024. (kune)'!AJ272/'Izračun udjela za 2024. (euri)'!$G$1,2)</f>
        <v>0</v>
      </c>
      <c r="AK272" s="67">
        <f>+ROUND('Izračun udjela za 2024. (kune)'!AK272/'Izračun udjela za 2024. (euri)'!$G$1,2)</f>
        <v>151239.9</v>
      </c>
      <c r="AL272" s="64">
        <f>+ROUND('Izračun udjela za 2024. (kune)'!AL272/'Izračun udjela za 2024. (euri)'!$G$1,2)</f>
        <v>90361</v>
      </c>
      <c r="AM272" s="68">
        <f>+ROUND('Izračun udjela za 2024. (kune)'!AM272/'Izračun udjela za 2024. (euri)'!$G$1,2)</f>
        <v>1827.09</v>
      </c>
      <c r="AN272" s="64">
        <f>+ROUND('Izračun udjela za 2024. (kune)'!AN272/'Izračun udjela za 2024. (euri)'!$G$1,2)</f>
        <v>0</v>
      </c>
      <c r="AO272" s="67">
        <f>+ROUND('Izračun udjela za 2024. (kune)'!AO272/'Izračun udjela za 2024. (euri)'!$G$1,2)</f>
        <v>120600.52</v>
      </c>
      <c r="AP272" s="69"/>
      <c r="AQ272" s="69"/>
      <c r="AR272" s="69"/>
      <c r="AS272" s="69"/>
      <c r="AT272" s="69"/>
      <c r="AU272" s="71"/>
      <c r="AV272" s="64">
        <v>43</v>
      </c>
      <c r="AW272" s="64">
        <v>47</v>
      </c>
      <c r="AX272" s="64">
        <v>84</v>
      </c>
      <c r="AY272" s="64">
        <v>106</v>
      </c>
      <c r="AZ272" s="64"/>
      <c r="BA272" s="64"/>
      <c r="BB272" s="64"/>
      <c r="BC272" s="64"/>
      <c r="BD272" s="72">
        <f t="shared" si="69"/>
        <v>141901.07</v>
      </c>
      <c r="BE272" s="73">
        <f t="shared" si="67"/>
        <v>150.47999999999999</v>
      </c>
      <c r="BF272" s="74">
        <f t="shared" ref="BF272:BF273" si="74">+$BJ$600</f>
        <v>447.75</v>
      </c>
      <c r="BG272" s="66">
        <f t="shared" si="68"/>
        <v>280325.61</v>
      </c>
      <c r="BH272" s="75">
        <f t="shared" si="71"/>
        <v>7.9208726373762638E-4</v>
      </c>
      <c r="BI272" s="76">
        <f t="shared" si="72"/>
        <v>7.9208726373762605E-4</v>
      </c>
    </row>
    <row r="273" spans="1:61" ht="15.75" customHeight="1" x14ac:dyDescent="0.25">
      <c r="A273" s="60">
        <v>1</v>
      </c>
      <c r="B273" s="61">
        <v>299</v>
      </c>
      <c r="C273" s="61">
        <v>12</v>
      </c>
      <c r="D273" s="62" t="s">
        <v>87</v>
      </c>
      <c r="E273" s="62" t="s">
        <v>352</v>
      </c>
      <c r="F273" s="63">
        <v>2323</v>
      </c>
      <c r="G273" s="64">
        <v>10</v>
      </c>
      <c r="H273" s="64">
        <f>+ROUND('Izračun udjela za 2024. (kune)'!H273/'Izračun udjela za 2024. (euri)'!$G$1,2)</f>
        <v>118890.74</v>
      </c>
      <c r="I273" s="65">
        <f>+ROUND('Izračun udjela za 2024. (kune)'!I273/'Izračun udjela za 2024. (euri)'!$G$1,2)</f>
        <v>0</v>
      </c>
      <c r="J273" s="66">
        <f>+ROUND('Izračun udjela za 2024. (kune)'!J273/'Izračun udjela za 2024. (euri)'!$G$1,2)</f>
        <v>130779.81</v>
      </c>
      <c r="K273" s="64">
        <f>+ROUND('Izračun udjela za 2024. (kune)'!K273/'Izračun udjela za 2024. (euri)'!$G$1,2)</f>
        <v>94281.45</v>
      </c>
      <c r="L273" s="65">
        <f>+ROUND('Izračun udjela za 2024. (kune)'!L273/'Izračun udjela za 2024. (euri)'!$G$1,2)</f>
        <v>0</v>
      </c>
      <c r="M273" s="66">
        <f>+ROUND('Izračun udjela za 2024. (kune)'!M273/'Izračun udjela za 2024. (euri)'!$G$1,2)</f>
        <v>103709.59</v>
      </c>
      <c r="N273" s="64">
        <f>+ROUND('Izračun udjela za 2024. (kune)'!N273/'Izračun udjela za 2024. (euri)'!$G$1,2)</f>
        <v>101765.06</v>
      </c>
      <c r="O273" s="65">
        <f>+ROUND('Izračun udjela za 2024. (kune)'!O273/'Izračun udjela za 2024. (euri)'!$G$1,2)</f>
        <v>9158.91</v>
      </c>
      <c r="P273" s="66">
        <f>+ROUND('Izračun udjela za 2024. (kune)'!P273/'Izračun udjela za 2024. (euri)'!$G$1,2)</f>
        <v>101866.78</v>
      </c>
      <c r="Q273" s="64">
        <f>+ROUND('Izračun udjela za 2024. (kune)'!Q273/'Izračun udjela za 2024. (euri)'!$G$1,2)</f>
        <v>77699.520000000004</v>
      </c>
      <c r="R273" s="65">
        <f>+ROUND('Izračun udjela za 2024. (kune)'!R273/'Izračun udjela za 2024. (euri)'!$G$1,2)</f>
        <v>7221.23</v>
      </c>
      <c r="S273" s="66">
        <f>+ROUND('Izračun udjela za 2024. (kune)'!S273/'Izračun udjela za 2024. (euri)'!$G$1,2)</f>
        <v>77526.12</v>
      </c>
      <c r="T273" s="64">
        <f>+ROUND('Izračun udjela za 2024. (kune)'!T273/'Izračun udjela za 2024. (euri)'!$G$1,2)</f>
        <v>41262.29</v>
      </c>
      <c r="U273" s="65">
        <f>+ROUND('Izračun udjela za 2024. (kune)'!U273/'Izračun udjela za 2024. (euri)'!$G$1,2)</f>
        <v>3955.32</v>
      </c>
      <c r="V273" s="67">
        <f>+ROUND('Izračun udjela za 2024. (kune)'!V273/'Izračun udjela za 2024. (euri)'!$G$1,2)</f>
        <v>41037.67</v>
      </c>
      <c r="W273" s="64">
        <f>+ROUND('Izračun udjela za 2024. (kune)'!W273/'Izračun udjela za 2024. (euri)'!$G$1,2)</f>
        <v>111062.84</v>
      </c>
      <c r="X273" s="65">
        <f>+ROUND('Izračun udjela za 2024. (kune)'!X273/'Izračun udjela za 2024. (euri)'!$G$1,2)</f>
        <v>10096.68</v>
      </c>
      <c r="Y273" s="67">
        <f>+ROUND('Izračun udjela za 2024. (kune)'!Y273/'Izračun udjela za 2024. (euri)'!$G$1,2)</f>
        <v>111062.78</v>
      </c>
      <c r="Z273" s="64">
        <f>+ROUND('Izračun udjela za 2024. (kune)'!Z273/'Izračun udjela za 2024. (euri)'!$G$1,2)</f>
        <v>181498.73</v>
      </c>
      <c r="AA273" s="68">
        <f>+ROUND('Izračun udjela za 2024. (kune)'!AA273/'Izračun udjela za 2024. (euri)'!$G$1,2)</f>
        <v>284.69</v>
      </c>
      <c r="AB273" s="65">
        <f>+ROUND('Izračun udjela za 2024. (kune)'!AB273/'Izračun udjela za 2024. (euri)'!$G$1,2)</f>
        <v>16499.95</v>
      </c>
      <c r="AC273" s="67">
        <f>+ROUND('Izračun udjela za 2024. (kune)'!AC273/'Izračun udjela za 2024. (euri)'!$G$1,2)</f>
        <v>181498.66</v>
      </c>
      <c r="AD273" s="64">
        <f>+ROUND('Izračun udjela za 2024. (kune)'!AD273/'Izračun udjela za 2024. (euri)'!$G$1,2)</f>
        <v>209033.71</v>
      </c>
      <c r="AE273" s="68">
        <f>+ROUND('Izračun udjela za 2024. (kune)'!AE273/'Izračun udjela za 2024. (euri)'!$G$1,2)</f>
        <v>0</v>
      </c>
      <c r="AF273" s="65">
        <f>+ROUND('Izračun udjela za 2024. (kune)'!AF273/'Izračun udjela za 2024. (euri)'!$G$1,2)</f>
        <v>19004.05</v>
      </c>
      <c r="AG273" s="67">
        <f>+ROUND('Izračun udjela za 2024. (kune)'!AG273/'Izračun udjela za 2024. (euri)'!$G$1,2)</f>
        <v>209032.62</v>
      </c>
      <c r="AH273" s="64">
        <f>+ROUND('Izračun udjela za 2024. (kune)'!AH273/'Izračun udjela za 2024. (euri)'!$G$1,2)</f>
        <v>231689.88</v>
      </c>
      <c r="AI273" s="68">
        <f>+ROUND('Izračun udjela za 2024. (kune)'!AI273/'Izračun udjela za 2024. (euri)'!$G$1,2)</f>
        <v>662.29</v>
      </c>
      <c r="AJ273" s="64">
        <f>+ROUND('Izračun udjela za 2024. (kune)'!AJ273/'Izračun udjela za 2024. (euri)'!$G$1,2)</f>
        <v>21062.29</v>
      </c>
      <c r="AK273" s="67">
        <f>+ROUND('Izračun udjela za 2024. (kune)'!AK273/'Izračun udjela za 2024. (euri)'!$G$1,2)</f>
        <v>234027.73</v>
      </c>
      <c r="AL273" s="64">
        <f>+ROUND('Izračun udjela za 2024. (kune)'!AL273/'Izračun udjela za 2024. (euri)'!$G$1,2)</f>
        <v>248500.27</v>
      </c>
      <c r="AM273" s="68">
        <f>+ROUND('Izračun udjela za 2024. (kune)'!AM273/'Izračun udjela za 2024. (euri)'!$G$1,2)</f>
        <v>296.97000000000003</v>
      </c>
      <c r="AN273" s="64">
        <f>+ROUND('Izračun udjela za 2024. (kune)'!AN273/'Izračun udjela za 2024. (euri)'!$G$1,2)</f>
        <v>22591.01</v>
      </c>
      <c r="AO273" s="67">
        <f>+ROUND('Izračun udjela za 2024. (kune)'!AO273/'Izračun udjela za 2024. (euri)'!$G$1,2)</f>
        <v>251239.41</v>
      </c>
      <c r="AP273" s="69"/>
      <c r="AQ273" s="69"/>
      <c r="AR273" s="69"/>
      <c r="AS273" s="69"/>
      <c r="AT273" s="69"/>
      <c r="AU273" s="71"/>
      <c r="AV273" s="64">
        <v>0</v>
      </c>
      <c r="AW273" s="64">
        <v>0</v>
      </c>
      <c r="AX273" s="64">
        <v>14</v>
      </c>
      <c r="AY273" s="64">
        <v>14</v>
      </c>
      <c r="AZ273" s="64"/>
      <c r="BA273" s="64"/>
      <c r="BB273" s="64"/>
      <c r="BC273" s="64"/>
      <c r="BD273" s="72">
        <f t="shared" si="69"/>
        <v>197372.24</v>
      </c>
      <c r="BE273" s="73">
        <f t="shared" si="67"/>
        <v>84.96</v>
      </c>
      <c r="BF273" s="74">
        <f t="shared" si="74"/>
        <v>447.75</v>
      </c>
      <c r="BG273" s="66">
        <f t="shared" si="68"/>
        <v>842761.17</v>
      </c>
      <c r="BH273" s="75">
        <f t="shared" si="71"/>
        <v>2.3813036173527657E-3</v>
      </c>
      <c r="BI273" s="76">
        <f t="shared" si="72"/>
        <v>2.38130361735277E-3</v>
      </c>
    </row>
    <row r="274" spans="1:61" ht="15.75" customHeight="1" x14ac:dyDescent="0.25">
      <c r="A274" s="60">
        <v>1</v>
      </c>
      <c r="B274" s="61">
        <v>300</v>
      </c>
      <c r="C274" s="61">
        <v>17</v>
      </c>
      <c r="D274" s="62" t="s">
        <v>91</v>
      </c>
      <c r="E274" s="62" t="s">
        <v>353</v>
      </c>
      <c r="F274" s="63">
        <v>14139</v>
      </c>
      <c r="G274" s="64">
        <v>12</v>
      </c>
      <c r="H274" s="64">
        <f>+ROUND('Izračun udjela za 2024. (kune)'!H274/'Izračun udjela za 2024. (euri)'!$G$1,2)</f>
        <v>3748075.44</v>
      </c>
      <c r="I274" s="65">
        <f>+ROUND('Izračun udjela za 2024. (kune)'!I274/'Izračun udjela za 2024. (euri)'!$G$1,2)</f>
        <v>274858.93</v>
      </c>
      <c r="J274" s="66">
        <f>+ROUND('Izračun udjela za 2024. (kune)'!J274/'Izračun udjela za 2024. (euri)'!$G$1,2)</f>
        <v>3890002.49</v>
      </c>
      <c r="K274" s="64">
        <f>+ROUND('Izračun udjela za 2024. (kune)'!K274/'Izračun udjela za 2024. (euri)'!$G$1,2)</f>
        <v>3735510.69</v>
      </c>
      <c r="L274" s="65">
        <f>+ROUND('Izračun udjela za 2024. (kune)'!L274/'Izračun udjela za 2024. (euri)'!$G$1,2)</f>
        <v>273937.51</v>
      </c>
      <c r="M274" s="66">
        <f>+ROUND('Izračun udjela za 2024. (kune)'!M274/'Izračun udjela za 2024. (euri)'!$G$1,2)</f>
        <v>3876961.96</v>
      </c>
      <c r="N274" s="64">
        <f>+ROUND('Izračun udjela za 2024. (kune)'!N274/'Izračun udjela za 2024. (euri)'!$G$1,2)</f>
        <v>3389665.47</v>
      </c>
      <c r="O274" s="65">
        <f>+ROUND('Izračun udjela za 2024. (kune)'!O274/'Izračun udjela za 2024. (euri)'!$G$1,2)</f>
        <v>248575.68</v>
      </c>
      <c r="P274" s="66">
        <f>+ROUND('Izračun udjela za 2024. (kune)'!P274/'Izračun udjela za 2024. (euri)'!$G$1,2)</f>
        <v>3518020.57</v>
      </c>
      <c r="Q274" s="64">
        <f>+ROUND('Izračun udjela za 2024. (kune)'!Q274/'Izračun udjela za 2024. (euri)'!$G$1,2)</f>
        <v>3562537.68</v>
      </c>
      <c r="R274" s="65">
        <f>+ROUND('Izračun udjela za 2024. (kune)'!R274/'Izračun udjela za 2024. (euri)'!$G$1,2)</f>
        <v>264076.78999999998</v>
      </c>
      <c r="S274" s="66">
        <f>+ROUND('Izračun udjela za 2024. (kune)'!S274/'Izračun udjela za 2024. (euri)'!$G$1,2)</f>
        <v>3694276.2</v>
      </c>
      <c r="T274" s="64">
        <f>+ROUND('Izračun udjela za 2024. (kune)'!T274/'Izračun udjela za 2024. (euri)'!$G$1,2)</f>
        <v>3165721.58</v>
      </c>
      <c r="U274" s="65">
        <f>+ROUND('Izračun udjela za 2024. (kune)'!U274/'Izračun udjela za 2024. (euri)'!$G$1,2)</f>
        <v>235626.93</v>
      </c>
      <c r="V274" s="67">
        <f>+ROUND('Izračun udjela za 2024. (kune)'!V274/'Izračun udjela za 2024. (euri)'!$G$1,2)</f>
        <v>3281706.01</v>
      </c>
      <c r="W274" s="64">
        <f>+ROUND('Izračun udjela za 2024. (kune)'!W274/'Izračun udjela za 2024. (euri)'!$G$1,2)</f>
        <v>3639603.64</v>
      </c>
      <c r="X274" s="65">
        <f>+ROUND('Izračun udjela za 2024. (kune)'!X274/'Izračun udjela za 2024. (euri)'!$G$1,2)</f>
        <v>269600.36</v>
      </c>
      <c r="Y274" s="67">
        <f>+ROUND('Izračun udjela za 2024. (kune)'!Y274/'Izračun udjela za 2024. (euri)'!$G$1,2)</f>
        <v>3774403.67</v>
      </c>
      <c r="Z274" s="64">
        <f>+ROUND('Izračun udjela za 2024. (kune)'!Z274/'Izračun udjela za 2024. (euri)'!$G$1,2)</f>
        <v>4398289.78</v>
      </c>
      <c r="AA274" s="68">
        <f>+ROUND('Izračun udjela za 2024. (kune)'!AA274/'Izračun udjela za 2024. (euri)'!$G$1,2)</f>
        <v>352542.52</v>
      </c>
      <c r="AB274" s="65">
        <f>+ROUND('Izračun udjela za 2024. (kune)'!AB274/'Izračun udjela za 2024. (euri)'!$G$1,2)</f>
        <v>325799.34000000003</v>
      </c>
      <c r="AC274" s="67">
        <f>+ROUND('Izračun udjela za 2024. (kune)'!AC274/'Izračun udjela za 2024. (euri)'!$G$1,2)</f>
        <v>6677255.4699999997</v>
      </c>
      <c r="AD274" s="64">
        <f>+ROUND('Izračun udjela za 2024. (kune)'!AD274/'Izračun udjela za 2024. (euri)'!$G$1,2)</f>
        <v>3766042.66</v>
      </c>
      <c r="AE274" s="68">
        <f>+ROUND('Izračun udjela za 2024. (kune)'!AE274/'Izračun udjela za 2024. (euri)'!$G$1,2)</f>
        <v>255477.72</v>
      </c>
      <c r="AF274" s="65">
        <f>+ROUND('Izračun udjela za 2024. (kune)'!AF274/'Izračun udjela za 2024. (euri)'!$G$1,2)</f>
        <v>273140.06</v>
      </c>
      <c r="AG274" s="67">
        <f>+ROUND('Izračun udjela za 2024. (kune)'!AG274/'Izračun udjela za 2024. (euri)'!$G$1,2)</f>
        <v>5939943.3399999999</v>
      </c>
      <c r="AH274" s="64">
        <f>+ROUND('Izračun udjela za 2024. (kune)'!AH274/'Izračun udjela za 2024. (euri)'!$G$1,2)</f>
        <v>3681279.55</v>
      </c>
      <c r="AI274" s="68">
        <f>+ROUND('Izračun udjela za 2024. (kune)'!AI274/'Izračun udjela za 2024. (euri)'!$G$1,2)</f>
        <v>460827.25</v>
      </c>
      <c r="AJ274" s="64">
        <f>+ROUND('Izračun udjela za 2024. (kune)'!AJ274/'Izračun udjela za 2024. (euri)'!$G$1,2)</f>
        <v>272850.36</v>
      </c>
      <c r="AK274" s="67">
        <f>+ROUND('Izračun udjela za 2024. (kune)'!AK274/'Izračun udjela za 2024. (euri)'!$G$1,2)</f>
        <v>5945566.6100000003</v>
      </c>
      <c r="AL274" s="64">
        <f>+ROUND('Izračun udjela za 2024. (kune)'!AL274/'Izračun udjela za 2024. (euri)'!$G$1,2)</f>
        <v>4681528.82</v>
      </c>
      <c r="AM274" s="68">
        <f>+ROUND('Izračun udjela za 2024. (kune)'!AM274/'Izračun udjela za 2024. (euri)'!$G$1,2)</f>
        <v>481364.66</v>
      </c>
      <c r="AN274" s="64">
        <f>+ROUND('Izračun udjela za 2024. (kune)'!AN274/'Izračun udjela za 2024. (euri)'!$G$1,2)</f>
        <v>346977.98</v>
      </c>
      <c r="AO274" s="67">
        <f>+ROUND('Izračun udjela za 2024. (kune)'!AO274/'Izračun udjela za 2024. (euri)'!$G$1,2)</f>
        <v>6946219.5300000003</v>
      </c>
      <c r="AP274" s="69"/>
      <c r="AQ274" s="69"/>
      <c r="AR274" s="69"/>
      <c r="AS274" s="69"/>
      <c r="AT274" s="69"/>
      <c r="AU274" s="71"/>
      <c r="AV274" s="64">
        <v>11261</v>
      </c>
      <c r="AW274" s="64">
        <v>10378</v>
      </c>
      <c r="AX274" s="64">
        <v>11859</v>
      </c>
      <c r="AY274" s="64">
        <v>11798</v>
      </c>
      <c r="AZ274" s="64"/>
      <c r="BA274" s="64"/>
      <c r="BB274" s="64"/>
      <c r="BC274" s="64"/>
      <c r="BD274" s="72">
        <f t="shared" si="69"/>
        <v>5856677.7199999997</v>
      </c>
      <c r="BE274" s="73">
        <f t="shared" si="67"/>
        <v>414.22</v>
      </c>
      <c r="BF274" s="74">
        <f>+$BJ$601</f>
        <v>453.27</v>
      </c>
      <c r="BG274" s="66">
        <f t="shared" si="68"/>
        <v>552127.94999999937</v>
      </c>
      <c r="BH274" s="75">
        <f t="shared" si="71"/>
        <v>1.5600911994753692E-3</v>
      </c>
      <c r="BI274" s="76">
        <f t="shared" si="72"/>
        <v>1.56009119947537E-3</v>
      </c>
    </row>
    <row r="275" spans="1:61" ht="15.75" customHeight="1" x14ac:dyDescent="0.25">
      <c r="A275" s="60">
        <v>1</v>
      </c>
      <c r="B275" s="61">
        <v>301</v>
      </c>
      <c r="C275" s="61">
        <v>8</v>
      </c>
      <c r="D275" s="62" t="s">
        <v>87</v>
      </c>
      <c r="E275" s="62" t="s">
        <v>354</v>
      </c>
      <c r="F275" s="63">
        <v>2992</v>
      </c>
      <c r="G275" s="64">
        <v>10</v>
      </c>
      <c r="H275" s="64">
        <f>+ROUND('Izračun udjela za 2024. (kune)'!H275/'Izračun udjela za 2024. (euri)'!$G$1,2)</f>
        <v>1511058.23</v>
      </c>
      <c r="I275" s="65">
        <f>+ROUND('Izračun udjela za 2024. (kune)'!I275/'Izračun udjela za 2024. (euri)'!$G$1,2)</f>
        <v>0</v>
      </c>
      <c r="J275" s="66">
        <f>+ROUND('Izračun udjela za 2024. (kune)'!J275/'Izračun udjela za 2024. (euri)'!$G$1,2)</f>
        <v>1662164.05</v>
      </c>
      <c r="K275" s="64">
        <f>+ROUND('Izračun udjela za 2024. (kune)'!K275/'Izračun udjela za 2024. (euri)'!$G$1,2)</f>
        <v>1703652.83</v>
      </c>
      <c r="L275" s="65">
        <f>+ROUND('Izračun udjela za 2024. (kune)'!L275/'Izračun udjela za 2024. (euri)'!$G$1,2)</f>
        <v>0</v>
      </c>
      <c r="M275" s="66">
        <f>+ROUND('Izračun udjela za 2024. (kune)'!M275/'Izračun udjela za 2024. (euri)'!$G$1,2)</f>
        <v>1874018.11</v>
      </c>
      <c r="N275" s="64">
        <f>+ROUND('Izračun udjela za 2024. (kune)'!N275/'Izračun udjela za 2024. (euri)'!$G$1,2)</f>
        <v>1611298.91</v>
      </c>
      <c r="O275" s="65">
        <f>+ROUND('Izračun udjela za 2024. (kune)'!O275/'Izračun udjela za 2024. (euri)'!$G$1,2)</f>
        <v>0</v>
      </c>
      <c r="P275" s="66">
        <f>+ROUND('Izračun udjela za 2024. (kune)'!P275/'Izračun udjela za 2024. (euri)'!$G$1,2)</f>
        <v>1772428.8</v>
      </c>
      <c r="Q275" s="64">
        <f>+ROUND('Izračun udjela za 2024. (kune)'!Q275/'Izračun udjela za 2024. (euri)'!$G$1,2)</f>
        <v>1709368.53</v>
      </c>
      <c r="R275" s="65">
        <f>+ROUND('Izračun udjela za 2024. (kune)'!R275/'Izračun udjela za 2024. (euri)'!$G$1,2)</f>
        <v>0</v>
      </c>
      <c r="S275" s="66">
        <f>+ROUND('Izračun udjela za 2024. (kune)'!S275/'Izračun udjela za 2024. (euri)'!$G$1,2)</f>
        <v>1880305.39</v>
      </c>
      <c r="T275" s="64">
        <f>+ROUND('Izračun udjela za 2024. (kune)'!T275/'Izračun udjela za 2024. (euri)'!$G$1,2)</f>
        <v>1413540.07</v>
      </c>
      <c r="U275" s="65">
        <f>+ROUND('Izračun udjela za 2024. (kune)'!U275/'Izračun udjela za 2024. (euri)'!$G$1,2)</f>
        <v>0</v>
      </c>
      <c r="V275" s="67">
        <f>+ROUND('Izračun udjela za 2024. (kune)'!V275/'Izračun udjela za 2024. (euri)'!$G$1,2)</f>
        <v>1554894.07</v>
      </c>
      <c r="W275" s="64">
        <f>+ROUND('Izračun udjela za 2024. (kune)'!W275/'Izračun udjela za 2024. (euri)'!$G$1,2)</f>
        <v>1889288.56</v>
      </c>
      <c r="X275" s="65">
        <f>+ROUND('Izračun udjela za 2024. (kune)'!X275/'Izračun udjela za 2024. (euri)'!$G$1,2)</f>
        <v>0</v>
      </c>
      <c r="Y275" s="67">
        <f>+ROUND('Izračun udjela za 2024. (kune)'!Y275/'Izračun udjela za 2024. (euri)'!$G$1,2)</f>
        <v>2078217.42</v>
      </c>
      <c r="Z275" s="64">
        <f>+ROUND('Izračun udjela za 2024. (kune)'!Z275/'Izračun udjela za 2024. (euri)'!$G$1,2)</f>
        <v>1824061.58</v>
      </c>
      <c r="AA275" s="68">
        <f>+ROUND('Izračun udjela za 2024. (kune)'!AA275/'Izračun udjela za 2024. (euri)'!$G$1,2)</f>
        <v>74934.179999999993</v>
      </c>
      <c r="AB275" s="65">
        <f>+ROUND('Izračun udjela za 2024. (kune)'!AB275/'Izračun udjela za 2024. (euri)'!$G$1,2)</f>
        <v>0</v>
      </c>
      <c r="AC275" s="67">
        <f>+ROUND('Izračun udjela za 2024. (kune)'!AC275/'Izračun udjela za 2024. (euri)'!$G$1,2)</f>
        <v>2542475.34</v>
      </c>
      <c r="AD275" s="64">
        <f>+ROUND('Izračun udjela za 2024. (kune)'!AD275/'Izračun udjela za 2024. (euri)'!$G$1,2)</f>
        <v>1741486.63</v>
      </c>
      <c r="AE275" s="68">
        <f>+ROUND('Izračun udjela za 2024. (kune)'!AE275/'Izračun udjela za 2024. (euri)'!$G$1,2)</f>
        <v>71868.31</v>
      </c>
      <c r="AF275" s="65">
        <f>+ROUND('Izračun udjela za 2024. (kune)'!AF275/'Izračun udjela za 2024. (euri)'!$G$1,2)</f>
        <v>0</v>
      </c>
      <c r="AG275" s="67">
        <f>+ROUND('Izračun udjela za 2024. (kune)'!AG275/'Izračun udjela za 2024. (euri)'!$G$1,2)</f>
        <v>2440561.83</v>
      </c>
      <c r="AH275" s="64">
        <f>+ROUND('Izračun udjela za 2024. (kune)'!AH275/'Izračun udjela za 2024. (euri)'!$G$1,2)</f>
        <v>1541955.25</v>
      </c>
      <c r="AI275" s="68">
        <f>+ROUND('Izračun udjela za 2024. (kune)'!AI275/'Izračun udjela za 2024. (euri)'!$G$1,2)</f>
        <v>106417.79</v>
      </c>
      <c r="AJ275" s="64">
        <f>+ROUND('Izračun udjela za 2024. (kune)'!AJ275/'Izračun udjela za 2024. (euri)'!$G$1,2)</f>
        <v>0</v>
      </c>
      <c r="AK275" s="67">
        <f>+ROUND('Izračun udjela za 2024. (kune)'!AK275/'Izračun udjela za 2024. (euri)'!$G$1,2)</f>
        <v>2225776.4500000002</v>
      </c>
      <c r="AL275" s="64">
        <f>+ROUND('Izračun udjela za 2024. (kune)'!AL275/'Izračun udjela za 2024. (euri)'!$G$1,2)</f>
        <v>1915825.1</v>
      </c>
      <c r="AM275" s="68">
        <f>+ROUND('Izračun udjela za 2024. (kune)'!AM275/'Izračun udjela za 2024. (euri)'!$G$1,2)</f>
        <v>111425.55</v>
      </c>
      <c r="AN275" s="64">
        <f>+ROUND('Izračun udjela za 2024. (kune)'!AN275/'Izračun udjela za 2024. (euri)'!$G$1,2)</f>
        <v>0</v>
      </c>
      <c r="AO275" s="67">
        <f>+ROUND('Izračun udjela za 2024. (kune)'!AO275/'Izračun udjela za 2024. (euri)'!$G$1,2)</f>
        <v>2609406.5</v>
      </c>
      <c r="AP275" s="69"/>
      <c r="AQ275" s="69"/>
      <c r="AR275" s="69"/>
      <c r="AS275" s="69"/>
      <c r="AT275" s="69"/>
      <c r="AU275" s="71"/>
      <c r="AV275" s="64">
        <v>2824</v>
      </c>
      <c r="AW275" s="64">
        <v>2758</v>
      </c>
      <c r="AX275" s="64">
        <v>2953</v>
      </c>
      <c r="AY275" s="64">
        <v>2852</v>
      </c>
      <c r="AZ275" s="64"/>
      <c r="BA275" s="64"/>
      <c r="BB275" s="64"/>
      <c r="BC275" s="64"/>
      <c r="BD275" s="72">
        <f t="shared" si="69"/>
        <v>2379287.5099999998</v>
      </c>
      <c r="BE275" s="73">
        <f t="shared" si="67"/>
        <v>795.22</v>
      </c>
      <c r="BF275" s="74">
        <f>+$BJ$600</f>
        <v>447.75</v>
      </c>
      <c r="BG275" s="66">
        <f t="shared" si="68"/>
        <v>0</v>
      </c>
      <c r="BH275" s="75">
        <f t="shared" si="71"/>
        <v>0</v>
      </c>
      <c r="BI275" s="76">
        <f t="shared" si="72"/>
        <v>0</v>
      </c>
    </row>
    <row r="276" spans="1:61" ht="15.75" customHeight="1" x14ac:dyDescent="0.25">
      <c r="A276" s="60">
        <v>1</v>
      </c>
      <c r="B276" s="61">
        <v>302</v>
      </c>
      <c r="C276" s="61">
        <v>8</v>
      </c>
      <c r="D276" s="62" t="s">
        <v>91</v>
      </c>
      <c r="E276" s="62" t="s">
        <v>355</v>
      </c>
      <c r="F276" s="63">
        <v>10619</v>
      </c>
      <c r="G276" s="64">
        <v>12</v>
      </c>
      <c r="H276" s="64">
        <f>+ROUND('Izračun udjela za 2024. (kune)'!H276/'Izračun udjela za 2024. (euri)'!$G$1,2)</f>
        <v>6400921.3499999996</v>
      </c>
      <c r="I276" s="65">
        <f>+ROUND('Izračun udjela za 2024. (kune)'!I276/'Izračun udjela za 2024. (euri)'!$G$1,2)</f>
        <v>442110.83</v>
      </c>
      <c r="J276" s="66">
        <f>+ROUND('Izračun udjela za 2024. (kune)'!J276/'Izračun udjela za 2024. (euri)'!$G$1,2)</f>
        <v>6673867.79</v>
      </c>
      <c r="K276" s="64">
        <f>+ROUND('Izračun udjela za 2024. (kune)'!K276/'Izračun udjela za 2024. (euri)'!$G$1,2)</f>
        <v>7214645.5099999998</v>
      </c>
      <c r="L276" s="65">
        <f>+ROUND('Izračun udjela za 2024. (kune)'!L276/'Izračun udjela za 2024. (euri)'!$G$1,2)</f>
        <v>498314.64</v>
      </c>
      <c r="M276" s="66">
        <f>+ROUND('Izračun udjela za 2024. (kune)'!M276/'Izračun udjela za 2024. (euri)'!$G$1,2)</f>
        <v>7522290.5700000003</v>
      </c>
      <c r="N276" s="64">
        <f>+ROUND('Izračun udjela za 2024. (kune)'!N276/'Izračun udjela za 2024. (euri)'!$G$1,2)</f>
        <v>6288875.4500000002</v>
      </c>
      <c r="O276" s="65">
        <f>+ROUND('Izračun udjela za 2024. (kune)'!O276/'Izračun udjela za 2024. (euri)'!$G$1,2)</f>
        <v>434372.35</v>
      </c>
      <c r="P276" s="66">
        <f>+ROUND('Izračun udjela za 2024. (kune)'!P276/'Izračun udjela za 2024. (euri)'!$G$1,2)</f>
        <v>6557043.4699999997</v>
      </c>
      <c r="Q276" s="64">
        <f>+ROUND('Izračun udjela za 2024. (kune)'!Q276/'Izračun udjela za 2024. (euri)'!$G$1,2)</f>
        <v>6646876.6500000004</v>
      </c>
      <c r="R276" s="65">
        <f>+ROUND('Izračun udjela za 2024. (kune)'!R276/'Izračun udjela za 2024. (euri)'!$G$1,2)</f>
        <v>462219.88</v>
      </c>
      <c r="S276" s="66">
        <f>+ROUND('Izračun udjela za 2024. (kune)'!S276/'Izračun udjela za 2024. (euri)'!$G$1,2)</f>
        <v>6926815.5899999999</v>
      </c>
      <c r="T276" s="64">
        <f>+ROUND('Izračun udjela za 2024. (kune)'!T276/'Izračun udjela za 2024. (euri)'!$G$1,2)</f>
        <v>6567338.4000000004</v>
      </c>
      <c r="U276" s="65">
        <f>+ROUND('Izračun udjela za 2024. (kune)'!U276/'Izračun udjela za 2024. (euri)'!$G$1,2)</f>
        <v>457381.01</v>
      </c>
      <c r="V276" s="67">
        <f>+ROUND('Izračun udjela za 2024. (kune)'!V276/'Izračun udjela za 2024. (euri)'!$G$1,2)</f>
        <v>6843152.2699999996</v>
      </c>
      <c r="W276" s="64">
        <f>+ROUND('Izračun udjela za 2024. (kune)'!W276/'Izračun udjela za 2024. (euri)'!$G$1,2)</f>
        <v>7484478.71</v>
      </c>
      <c r="X276" s="65">
        <f>+ROUND('Izračun udjela za 2024. (kune)'!X276/'Izračun udjela za 2024. (euri)'!$G$1,2)</f>
        <v>522171.98</v>
      </c>
      <c r="Y276" s="67">
        <f>+ROUND('Izračun udjela za 2024. (kune)'!Y276/'Izračun udjela za 2024. (euri)'!$G$1,2)</f>
        <v>7797783.54</v>
      </c>
      <c r="Z276" s="64">
        <f>+ROUND('Izračun udjela za 2024. (kune)'!Z276/'Izračun udjela za 2024. (euri)'!$G$1,2)</f>
        <v>7970675.7199999997</v>
      </c>
      <c r="AA276" s="68">
        <f>+ROUND('Izračun udjela za 2024. (kune)'!AA276/'Izračun udjela za 2024. (euri)'!$G$1,2)</f>
        <v>174062.37</v>
      </c>
      <c r="AB276" s="65">
        <f>+ROUND('Izračun udjela za 2024. (kune)'!AB276/'Izračun udjela za 2024. (euri)'!$G$1,2)</f>
        <v>556092.63</v>
      </c>
      <c r="AC276" s="67">
        <f>+ROUND('Izračun udjela za 2024. (kune)'!AC276/'Izračun udjela za 2024. (euri)'!$G$1,2)</f>
        <v>9053456.4700000007</v>
      </c>
      <c r="AD276" s="64">
        <f>+ROUND('Izračun udjela za 2024. (kune)'!AD276/'Izračun udjela za 2024. (euri)'!$G$1,2)</f>
        <v>6986330.1900000004</v>
      </c>
      <c r="AE276" s="68">
        <f>+ROUND('Izračun udjela za 2024. (kune)'!AE276/'Izračun udjela za 2024. (euri)'!$G$1,2)</f>
        <v>141109.4</v>
      </c>
      <c r="AF276" s="65">
        <f>+ROUND('Izračun udjela za 2024. (kune)'!AF276/'Izračun udjela za 2024. (euri)'!$G$1,2)</f>
        <v>488920.51</v>
      </c>
      <c r="AG276" s="67">
        <f>+ROUND('Izračun udjela za 2024. (kune)'!AG276/'Izračun udjela za 2024. (euri)'!$G$1,2)</f>
        <v>8047075.4199999999</v>
      </c>
      <c r="AH276" s="64">
        <f>+ROUND('Izračun udjela za 2024. (kune)'!AH276/'Izračun udjela za 2024. (euri)'!$G$1,2)</f>
        <v>6419135.8499999996</v>
      </c>
      <c r="AI276" s="68">
        <f>+ROUND('Izračun udjela za 2024. (kune)'!AI276/'Izračun udjela za 2024. (euri)'!$G$1,2)</f>
        <v>181686.68</v>
      </c>
      <c r="AJ276" s="64">
        <f>+ROUND('Izračun udjela za 2024. (kune)'!AJ276/'Izračun udjela za 2024. (euri)'!$G$1,2)</f>
        <v>151597.82</v>
      </c>
      <c r="AK276" s="67">
        <f>+ROUND('Izračun udjela za 2024. (kune)'!AK276/'Izračun udjela za 2024. (euri)'!$G$1,2)</f>
        <v>7780517.4299999997</v>
      </c>
      <c r="AL276" s="64">
        <f>+ROUND('Izračun udjela za 2024. (kune)'!AL276/'Izračun udjela za 2024. (euri)'!$G$1,2)</f>
        <v>7889842.3700000001</v>
      </c>
      <c r="AM276" s="68">
        <f>+ROUND('Izračun udjela za 2024. (kune)'!AM276/'Izračun udjela za 2024. (euri)'!$G$1,2)</f>
        <v>207148.89</v>
      </c>
      <c r="AN276" s="64">
        <f>+ROUND('Izračun udjela za 2024. (kune)'!AN276/'Izračun udjela za 2024. (euri)'!$G$1,2)</f>
        <v>0</v>
      </c>
      <c r="AO276" s="67">
        <f>+ROUND('Izračun udjela za 2024. (kune)'!AO276/'Izračun udjela za 2024. (euri)'!$G$1,2)</f>
        <v>9687825.9299999997</v>
      </c>
      <c r="AP276" s="69"/>
      <c r="AQ276" s="69"/>
      <c r="AR276" s="69"/>
      <c r="AS276" s="69"/>
      <c r="AT276" s="69"/>
      <c r="AU276" s="71"/>
      <c r="AV276" s="64">
        <v>4234</v>
      </c>
      <c r="AW276" s="64">
        <v>4162</v>
      </c>
      <c r="AX276" s="64">
        <v>4325</v>
      </c>
      <c r="AY276" s="64">
        <v>4858</v>
      </c>
      <c r="AZ276" s="64"/>
      <c r="BA276" s="64"/>
      <c r="BB276" s="64"/>
      <c r="BC276" s="64"/>
      <c r="BD276" s="72">
        <f t="shared" si="69"/>
        <v>8473331.7599999998</v>
      </c>
      <c r="BE276" s="73">
        <f t="shared" si="67"/>
        <v>797.94</v>
      </c>
      <c r="BF276" s="74">
        <f>+$BJ$601</f>
        <v>453.27</v>
      </c>
      <c r="BG276" s="66">
        <f t="shared" si="68"/>
        <v>0</v>
      </c>
      <c r="BH276" s="75">
        <f t="shared" si="71"/>
        <v>0</v>
      </c>
      <c r="BI276" s="76">
        <f t="shared" si="72"/>
        <v>0</v>
      </c>
    </row>
    <row r="277" spans="1:61" ht="15.75" customHeight="1" x14ac:dyDescent="0.25">
      <c r="A277" s="60">
        <v>1</v>
      </c>
      <c r="B277" s="61">
        <v>303</v>
      </c>
      <c r="C277" s="61">
        <v>12</v>
      </c>
      <c r="D277" s="62" t="s">
        <v>87</v>
      </c>
      <c r="E277" s="62" t="s">
        <v>356</v>
      </c>
      <c r="F277" s="63">
        <v>1968</v>
      </c>
      <c r="G277" s="64">
        <v>10</v>
      </c>
      <c r="H277" s="64">
        <f>+ROUND('Izračun udjela za 2024. (kune)'!H277/'Izračun udjela za 2024. (euri)'!$G$1,2)</f>
        <v>192048.08</v>
      </c>
      <c r="I277" s="65">
        <f>+ROUND('Izračun udjela za 2024. (kune)'!I277/'Izračun udjela za 2024. (euri)'!$G$1,2)</f>
        <v>0</v>
      </c>
      <c r="J277" s="66">
        <f>+ROUND('Izračun udjela za 2024. (kune)'!J277/'Izračun udjela za 2024. (euri)'!$G$1,2)</f>
        <v>211252.89</v>
      </c>
      <c r="K277" s="64">
        <f>+ROUND('Izračun udjela za 2024. (kune)'!K277/'Izračun udjela za 2024. (euri)'!$G$1,2)</f>
        <v>221475.66</v>
      </c>
      <c r="L277" s="65">
        <f>+ROUND('Izračun udjela za 2024. (kune)'!L277/'Izračun udjela za 2024. (euri)'!$G$1,2)</f>
        <v>0</v>
      </c>
      <c r="M277" s="66">
        <f>+ROUND('Izračun udjela za 2024. (kune)'!M277/'Izračun udjela za 2024. (euri)'!$G$1,2)</f>
        <v>243623.23</v>
      </c>
      <c r="N277" s="64">
        <f>+ROUND('Izračun udjela za 2024. (kune)'!N277/'Izračun udjela za 2024. (euri)'!$G$1,2)</f>
        <v>164226.96</v>
      </c>
      <c r="O277" s="65">
        <f>+ROUND('Izračun udjela za 2024. (kune)'!O277/'Izračun udjela za 2024. (euri)'!$G$1,2)</f>
        <v>0</v>
      </c>
      <c r="P277" s="66">
        <f>+ROUND('Izračun udjela za 2024. (kune)'!P277/'Izračun udjela za 2024. (euri)'!$G$1,2)</f>
        <v>180649.66</v>
      </c>
      <c r="Q277" s="64">
        <f>+ROUND('Izračun udjela za 2024. (kune)'!Q277/'Izračun udjela za 2024. (euri)'!$G$1,2)</f>
        <v>212386.71</v>
      </c>
      <c r="R277" s="65">
        <f>+ROUND('Izračun udjela za 2024. (kune)'!R277/'Izračun udjela za 2024. (euri)'!$G$1,2)</f>
        <v>0</v>
      </c>
      <c r="S277" s="66">
        <f>+ROUND('Izračun udjela za 2024. (kune)'!S277/'Izračun udjela za 2024. (euri)'!$G$1,2)</f>
        <v>233625.38</v>
      </c>
      <c r="T277" s="64">
        <f>+ROUND('Izračun udjela za 2024. (kune)'!T277/'Izračun udjela za 2024. (euri)'!$G$1,2)</f>
        <v>233489.15</v>
      </c>
      <c r="U277" s="65">
        <f>+ROUND('Izračun udjela za 2024. (kune)'!U277/'Izračun udjela za 2024. (euri)'!$G$1,2)</f>
        <v>0</v>
      </c>
      <c r="V277" s="67">
        <f>+ROUND('Izračun udjela za 2024. (kune)'!V277/'Izračun udjela za 2024. (euri)'!$G$1,2)</f>
        <v>256838.07</v>
      </c>
      <c r="W277" s="64">
        <f>+ROUND('Izračun udjela za 2024. (kune)'!W277/'Izračun udjela za 2024. (euri)'!$G$1,2)</f>
        <v>325824.90999999997</v>
      </c>
      <c r="X277" s="65">
        <f>+ROUND('Izračun udjela za 2024. (kune)'!X277/'Izračun udjela za 2024. (euri)'!$G$1,2)</f>
        <v>0</v>
      </c>
      <c r="Y277" s="67">
        <f>+ROUND('Izračun udjela za 2024. (kune)'!Y277/'Izračun udjela za 2024. (euri)'!$G$1,2)</f>
        <v>358407.4</v>
      </c>
      <c r="Z277" s="64">
        <f>+ROUND('Izračun udjela za 2024. (kune)'!Z277/'Izračun udjela za 2024. (euri)'!$G$1,2)</f>
        <v>445904.61</v>
      </c>
      <c r="AA277" s="68">
        <f>+ROUND('Izračun udjela za 2024. (kune)'!AA277/'Izračun udjela za 2024. (euri)'!$G$1,2)</f>
        <v>1417.48</v>
      </c>
      <c r="AB277" s="65">
        <f>+ROUND('Izračun udjela za 2024. (kune)'!AB277/'Izračun udjela za 2024. (euri)'!$G$1,2)</f>
        <v>0</v>
      </c>
      <c r="AC277" s="67">
        <f>+ROUND('Izračun udjela za 2024. (kune)'!AC277/'Izračun udjela za 2024. (euri)'!$G$1,2)</f>
        <v>490495.07</v>
      </c>
      <c r="AD277" s="64">
        <f>+ROUND('Izračun udjela za 2024. (kune)'!AD277/'Izračun udjela za 2024. (euri)'!$G$1,2)</f>
        <v>298732.45</v>
      </c>
      <c r="AE277" s="68">
        <f>+ROUND('Izračun udjela za 2024. (kune)'!AE277/'Izračun udjela za 2024. (euri)'!$G$1,2)</f>
        <v>137.37</v>
      </c>
      <c r="AF277" s="65">
        <f>+ROUND('Izračun udjela za 2024. (kune)'!AF277/'Izračun udjela za 2024. (euri)'!$G$1,2)</f>
        <v>0</v>
      </c>
      <c r="AG277" s="67">
        <f>+ROUND('Izračun udjela za 2024. (kune)'!AG277/'Izračun udjela za 2024. (euri)'!$G$1,2)</f>
        <v>328605.69</v>
      </c>
      <c r="AH277" s="64">
        <f>+ROUND('Izračun udjela za 2024. (kune)'!AH277/'Izračun udjela za 2024. (euri)'!$G$1,2)</f>
        <v>288533.69</v>
      </c>
      <c r="AI277" s="68">
        <f>+ROUND('Izračun udjela za 2024. (kune)'!AI277/'Izračun udjela za 2024. (euri)'!$G$1,2)</f>
        <v>5.24</v>
      </c>
      <c r="AJ277" s="64">
        <f>+ROUND('Izračun udjela za 2024. (kune)'!AJ277/'Izračun udjela za 2024. (euri)'!$G$1,2)</f>
        <v>0</v>
      </c>
      <c r="AK277" s="67">
        <f>+ROUND('Izračun udjela za 2024. (kune)'!AK277/'Izračun udjela za 2024. (euri)'!$G$1,2)</f>
        <v>317387.06</v>
      </c>
      <c r="AL277" s="64">
        <f>+ROUND('Izračun udjela za 2024. (kune)'!AL277/'Izračun udjela za 2024. (euri)'!$G$1,2)</f>
        <v>701927.57</v>
      </c>
      <c r="AM277" s="68">
        <f>+ROUND('Izračun udjela za 2024. (kune)'!AM277/'Izračun udjela za 2024. (euri)'!$G$1,2)</f>
        <v>0</v>
      </c>
      <c r="AN277" s="64">
        <f>+ROUND('Izračun udjela za 2024. (kune)'!AN277/'Izračun udjela za 2024. (euri)'!$G$1,2)</f>
        <v>0</v>
      </c>
      <c r="AO277" s="67">
        <f>+ROUND('Izračun udjela za 2024. (kune)'!AO277/'Izračun udjela za 2024. (euri)'!$G$1,2)</f>
        <v>772120.33</v>
      </c>
      <c r="AP277" s="69"/>
      <c r="AQ277" s="69"/>
      <c r="AR277" s="69"/>
      <c r="AS277" s="69"/>
      <c r="AT277" s="69"/>
      <c r="AU277" s="71"/>
      <c r="AV277" s="64">
        <v>0</v>
      </c>
      <c r="AW277" s="64">
        <v>0</v>
      </c>
      <c r="AX277" s="64">
        <v>0</v>
      </c>
      <c r="AY277" s="64">
        <v>0</v>
      </c>
      <c r="AZ277" s="64"/>
      <c r="BA277" s="64"/>
      <c r="BB277" s="64"/>
      <c r="BC277" s="64"/>
      <c r="BD277" s="72">
        <f t="shared" si="69"/>
        <v>453403.11</v>
      </c>
      <c r="BE277" s="73">
        <f t="shared" si="67"/>
        <v>230.39</v>
      </c>
      <c r="BF277" s="74">
        <f t="shared" ref="BF277:BF278" si="75">+$BJ$600</f>
        <v>447.75</v>
      </c>
      <c r="BG277" s="66">
        <f t="shared" si="68"/>
        <v>427764.48000000004</v>
      </c>
      <c r="BH277" s="75">
        <f t="shared" si="71"/>
        <v>1.2086901246281018E-3</v>
      </c>
      <c r="BI277" s="76">
        <f t="shared" si="72"/>
        <v>1.2086901246281001E-3</v>
      </c>
    </row>
    <row r="278" spans="1:61" ht="15" x14ac:dyDescent="0.25">
      <c r="A278" s="60">
        <v>1</v>
      </c>
      <c r="B278" s="61">
        <v>304</v>
      </c>
      <c r="C278" s="61">
        <v>18</v>
      </c>
      <c r="D278" s="62" t="s">
        <v>87</v>
      </c>
      <c r="E278" s="62" t="s">
        <v>357</v>
      </c>
      <c r="F278" s="63">
        <v>748</v>
      </c>
      <c r="G278" s="64">
        <v>10</v>
      </c>
      <c r="H278" s="64">
        <f>+ROUND('Izračun udjela za 2024. (kune)'!H278/'Izračun udjela za 2024. (euri)'!$G$1,2)</f>
        <v>155618.84</v>
      </c>
      <c r="I278" s="65">
        <f>+ROUND('Izračun udjela za 2024. (kune)'!I278/'Izračun udjela za 2024. (euri)'!$G$1,2)</f>
        <v>0</v>
      </c>
      <c r="J278" s="66">
        <f>+ROUND('Izračun udjela za 2024. (kune)'!J278/'Izračun udjela za 2024. (euri)'!$G$1,2)</f>
        <v>171180.72</v>
      </c>
      <c r="K278" s="64">
        <f>+ROUND('Izračun udjela za 2024. (kune)'!K278/'Izračun udjela za 2024. (euri)'!$G$1,2)</f>
        <v>189136.03</v>
      </c>
      <c r="L278" s="65">
        <f>+ROUND('Izračun udjela za 2024. (kune)'!L278/'Izračun udjela za 2024. (euri)'!$G$1,2)</f>
        <v>0</v>
      </c>
      <c r="M278" s="66">
        <f>+ROUND('Izračun udjela za 2024. (kune)'!M278/'Izračun udjela za 2024. (euri)'!$G$1,2)</f>
        <v>208049.64</v>
      </c>
      <c r="N278" s="64">
        <f>+ROUND('Izračun udjela za 2024. (kune)'!N278/'Izračun udjela za 2024. (euri)'!$G$1,2)</f>
        <v>156773.45000000001</v>
      </c>
      <c r="O278" s="65">
        <f>+ROUND('Izračun udjela za 2024. (kune)'!O278/'Izračun udjela za 2024. (euri)'!$G$1,2)</f>
        <v>0</v>
      </c>
      <c r="P278" s="66">
        <f>+ROUND('Izračun udjela za 2024. (kune)'!P278/'Izračun udjela za 2024. (euri)'!$G$1,2)</f>
        <v>172450.79</v>
      </c>
      <c r="Q278" s="64">
        <f>+ROUND('Izračun udjela za 2024. (kune)'!Q278/'Izračun udjela za 2024. (euri)'!$G$1,2)</f>
        <v>174953.8</v>
      </c>
      <c r="R278" s="65">
        <f>+ROUND('Izračun udjela za 2024. (kune)'!R278/'Izračun udjela za 2024. (euri)'!$G$1,2)</f>
        <v>0</v>
      </c>
      <c r="S278" s="66">
        <f>+ROUND('Izračun udjela za 2024. (kune)'!S278/'Izračun udjela za 2024. (euri)'!$G$1,2)</f>
        <v>192449.17</v>
      </c>
      <c r="T278" s="64">
        <f>+ROUND('Izračun udjela za 2024. (kune)'!T278/'Izračun udjela za 2024. (euri)'!$G$1,2)</f>
        <v>158382.44</v>
      </c>
      <c r="U278" s="65">
        <f>+ROUND('Izračun udjela za 2024. (kune)'!U278/'Izračun udjela za 2024. (euri)'!$G$1,2)</f>
        <v>0</v>
      </c>
      <c r="V278" s="67">
        <f>+ROUND('Izračun udjela za 2024. (kune)'!V278/'Izračun udjela za 2024. (euri)'!$G$1,2)</f>
        <v>174220.68</v>
      </c>
      <c r="W278" s="64">
        <f>+ROUND('Izračun udjela za 2024. (kune)'!W278/'Izračun udjela za 2024. (euri)'!$G$1,2)</f>
        <v>208205.7</v>
      </c>
      <c r="X278" s="65">
        <f>+ROUND('Izračun udjela za 2024. (kune)'!X278/'Izračun udjela za 2024. (euri)'!$G$1,2)</f>
        <v>0</v>
      </c>
      <c r="Y278" s="67">
        <f>+ROUND('Izračun udjela za 2024. (kune)'!Y278/'Izračun udjela za 2024. (euri)'!$G$1,2)</f>
        <v>229026.27</v>
      </c>
      <c r="Z278" s="64">
        <f>+ROUND('Izračun udjela za 2024. (kune)'!Z278/'Izračun udjela za 2024. (euri)'!$G$1,2)</f>
        <v>300013.27</v>
      </c>
      <c r="AA278" s="68">
        <f>+ROUND('Izračun udjela za 2024. (kune)'!AA278/'Izračun udjela za 2024. (euri)'!$G$1,2)</f>
        <v>1329.58</v>
      </c>
      <c r="AB278" s="65">
        <f>+ROUND('Izračun udjela za 2024. (kune)'!AB278/'Izračun udjela za 2024. (euri)'!$G$1,2)</f>
        <v>0</v>
      </c>
      <c r="AC278" s="67">
        <f>+ROUND('Izračun udjela za 2024. (kune)'!AC278/'Izračun udjela za 2024. (euri)'!$G$1,2)</f>
        <v>356364.13</v>
      </c>
      <c r="AD278" s="64">
        <f>+ROUND('Izračun udjela za 2024. (kune)'!AD278/'Izračun udjela za 2024. (euri)'!$G$1,2)</f>
        <v>247009.35</v>
      </c>
      <c r="AE278" s="68">
        <f>+ROUND('Izračun udjela za 2024. (kune)'!AE278/'Izračun udjela za 2024. (euri)'!$G$1,2)</f>
        <v>2345.71</v>
      </c>
      <c r="AF278" s="65">
        <f>+ROUND('Izračun udjela za 2024. (kune)'!AF278/'Izračun udjela za 2024. (euri)'!$G$1,2)</f>
        <v>0</v>
      </c>
      <c r="AG278" s="67">
        <f>+ROUND('Izračun udjela za 2024. (kune)'!AG278/'Izračun udjela za 2024. (euri)'!$G$1,2)</f>
        <v>295847.11</v>
      </c>
      <c r="AH278" s="64">
        <f>+ROUND('Izračun udjela za 2024. (kune)'!AH278/'Izračun udjela za 2024. (euri)'!$G$1,2)</f>
        <v>237911.44</v>
      </c>
      <c r="AI278" s="68">
        <f>+ROUND('Izračun udjela za 2024. (kune)'!AI278/'Izračun udjela za 2024. (euri)'!$G$1,2)</f>
        <v>5846.16</v>
      </c>
      <c r="AJ278" s="64">
        <f>+ROUND('Izračun udjela za 2024. (kune)'!AJ278/'Izračun udjela za 2024. (euri)'!$G$1,2)</f>
        <v>0</v>
      </c>
      <c r="AK278" s="67">
        <f>+ROUND('Izračun udjela za 2024. (kune)'!AK278/'Izračun udjela za 2024. (euri)'!$G$1,2)</f>
        <v>296223.44</v>
      </c>
      <c r="AL278" s="64">
        <f>+ROUND('Izračun udjela za 2024. (kune)'!AL278/'Izračun udjela za 2024. (euri)'!$G$1,2)</f>
        <v>266355.87</v>
      </c>
      <c r="AM278" s="68">
        <f>+ROUND('Izračun udjela za 2024. (kune)'!AM278/'Izračun udjela za 2024. (euri)'!$G$1,2)</f>
        <v>7392.72</v>
      </c>
      <c r="AN278" s="64">
        <f>+ROUND('Izračun udjela za 2024. (kune)'!AN278/'Izračun udjela za 2024. (euri)'!$G$1,2)</f>
        <v>0</v>
      </c>
      <c r="AO278" s="67">
        <f>+ROUND('Izračun udjela za 2024. (kune)'!AO278/'Izračun udjela za 2024. (euri)'!$G$1,2)</f>
        <v>330409.94</v>
      </c>
      <c r="AP278" s="69"/>
      <c r="AQ278" s="69"/>
      <c r="AR278" s="69"/>
      <c r="AS278" s="69"/>
      <c r="AT278" s="69"/>
      <c r="AU278" s="71"/>
      <c r="AV278" s="64">
        <v>127</v>
      </c>
      <c r="AW278" s="64">
        <v>122</v>
      </c>
      <c r="AX278" s="64">
        <v>187</v>
      </c>
      <c r="AY278" s="64">
        <v>208</v>
      </c>
      <c r="AZ278" s="64"/>
      <c r="BA278" s="64"/>
      <c r="BB278" s="64"/>
      <c r="BC278" s="64"/>
      <c r="BD278" s="72">
        <f t="shared" si="69"/>
        <v>301574.18</v>
      </c>
      <c r="BE278" s="73">
        <f t="shared" si="67"/>
        <v>403.17</v>
      </c>
      <c r="BF278" s="74">
        <f t="shared" si="75"/>
        <v>447.75</v>
      </c>
      <c r="BG278" s="66">
        <f t="shared" si="68"/>
        <v>33345.839999999989</v>
      </c>
      <c r="BH278" s="75">
        <f t="shared" si="71"/>
        <v>9.4221912734383006E-5</v>
      </c>
      <c r="BI278" s="76">
        <f t="shared" si="72"/>
        <v>9.4221912734383006E-5</v>
      </c>
    </row>
    <row r="279" spans="1:61" ht="15.75" customHeight="1" x14ac:dyDescent="0.25">
      <c r="A279" s="60">
        <v>1</v>
      </c>
      <c r="B279" s="61">
        <v>306</v>
      </c>
      <c r="C279" s="61">
        <v>19</v>
      </c>
      <c r="D279" s="62" t="s">
        <v>91</v>
      </c>
      <c r="E279" s="62" t="s">
        <v>358</v>
      </c>
      <c r="F279" s="63">
        <v>2838</v>
      </c>
      <c r="G279" s="64">
        <v>12</v>
      </c>
      <c r="H279" s="64">
        <f>+ROUND('Izračun udjela za 2024. (kune)'!H279/'Izračun udjela za 2024. (euri)'!$G$1,2)</f>
        <v>570107.43999999994</v>
      </c>
      <c r="I279" s="65">
        <f>+ROUND('Izračun udjela za 2024. (kune)'!I279/'Izračun udjela za 2024. (euri)'!$G$1,2)</f>
        <v>51309.77</v>
      </c>
      <c r="J279" s="66">
        <f>+ROUND('Izračun udjela za 2024. (kune)'!J279/'Izračun udjela za 2024. (euri)'!$G$1,2)</f>
        <v>581053.38</v>
      </c>
      <c r="K279" s="64">
        <f>+ROUND('Izračun udjela za 2024. (kune)'!K279/'Izračun udjela za 2024. (euri)'!$G$1,2)</f>
        <v>500322.24</v>
      </c>
      <c r="L279" s="65">
        <f>+ROUND('Izračun udjela za 2024. (kune)'!L279/'Izračun udjela za 2024. (euri)'!$G$1,2)</f>
        <v>45029.1</v>
      </c>
      <c r="M279" s="66">
        <f>+ROUND('Izračun udjela za 2024. (kune)'!M279/'Izračun udjela za 2024. (euri)'!$G$1,2)</f>
        <v>509928.31</v>
      </c>
      <c r="N279" s="64">
        <f>+ROUND('Izračun udjela za 2024. (kune)'!N279/'Izračun udjela za 2024. (euri)'!$G$1,2)</f>
        <v>410356.17</v>
      </c>
      <c r="O279" s="65">
        <f>+ROUND('Izračun udjela za 2024. (kune)'!O279/'Izračun udjela za 2024. (euri)'!$G$1,2)</f>
        <v>36932.089999999997</v>
      </c>
      <c r="P279" s="66">
        <f>+ROUND('Izračun udjela za 2024. (kune)'!P279/'Izračun udjela za 2024. (euri)'!$G$1,2)</f>
        <v>418234.96</v>
      </c>
      <c r="Q279" s="64">
        <f>+ROUND('Izračun udjela za 2024. (kune)'!Q279/'Izračun udjela za 2024. (euri)'!$G$1,2)</f>
        <v>390473.82</v>
      </c>
      <c r="R279" s="65">
        <f>+ROUND('Izračun udjela za 2024. (kune)'!R279/'Izračun udjela za 2024. (euri)'!$G$1,2)</f>
        <v>36038.120000000003</v>
      </c>
      <c r="S279" s="66">
        <f>+ROUND('Izračun udjela za 2024. (kune)'!S279/'Izračun udjela za 2024. (euri)'!$G$1,2)</f>
        <v>396967.99</v>
      </c>
      <c r="T279" s="64">
        <f>+ROUND('Izračun udjela za 2024. (kune)'!T279/'Izračun udjela za 2024. (euri)'!$G$1,2)</f>
        <v>322005.37</v>
      </c>
      <c r="U279" s="65">
        <f>+ROUND('Izračun udjela za 2024. (kune)'!U279/'Izračun udjela za 2024. (euri)'!$G$1,2)</f>
        <v>30184.23</v>
      </c>
      <c r="V279" s="67">
        <f>+ROUND('Izračun udjela za 2024. (kune)'!V279/'Izračun udjela za 2024. (euri)'!$G$1,2)</f>
        <v>326839.67</v>
      </c>
      <c r="W279" s="64">
        <f>+ROUND('Izračun udjela za 2024. (kune)'!W279/'Izračun udjela za 2024. (euri)'!$G$1,2)</f>
        <v>448390.97</v>
      </c>
      <c r="X279" s="65">
        <f>+ROUND('Izračun udjela za 2024. (kune)'!X279/'Izračun udjela za 2024. (euri)'!$G$1,2)</f>
        <v>40762.879999999997</v>
      </c>
      <c r="Y279" s="67">
        <f>+ROUND('Izračun udjela za 2024. (kune)'!Y279/'Izračun udjela za 2024. (euri)'!$G$1,2)</f>
        <v>456543.47</v>
      </c>
      <c r="Z279" s="64">
        <f>+ROUND('Izračun udjela za 2024. (kune)'!Z279/'Izračun udjela za 2024. (euri)'!$G$1,2)</f>
        <v>508456.63</v>
      </c>
      <c r="AA279" s="68">
        <f>+ROUND('Izračun udjela za 2024. (kune)'!AA279/'Izračun udjela za 2024. (euri)'!$G$1,2)</f>
        <v>9598.74</v>
      </c>
      <c r="AB279" s="65">
        <f>+ROUND('Izračun udjela za 2024. (kune)'!AB279/'Izračun udjela za 2024. (euri)'!$G$1,2)</f>
        <v>46223.39</v>
      </c>
      <c r="AC279" s="67">
        <f>+ROUND('Izračun udjela za 2024. (kune)'!AC279/'Izračun udjela za 2024. (euri)'!$G$1,2)</f>
        <v>517653.41</v>
      </c>
      <c r="AD279" s="64">
        <f>+ROUND('Izračun udjela za 2024. (kune)'!AD279/'Izračun udjela za 2024. (euri)'!$G$1,2)</f>
        <v>602431.44999999995</v>
      </c>
      <c r="AE279" s="68">
        <f>+ROUND('Izračun udjela za 2024. (kune)'!AE279/'Izračun udjela za 2024. (euri)'!$G$1,2)</f>
        <v>3708.61</v>
      </c>
      <c r="AF279" s="65">
        <f>+ROUND('Izračun udjela za 2024. (kune)'!AF279/'Izračun udjela za 2024. (euri)'!$G$1,2)</f>
        <v>55989.29</v>
      </c>
      <c r="AG279" s="67">
        <f>+ROUND('Izračun udjela za 2024. (kune)'!AG279/'Izračun udjela za 2024. (euri)'!$G$1,2)</f>
        <v>620348.13</v>
      </c>
      <c r="AH279" s="64">
        <f>+ROUND('Izračun udjela za 2024. (kune)'!AH279/'Izračun udjela za 2024. (euri)'!$G$1,2)</f>
        <v>617072.06000000006</v>
      </c>
      <c r="AI279" s="68">
        <f>+ROUND('Izračun udjela za 2024. (kune)'!AI279/'Izračun udjela za 2024. (euri)'!$G$1,2)</f>
        <v>2957.26</v>
      </c>
      <c r="AJ279" s="64">
        <f>+ROUND('Izračun udjela za 2024. (kune)'!AJ279/'Izračun udjela za 2024. (euri)'!$G$1,2)</f>
        <v>56097.63</v>
      </c>
      <c r="AK279" s="67">
        <f>+ROUND('Izračun udjela za 2024. (kune)'!AK279/'Izračun udjela za 2024. (euri)'!$G$1,2)</f>
        <v>637465.80000000005</v>
      </c>
      <c r="AL279" s="64">
        <f>+ROUND('Izračun udjela za 2024. (kune)'!AL279/'Izračun udjela za 2024. (euri)'!$G$1,2)</f>
        <v>611460.25</v>
      </c>
      <c r="AM279" s="68">
        <f>+ROUND('Izračun udjela za 2024. (kune)'!AM279/'Izračun udjela za 2024. (euri)'!$G$1,2)</f>
        <v>3196.63</v>
      </c>
      <c r="AN279" s="64">
        <f>+ROUND('Izračun udjela za 2024. (kune)'!AN279/'Izračun udjela za 2024. (euri)'!$G$1,2)</f>
        <v>56470.51</v>
      </c>
      <c r="AO279" s="67">
        <f>+ROUND('Izračun udjela za 2024. (kune)'!AO279/'Izračun udjela za 2024. (euri)'!$G$1,2)</f>
        <v>628711.06000000006</v>
      </c>
      <c r="AP279" s="69"/>
      <c r="AQ279" s="69"/>
      <c r="AR279" s="69"/>
      <c r="AS279" s="69"/>
      <c r="AT279" s="69"/>
      <c r="AU279" s="71"/>
      <c r="AV279" s="64">
        <v>48</v>
      </c>
      <c r="AW279" s="64">
        <v>56</v>
      </c>
      <c r="AX279" s="64">
        <v>56</v>
      </c>
      <c r="AY279" s="64">
        <v>48</v>
      </c>
      <c r="AZ279" s="64"/>
      <c r="BA279" s="64"/>
      <c r="BB279" s="64"/>
      <c r="BC279" s="64"/>
      <c r="BD279" s="72">
        <f t="shared" si="69"/>
        <v>572144.37</v>
      </c>
      <c r="BE279" s="73">
        <f t="shared" si="67"/>
        <v>201.6</v>
      </c>
      <c r="BF279" s="74">
        <f t="shared" ref="BF279:BF280" si="76">+$BJ$601</f>
        <v>453.27</v>
      </c>
      <c r="BG279" s="66">
        <f t="shared" si="68"/>
        <v>714239.46</v>
      </c>
      <c r="BH279" s="75">
        <f t="shared" si="71"/>
        <v>2.0181530311299059E-3</v>
      </c>
      <c r="BI279" s="76">
        <f t="shared" si="72"/>
        <v>2.0181530311299098E-3</v>
      </c>
    </row>
    <row r="280" spans="1:61" ht="15.75" customHeight="1" x14ac:dyDescent="0.25">
      <c r="A280" s="60">
        <v>1</v>
      </c>
      <c r="B280" s="61">
        <v>307</v>
      </c>
      <c r="C280" s="61">
        <v>10</v>
      </c>
      <c r="D280" s="62" t="s">
        <v>91</v>
      </c>
      <c r="E280" s="62" t="s">
        <v>359</v>
      </c>
      <c r="F280" s="63">
        <v>4537</v>
      </c>
      <c r="G280" s="64">
        <v>12</v>
      </c>
      <c r="H280" s="64">
        <f>+ROUND('Izračun udjela za 2024. (kune)'!H280/'Izračun udjela za 2024. (euri)'!$G$1,2)</f>
        <v>921117.15</v>
      </c>
      <c r="I280" s="65">
        <f>+ROUND('Izračun udjela za 2024. (kune)'!I280/'Izračun udjela za 2024. (euri)'!$G$1,2)</f>
        <v>0</v>
      </c>
      <c r="J280" s="66">
        <f>+ROUND('Izračun udjela za 2024. (kune)'!J280/'Izračun udjela za 2024. (euri)'!$G$1,2)</f>
        <v>1031651.21</v>
      </c>
      <c r="K280" s="64">
        <f>+ROUND('Izračun udjela za 2024. (kune)'!K280/'Izračun udjela za 2024. (euri)'!$G$1,2)</f>
        <v>1027232.26</v>
      </c>
      <c r="L280" s="65">
        <f>+ROUND('Izračun udjela za 2024. (kune)'!L280/'Izračun udjela za 2024. (euri)'!$G$1,2)</f>
        <v>0</v>
      </c>
      <c r="M280" s="66">
        <f>+ROUND('Izračun udjela za 2024. (kune)'!M280/'Izračun udjela za 2024. (euri)'!$G$1,2)</f>
        <v>1150500.1299999999</v>
      </c>
      <c r="N280" s="64">
        <f>+ROUND('Izračun udjela za 2024. (kune)'!N280/'Izračun udjela za 2024. (euri)'!$G$1,2)</f>
        <v>937668.28</v>
      </c>
      <c r="O280" s="65">
        <f>+ROUND('Izračun udjela za 2024. (kune)'!O280/'Izračun udjela za 2024. (euri)'!$G$1,2)</f>
        <v>0</v>
      </c>
      <c r="P280" s="66">
        <f>+ROUND('Izračun udjela za 2024. (kune)'!P280/'Izračun udjela za 2024. (euri)'!$G$1,2)</f>
        <v>1050188.47</v>
      </c>
      <c r="Q280" s="64">
        <f>+ROUND('Izračun udjela za 2024. (kune)'!Q280/'Izračun udjela za 2024. (euri)'!$G$1,2)</f>
        <v>968264.57</v>
      </c>
      <c r="R280" s="65">
        <f>+ROUND('Izračun udjela za 2024. (kune)'!R280/'Izračun udjela za 2024. (euri)'!$G$1,2)</f>
        <v>0</v>
      </c>
      <c r="S280" s="66">
        <f>+ROUND('Izračun udjela za 2024. (kune)'!S280/'Izračun udjela za 2024. (euri)'!$G$1,2)</f>
        <v>1084456.32</v>
      </c>
      <c r="T280" s="64">
        <f>+ROUND('Izračun udjela za 2024. (kune)'!T280/'Izračun udjela za 2024. (euri)'!$G$1,2)</f>
        <v>842397.7</v>
      </c>
      <c r="U280" s="65">
        <f>+ROUND('Izračun udjela za 2024. (kune)'!U280/'Izračun udjela za 2024. (euri)'!$G$1,2)</f>
        <v>0</v>
      </c>
      <c r="V280" s="67">
        <f>+ROUND('Izračun udjela za 2024. (kune)'!V280/'Izračun udjela za 2024. (euri)'!$G$1,2)</f>
        <v>943485.43</v>
      </c>
      <c r="W280" s="64">
        <f>+ROUND('Izračun udjela za 2024. (kune)'!W280/'Izračun udjela za 2024. (euri)'!$G$1,2)</f>
        <v>976075.05</v>
      </c>
      <c r="X280" s="65">
        <f>+ROUND('Izračun udjela za 2024. (kune)'!X280/'Izračun udjela za 2024. (euri)'!$G$1,2)</f>
        <v>0</v>
      </c>
      <c r="Y280" s="67">
        <f>+ROUND('Izračun udjela za 2024. (kune)'!Y280/'Izračun udjela za 2024. (euri)'!$G$1,2)</f>
        <v>1093204.06</v>
      </c>
      <c r="Z280" s="64">
        <f>+ROUND('Izračun udjela za 2024. (kune)'!Z280/'Izračun udjela za 2024. (euri)'!$G$1,2)</f>
        <v>1054109.95</v>
      </c>
      <c r="AA280" s="68">
        <f>+ROUND('Izračun udjela za 2024. (kune)'!AA280/'Izračun udjela za 2024. (euri)'!$G$1,2)</f>
        <v>2098.13</v>
      </c>
      <c r="AB280" s="65">
        <f>+ROUND('Izračun udjela za 2024. (kune)'!AB280/'Izračun udjela za 2024. (euri)'!$G$1,2)</f>
        <v>0</v>
      </c>
      <c r="AC280" s="67">
        <f>+ROUND('Izračun udjela za 2024. (kune)'!AC280/'Izračun udjela za 2024. (euri)'!$G$1,2)</f>
        <v>1179368.1000000001</v>
      </c>
      <c r="AD280" s="64">
        <f>+ROUND('Izračun udjela za 2024. (kune)'!AD280/'Izračun udjela za 2024. (euri)'!$G$1,2)</f>
        <v>1093731.5</v>
      </c>
      <c r="AE280" s="68">
        <f>+ROUND('Izračun udjela za 2024. (kune)'!AE280/'Izračun udjela za 2024. (euri)'!$G$1,2)</f>
        <v>1135.46</v>
      </c>
      <c r="AF280" s="65">
        <f>+ROUND('Izračun udjela za 2024. (kune)'!AF280/'Izračun udjela za 2024. (euri)'!$G$1,2)</f>
        <v>0</v>
      </c>
      <c r="AG280" s="67">
        <f>+ROUND('Izračun udjela za 2024. (kune)'!AG280/'Izračun udjela za 2024. (euri)'!$G$1,2)</f>
        <v>1225714.3400000001</v>
      </c>
      <c r="AH280" s="64">
        <f>+ROUND('Izračun udjela za 2024. (kune)'!AH280/'Izračun udjela za 2024. (euri)'!$G$1,2)</f>
        <v>917949.06</v>
      </c>
      <c r="AI280" s="68">
        <f>+ROUND('Izračun udjela za 2024. (kune)'!AI280/'Izračun udjela za 2024. (euri)'!$G$1,2)</f>
        <v>807.75</v>
      </c>
      <c r="AJ280" s="64">
        <f>+ROUND('Izračun udjela za 2024. (kune)'!AJ280/'Izračun udjela za 2024. (euri)'!$G$1,2)</f>
        <v>0</v>
      </c>
      <c r="AK280" s="67">
        <f>+ROUND('Izračun udjela za 2024. (kune)'!AK280/'Izračun udjela za 2024. (euri)'!$G$1,2)</f>
        <v>1032103.7</v>
      </c>
      <c r="AL280" s="64">
        <f>+ROUND('Izračun udjela za 2024. (kune)'!AL280/'Izračun udjela za 2024. (euri)'!$G$1,2)</f>
        <v>1284498.1200000001</v>
      </c>
      <c r="AM280" s="68">
        <f>+ROUND('Izračun udjela za 2024. (kune)'!AM280/'Izračun udjela za 2024. (euri)'!$G$1,2)</f>
        <v>396.03</v>
      </c>
      <c r="AN280" s="64">
        <f>+ROUND('Izračun udjela za 2024. (kune)'!AN280/'Izračun udjela za 2024. (euri)'!$G$1,2)</f>
        <v>0</v>
      </c>
      <c r="AO280" s="67">
        <f>+ROUND('Izračun udjela za 2024. (kune)'!AO280/'Izračun udjela za 2024. (euri)'!$G$1,2)</f>
        <v>1441761.93</v>
      </c>
      <c r="AP280" s="69"/>
      <c r="AQ280" s="69"/>
      <c r="AR280" s="69"/>
      <c r="AS280" s="69"/>
      <c r="AT280" s="69"/>
      <c r="AU280" s="71"/>
      <c r="AV280" s="64">
        <v>5</v>
      </c>
      <c r="AW280" s="64">
        <v>9</v>
      </c>
      <c r="AX280" s="64">
        <v>22</v>
      </c>
      <c r="AY280" s="64">
        <v>16</v>
      </c>
      <c r="AZ280" s="64"/>
      <c r="BA280" s="64"/>
      <c r="BB280" s="64"/>
      <c r="BC280" s="64"/>
      <c r="BD280" s="72">
        <f t="shared" si="69"/>
        <v>1194430.43</v>
      </c>
      <c r="BE280" s="73">
        <f t="shared" si="67"/>
        <v>263.26</v>
      </c>
      <c r="BF280" s="74">
        <f t="shared" si="76"/>
        <v>453.27</v>
      </c>
      <c r="BG280" s="66">
        <f t="shared" si="68"/>
        <v>862075.37</v>
      </c>
      <c r="BH280" s="75">
        <f t="shared" si="71"/>
        <v>2.4358777671397982E-3</v>
      </c>
      <c r="BI280" s="76">
        <f t="shared" si="72"/>
        <v>2.4358777671398E-3</v>
      </c>
    </row>
    <row r="281" spans="1:61" ht="15.75" customHeight="1" x14ac:dyDescent="0.25">
      <c r="A281" s="60">
        <v>1</v>
      </c>
      <c r="B281" s="61">
        <v>308</v>
      </c>
      <c r="C281" s="61">
        <v>19</v>
      </c>
      <c r="D281" s="62" t="s">
        <v>87</v>
      </c>
      <c r="E281" s="62" t="s">
        <v>360</v>
      </c>
      <c r="F281" s="63">
        <v>3705</v>
      </c>
      <c r="G281" s="64">
        <v>10</v>
      </c>
      <c r="H281" s="64">
        <f>+ROUND('Izračun udjela za 2024. (kune)'!H281/'Izračun udjela za 2024. (euri)'!$G$1,2)</f>
        <v>826744.79</v>
      </c>
      <c r="I281" s="65">
        <f>+ROUND('Izračun udjela za 2024. (kune)'!I281/'Izračun udjela za 2024. (euri)'!$G$1,2)</f>
        <v>0</v>
      </c>
      <c r="J281" s="66">
        <f>+ROUND('Izračun udjela za 2024. (kune)'!J281/'Izračun udjela za 2024. (euri)'!$G$1,2)</f>
        <v>909419.26</v>
      </c>
      <c r="K281" s="64">
        <f>+ROUND('Izračun udjela za 2024. (kune)'!K281/'Izračun udjela za 2024. (euri)'!$G$1,2)</f>
        <v>955801.05</v>
      </c>
      <c r="L281" s="65">
        <f>+ROUND('Izračun udjela za 2024. (kune)'!L281/'Izračun udjela za 2024. (euri)'!$G$1,2)</f>
        <v>0</v>
      </c>
      <c r="M281" s="66">
        <f>+ROUND('Izračun udjela za 2024. (kune)'!M281/'Izračun udjela za 2024. (euri)'!$G$1,2)</f>
        <v>1051381.1499999999</v>
      </c>
      <c r="N281" s="64">
        <f>+ROUND('Izračun udjela za 2024. (kune)'!N281/'Izračun udjela za 2024. (euri)'!$G$1,2)</f>
        <v>922129.5</v>
      </c>
      <c r="O281" s="65">
        <f>+ROUND('Izračun udjela za 2024. (kune)'!O281/'Izračun udjela za 2024. (euri)'!$G$1,2)</f>
        <v>0</v>
      </c>
      <c r="P281" s="66">
        <f>+ROUND('Izračun udjela za 2024. (kune)'!P281/'Izračun udjela za 2024. (euri)'!$G$1,2)</f>
        <v>1014342.45</v>
      </c>
      <c r="Q281" s="64">
        <f>+ROUND('Izračun udjela za 2024. (kune)'!Q281/'Izračun udjela za 2024. (euri)'!$G$1,2)</f>
        <v>799007.94</v>
      </c>
      <c r="R281" s="65">
        <f>+ROUND('Izračun udjela za 2024. (kune)'!R281/'Izračun udjela za 2024. (euri)'!$G$1,2)</f>
        <v>0</v>
      </c>
      <c r="S281" s="66">
        <f>+ROUND('Izračun udjela za 2024. (kune)'!S281/'Izračun udjela za 2024. (euri)'!$G$1,2)</f>
        <v>878908.74</v>
      </c>
      <c r="T281" s="64">
        <f>+ROUND('Izračun udjela za 2024. (kune)'!T281/'Izračun udjela za 2024. (euri)'!$G$1,2)</f>
        <v>777553.84</v>
      </c>
      <c r="U281" s="65">
        <f>+ROUND('Izračun udjela za 2024. (kune)'!U281/'Izračun udjela za 2024. (euri)'!$G$1,2)</f>
        <v>0</v>
      </c>
      <c r="V281" s="67">
        <f>+ROUND('Izračun udjela za 2024. (kune)'!V281/'Izračun udjela za 2024. (euri)'!$G$1,2)</f>
        <v>855309.22</v>
      </c>
      <c r="W281" s="64">
        <f>+ROUND('Izračun udjela za 2024. (kune)'!W281/'Izračun udjela za 2024. (euri)'!$G$1,2)</f>
        <v>1014772.14</v>
      </c>
      <c r="X281" s="65">
        <f>+ROUND('Izračun udjela za 2024. (kune)'!X281/'Izračun udjela za 2024. (euri)'!$G$1,2)</f>
        <v>0</v>
      </c>
      <c r="Y281" s="67">
        <f>+ROUND('Izračun udjela za 2024. (kune)'!Y281/'Izračun udjela za 2024. (euri)'!$G$1,2)</f>
        <v>1116249.3500000001</v>
      </c>
      <c r="Z281" s="64">
        <f>+ROUND('Izračun udjela za 2024. (kune)'!Z281/'Izračun udjela za 2024. (euri)'!$G$1,2)</f>
        <v>1102613.77</v>
      </c>
      <c r="AA281" s="68">
        <f>+ROUND('Izračun udjela za 2024. (kune)'!AA281/'Izračun udjela za 2024. (euri)'!$G$1,2)</f>
        <v>174098.29</v>
      </c>
      <c r="AB281" s="65">
        <f>+ROUND('Izračun udjela za 2024. (kune)'!AB281/'Izračun udjela za 2024. (euri)'!$G$1,2)</f>
        <v>0</v>
      </c>
      <c r="AC281" s="67">
        <f>+ROUND('Izračun udjela za 2024. (kune)'!AC281/'Izračun udjela za 2024. (euri)'!$G$1,2)</f>
        <v>2184217.92</v>
      </c>
      <c r="AD281" s="64">
        <f>+ROUND('Izračun udjela za 2024. (kune)'!AD281/'Izračun udjela za 2024. (euri)'!$G$1,2)</f>
        <v>1057720.8600000001</v>
      </c>
      <c r="AE281" s="68">
        <f>+ROUND('Izračun udjela za 2024. (kune)'!AE281/'Izračun udjela za 2024. (euri)'!$G$1,2)</f>
        <v>138351.79</v>
      </c>
      <c r="AF281" s="65">
        <f>+ROUND('Izračun udjela za 2024. (kune)'!AF281/'Izračun udjela za 2024. (euri)'!$G$1,2)</f>
        <v>0</v>
      </c>
      <c r="AG281" s="67">
        <f>+ROUND('Izračun udjela za 2024. (kune)'!AG281/'Izračun udjela za 2024. (euri)'!$G$1,2)</f>
        <v>2141964.9500000002</v>
      </c>
      <c r="AH281" s="64">
        <f>+ROUND('Izračun udjela za 2024. (kune)'!AH281/'Izračun udjela za 2024. (euri)'!$G$1,2)</f>
        <v>912996.25</v>
      </c>
      <c r="AI281" s="68">
        <f>+ROUND('Izračun udjela za 2024. (kune)'!AI281/'Izračun udjela za 2024. (euri)'!$G$1,2)</f>
        <v>185901.71</v>
      </c>
      <c r="AJ281" s="64">
        <f>+ROUND('Izračun udjela za 2024. (kune)'!AJ281/'Izračun udjela za 2024. (euri)'!$G$1,2)</f>
        <v>0</v>
      </c>
      <c r="AK281" s="67">
        <f>+ROUND('Izračun udjela za 2024. (kune)'!AK281/'Izračun udjela za 2024. (euri)'!$G$1,2)</f>
        <v>1998569.68</v>
      </c>
      <c r="AL281" s="64">
        <f>+ROUND('Izračun udjela za 2024. (kune)'!AL281/'Izračun udjela za 2024. (euri)'!$G$1,2)</f>
        <v>1138415.1599999999</v>
      </c>
      <c r="AM281" s="68">
        <f>+ROUND('Izračun udjela za 2024. (kune)'!AM281/'Izračun udjela za 2024. (euri)'!$G$1,2)</f>
        <v>184290.94</v>
      </c>
      <c r="AN281" s="64">
        <f>+ROUND('Izračun udjela za 2024. (kune)'!AN281/'Izračun udjela za 2024. (euri)'!$G$1,2)</f>
        <v>0</v>
      </c>
      <c r="AO281" s="67">
        <f>+ROUND('Izračun udjela za 2024. (kune)'!AO281/'Izračun udjela za 2024. (euri)'!$G$1,2)</f>
        <v>2260346.92</v>
      </c>
      <c r="AP281" s="69"/>
      <c r="AQ281" s="69"/>
      <c r="AR281" s="69"/>
      <c r="AS281" s="69"/>
      <c r="AT281" s="69"/>
      <c r="AU281" s="71"/>
      <c r="AV281" s="64">
        <v>5310</v>
      </c>
      <c r="AW281" s="64">
        <v>5163</v>
      </c>
      <c r="AX281" s="64">
        <v>5474</v>
      </c>
      <c r="AY281" s="64">
        <v>5529</v>
      </c>
      <c r="AZ281" s="64"/>
      <c r="BA281" s="64"/>
      <c r="BB281" s="64"/>
      <c r="BC281" s="64"/>
      <c r="BD281" s="72">
        <f t="shared" si="69"/>
        <v>1940269.76</v>
      </c>
      <c r="BE281" s="73">
        <f t="shared" si="67"/>
        <v>523.69000000000005</v>
      </c>
      <c r="BF281" s="74">
        <f t="shared" ref="BF281:BF283" si="77">+$BJ$600</f>
        <v>447.75</v>
      </c>
      <c r="BG281" s="66">
        <f t="shared" si="68"/>
        <v>0</v>
      </c>
      <c r="BH281" s="75">
        <f t="shared" si="71"/>
        <v>0</v>
      </c>
      <c r="BI281" s="76">
        <f t="shared" si="72"/>
        <v>0</v>
      </c>
    </row>
    <row r="282" spans="1:61" ht="15.75" customHeight="1" x14ac:dyDescent="0.25">
      <c r="A282" s="60">
        <v>1</v>
      </c>
      <c r="B282" s="61">
        <v>309</v>
      </c>
      <c r="C282" s="61">
        <v>12</v>
      </c>
      <c r="D282" s="62" t="s">
        <v>87</v>
      </c>
      <c r="E282" s="62" t="s">
        <v>361</v>
      </c>
      <c r="F282" s="63">
        <v>4770</v>
      </c>
      <c r="G282" s="64">
        <v>10</v>
      </c>
      <c r="H282" s="64">
        <f>+ROUND('Izračun udjela za 2024. (kune)'!H282/'Izračun udjela za 2024. (euri)'!$G$1,2)</f>
        <v>521560.33</v>
      </c>
      <c r="I282" s="65">
        <f>+ROUND('Izračun udjela za 2024. (kune)'!I282/'Izračun udjela za 2024. (euri)'!$G$1,2)</f>
        <v>0</v>
      </c>
      <c r="J282" s="66">
        <f>+ROUND('Izračun udjela za 2024. (kune)'!J282/'Izračun udjela za 2024. (euri)'!$G$1,2)</f>
        <v>573716.36</v>
      </c>
      <c r="K282" s="64">
        <f>+ROUND('Izračun udjela za 2024. (kune)'!K282/'Izračun udjela za 2024. (euri)'!$G$1,2)</f>
        <v>510997.78</v>
      </c>
      <c r="L282" s="65">
        <f>+ROUND('Izračun udjela za 2024. (kune)'!L282/'Izračun udjela za 2024. (euri)'!$G$1,2)</f>
        <v>0</v>
      </c>
      <c r="M282" s="66">
        <f>+ROUND('Izračun udjela za 2024. (kune)'!M282/'Izračun udjela za 2024. (euri)'!$G$1,2)</f>
        <v>562097.55000000005</v>
      </c>
      <c r="N282" s="64">
        <f>+ROUND('Izračun udjela za 2024. (kune)'!N282/'Izračun udjela za 2024. (euri)'!$G$1,2)</f>
        <v>387034.6</v>
      </c>
      <c r="O282" s="65">
        <f>+ROUND('Izračun udjela za 2024. (kune)'!O282/'Izračun udjela za 2024. (euri)'!$G$1,2)</f>
        <v>0</v>
      </c>
      <c r="P282" s="66">
        <f>+ROUND('Izračun udjela za 2024. (kune)'!P282/'Izračun udjela za 2024. (euri)'!$G$1,2)</f>
        <v>425738.06</v>
      </c>
      <c r="Q282" s="64">
        <f>+ROUND('Izračun udjela za 2024. (kune)'!Q282/'Izračun udjela za 2024. (euri)'!$G$1,2)</f>
        <v>483021.36</v>
      </c>
      <c r="R282" s="65">
        <f>+ROUND('Izračun udjela za 2024. (kune)'!R282/'Izračun udjela za 2024. (euri)'!$G$1,2)</f>
        <v>0</v>
      </c>
      <c r="S282" s="66">
        <f>+ROUND('Izračun udjela za 2024. (kune)'!S282/'Izračun udjela za 2024. (euri)'!$G$1,2)</f>
        <v>531323.49</v>
      </c>
      <c r="T282" s="64">
        <f>+ROUND('Izračun udjela za 2024. (kune)'!T282/'Izračun udjela za 2024. (euri)'!$G$1,2)</f>
        <v>445264.81</v>
      </c>
      <c r="U282" s="65">
        <f>+ROUND('Izračun udjela za 2024. (kune)'!U282/'Izračun udjela za 2024. (euri)'!$G$1,2)</f>
        <v>0</v>
      </c>
      <c r="V282" s="67">
        <f>+ROUND('Izračun udjela za 2024. (kune)'!V282/'Izračun udjela za 2024. (euri)'!$G$1,2)</f>
        <v>489791.29</v>
      </c>
      <c r="W282" s="64">
        <f>+ROUND('Izračun udjela za 2024. (kune)'!W282/'Izračun udjela za 2024. (euri)'!$G$1,2)</f>
        <v>577372.91</v>
      </c>
      <c r="X282" s="65">
        <f>+ROUND('Izračun udjela za 2024. (kune)'!X282/'Izračun udjela za 2024. (euri)'!$G$1,2)</f>
        <v>0</v>
      </c>
      <c r="Y282" s="67">
        <f>+ROUND('Izračun udjela za 2024. (kune)'!Y282/'Izračun udjela za 2024. (euri)'!$G$1,2)</f>
        <v>635110.19999999995</v>
      </c>
      <c r="Z282" s="64">
        <f>+ROUND('Izračun udjela za 2024. (kune)'!Z282/'Izračun udjela za 2024. (euri)'!$G$1,2)</f>
        <v>672250.42</v>
      </c>
      <c r="AA282" s="68">
        <f>+ROUND('Izračun udjela za 2024. (kune)'!AA282/'Izračun udjela za 2024. (euri)'!$G$1,2)</f>
        <v>1091.8699999999999</v>
      </c>
      <c r="AB282" s="65">
        <f>+ROUND('Izračun udjela za 2024. (kune)'!AB282/'Izračun udjela za 2024. (euri)'!$G$1,2)</f>
        <v>0</v>
      </c>
      <c r="AC282" s="67">
        <f>+ROUND('Izračun udjela za 2024. (kune)'!AC282/'Izračun udjela za 2024. (euri)'!$G$1,2)</f>
        <v>744187.2</v>
      </c>
      <c r="AD282" s="64">
        <f>+ROUND('Izračun udjela za 2024. (kune)'!AD282/'Izračun udjela za 2024. (euri)'!$G$1,2)</f>
        <v>648710.56000000006</v>
      </c>
      <c r="AE282" s="68">
        <f>+ROUND('Izračun udjela za 2024. (kune)'!AE282/'Izračun udjela za 2024. (euri)'!$G$1,2)</f>
        <v>727.61</v>
      </c>
      <c r="AF282" s="65">
        <f>+ROUND('Izračun udjela za 2024. (kune)'!AF282/'Izračun udjela za 2024. (euri)'!$G$1,2)</f>
        <v>0</v>
      </c>
      <c r="AG282" s="67">
        <f>+ROUND('Izračun udjela za 2024. (kune)'!AG282/'Izračun udjela za 2024. (euri)'!$G$1,2)</f>
        <v>718694.05</v>
      </c>
      <c r="AH282" s="64">
        <f>+ROUND('Izračun udjela za 2024. (kune)'!AH282/'Izračun udjela za 2024. (euri)'!$G$1,2)</f>
        <v>693545.18</v>
      </c>
      <c r="AI282" s="68">
        <f>+ROUND('Izračun udjela za 2024. (kune)'!AI282/'Izračun udjela za 2024. (euri)'!$G$1,2)</f>
        <v>215.09</v>
      </c>
      <c r="AJ282" s="64">
        <f>+ROUND('Izračun udjela za 2024. (kune)'!AJ282/'Izračun udjela za 2024. (euri)'!$G$1,2)</f>
        <v>0</v>
      </c>
      <c r="AK282" s="67">
        <f>+ROUND('Izračun udjela za 2024. (kune)'!AK282/'Izračun udjela za 2024. (euri)'!$G$1,2)</f>
        <v>769013.88</v>
      </c>
      <c r="AL282" s="64">
        <f>+ROUND('Izračun udjela za 2024. (kune)'!AL282/'Izračun udjela za 2024. (euri)'!$G$1,2)</f>
        <v>749245.19</v>
      </c>
      <c r="AM282" s="68">
        <f>+ROUND('Izračun udjela za 2024. (kune)'!AM282/'Izračun udjela za 2024. (euri)'!$G$1,2)</f>
        <v>860.93</v>
      </c>
      <c r="AN282" s="64">
        <f>+ROUND('Izračun udjela za 2024. (kune)'!AN282/'Izračun udjela za 2024. (euri)'!$G$1,2)</f>
        <v>0</v>
      </c>
      <c r="AO282" s="67">
        <f>+ROUND('Izračun udjela za 2024. (kune)'!AO282/'Izračun udjela za 2024. (euri)'!$G$1,2)</f>
        <v>829573.47</v>
      </c>
      <c r="AP282" s="69"/>
      <c r="AQ282" s="69"/>
      <c r="AR282" s="69"/>
      <c r="AS282" s="69"/>
      <c r="AT282" s="69"/>
      <c r="AU282" s="71"/>
      <c r="AV282" s="64">
        <v>27</v>
      </c>
      <c r="AW282" s="64">
        <v>27</v>
      </c>
      <c r="AX282" s="64">
        <v>29</v>
      </c>
      <c r="AY282" s="64">
        <v>29</v>
      </c>
      <c r="AZ282" s="64"/>
      <c r="BA282" s="64"/>
      <c r="BB282" s="64"/>
      <c r="BC282" s="64"/>
      <c r="BD282" s="72">
        <f t="shared" si="69"/>
        <v>739315.76</v>
      </c>
      <c r="BE282" s="73">
        <f t="shared" si="67"/>
        <v>154.99</v>
      </c>
      <c r="BF282" s="74">
        <f t="shared" si="77"/>
        <v>447.75</v>
      </c>
      <c r="BG282" s="66">
        <f t="shared" si="68"/>
        <v>1396465.2</v>
      </c>
      <c r="BH282" s="75">
        <f t="shared" si="71"/>
        <v>3.9458481840914114E-3</v>
      </c>
      <c r="BI282" s="76">
        <f t="shared" si="72"/>
        <v>3.9458481840914097E-3</v>
      </c>
    </row>
    <row r="283" spans="1:61" ht="15.75" customHeight="1" x14ac:dyDescent="0.25">
      <c r="A283" s="60">
        <v>1</v>
      </c>
      <c r="B283" s="61">
        <v>310</v>
      </c>
      <c r="C283" s="61">
        <v>15</v>
      </c>
      <c r="D283" s="62" t="s">
        <v>87</v>
      </c>
      <c r="E283" s="62" t="s">
        <v>362</v>
      </c>
      <c r="F283" s="63">
        <v>1177</v>
      </c>
      <c r="G283" s="64">
        <v>10</v>
      </c>
      <c r="H283" s="64">
        <f>+ROUND('Izračun udjela za 2024. (kune)'!H283/'Izračun udjela za 2024. (euri)'!$G$1,2)</f>
        <v>21991.26</v>
      </c>
      <c r="I283" s="65">
        <f>+ROUND('Izračun udjela za 2024. (kune)'!I283/'Izračun udjela za 2024. (euri)'!$G$1,2)</f>
        <v>2201.42</v>
      </c>
      <c r="J283" s="66">
        <f>+ROUND('Izračun udjela za 2024. (kune)'!J283/'Izračun udjela za 2024. (euri)'!$G$1,2)</f>
        <v>21768.82</v>
      </c>
      <c r="K283" s="64">
        <f>+ROUND('Izračun udjela za 2024. (kune)'!K283/'Izračun udjela za 2024. (euri)'!$G$1,2)</f>
        <v>12452.58</v>
      </c>
      <c r="L283" s="65">
        <f>+ROUND('Izračun udjela za 2024. (kune)'!L283/'Izračun udjela za 2024. (euri)'!$G$1,2)</f>
        <v>1845</v>
      </c>
      <c r="M283" s="66">
        <f>+ROUND('Izračun udjela za 2024. (kune)'!M283/'Izračun udjela za 2024. (euri)'!$G$1,2)</f>
        <v>11668.34</v>
      </c>
      <c r="N283" s="64">
        <f>+ROUND('Izračun udjela za 2024. (kune)'!N283/'Izračun udjela za 2024. (euri)'!$G$1,2)</f>
        <v>21964.39</v>
      </c>
      <c r="O283" s="65">
        <f>+ROUND('Izračun udjela za 2024. (kune)'!O283/'Izračun udjela za 2024. (euri)'!$G$1,2)</f>
        <v>836.34</v>
      </c>
      <c r="P283" s="66">
        <f>+ROUND('Izračun udjela za 2024. (kune)'!P283/'Izračun udjela za 2024. (euri)'!$G$1,2)</f>
        <v>23240.85</v>
      </c>
      <c r="Q283" s="64">
        <f>+ROUND('Izračun udjela za 2024. (kune)'!Q283/'Izračun udjela za 2024. (euri)'!$G$1,2)</f>
        <v>23833.11</v>
      </c>
      <c r="R283" s="65">
        <f>+ROUND('Izračun udjela za 2024. (kune)'!R283/'Izračun udjela za 2024. (euri)'!$G$1,2)</f>
        <v>951.16</v>
      </c>
      <c r="S283" s="66">
        <f>+ROUND('Izračun udjela za 2024. (kune)'!S283/'Izračun udjela za 2024. (euri)'!$G$1,2)</f>
        <v>25170.15</v>
      </c>
      <c r="T283" s="64">
        <f>+ROUND('Izračun udjela za 2024. (kune)'!T283/'Izračun udjela za 2024. (euri)'!$G$1,2)</f>
        <v>12625.31</v>
      </c>
      <c r="U283" s="65">
        <f>+ROUND('Izračun udjela za 2024. (kune)'!U283/'Izračun udjela za 2024. (euri)'!$G$1,2)</f>
        <v>534.83000000000004</v>
      </c>
      <c r="V283" s="67">
        <f>+ROUND('Izračun udjela za 2024. (kune)'!V283/'Izračun udjela za 2024. (euri)'!$G$1,2)</f>
        <v>13299.53</v>
      </c>
      <c r="W283" s="64">
        <f>+ROUND('Izračun udjela za 2024. (kune)'!W283/'Izračun udjela za 2024. (euri)'!$G$1,2)</f>
        <v>35916.53</v>
      </c>
      <c r="X283" s="65">
        <f>+ROUND('Izračun udjela za 2024. (kune)'!X283/'Izračun udjela za 2024. (euri)'!$G$1,2)</f>
        <v>1381.42</v>
      </c>
      <c r="Y283" s="67">
        <f>+ROUND('Izračun udjela za 2024. (kune)'!Y283/'Izračun udjela za 2024. (euri)'!$G$1,2)</f>
        <v>37988.620000000003</v>
      </c>
      <c r="Z283" s="64">
        <f>+ROUND('Izračun udjela za 2024. (kune)'!Z283/'Izračun udjela za 2024. (euri)'!$G$1,2)</f>
        <v>45620.04</v>
      </c>
      <c r="AA283" s="68">
        <f>+ROUND('Izračun udjela za 2024. (kune)'!AA283/'Izračun udjela za 2024. (euri)'!$G$1,2)</f>
        <v>27.61</v>
      </c>
      <c r="AB283" s="65">
        <f>+ROUND('Izračun udjela za 2024. (kune)'!AB283/'Izračun udjela za 2024. (euri)'!$G$1,2)</f>
        <v>1754.64</v>
      </c>
      <c r="AC283" s="67">
        <f>+ROUND('Izračun udjela za 2024. (kune)'!AC283/'Izračun udjela za 2024. (euri)'!$G$1,2)</f>
        <v>48251.95</v>
      </c>
      <c r="AD283" s="64">
        <f>+ROUND('Izračun udjela za 2024. (kune)'!AD283/'Izračun udjela za 2024. (euri)'!$G$1,2)</f>
        <v>50131.83</v>
      </c>
      <c r="AE283" s="68">
        <f>+ROUND('Izračun udjela za 2024. (kune)'!AE283/'Izračun udjela za 2024. (euri)'!$G$1,2)</f>
        <v>133.49</v>
      </c>
      <c r="AF283" s="65">
        <f>+ROUND('Izračun udjela za 2024. (kune)'!AF283/'Izračun udjela za 2024. (euri)'!$G$1,2)</f>
        <v>1755.78</v>
      </c>
      <c r="AG283" s="67">
        <f>+ROUND('Izračun udjela za 2024. (kune)'!AG283/'Izračun udjela za 2024. (euri)'!$G$1,2)</f>
        <v>53213.65</v>
      </c>
      <c r="AH283" s="64">
        <f>+ROUND('Izračun udjela za 2024. (kune)'!AH283/'Izračun udjela za 2024. (euri)'!$G$1,2)</f>
        <v>77182.17</v>
      </c>
      <c r="AI283" s="68">
        <f>+ROUND('Izračun udjela za 2024. (kune)'!AI283/'Izračun udjela za 2024. (euri)'!$G$1,2)</f>
        <v>0</v>
      </c>
      <c r="AJ283" s="64">
        <f>+ROUND('Izračun udjela za 2024. (kune)'!AJ283/'Izračun udjela za 2024. (euri)'!$G$1,2)</f>
        <v>2958.31</v>
      </c>
      <c r="AK283" s="67">
        <f>+ROUND('Izračun udjela za 2024. (kune)'!AK283/'Izračun udjela za 2024. (euri)'!$G$1,2)</f>
        <v>81646.25</v>
      </c>
      <c r="AL283" s="64">
        <f>+ROUND('Izračun udjela za 2024. (kune)'!AL283/'Izračun udjela za 2024. (euri)'!$G$1,2)</f>
        <v>62251.89</v>
      </c>
      <c r="AM283" s="68">
        <f>+ROUND('Izračun udjela za 2024. (kune)'!AM283/'Izračun udjela za 2024. (euri)'!$G$1,2)</f>
        <v>0</v>
      </c>
      <c r="AN283" s="64">
        <f>+ROUND('Izračun udjela za 2024. (kune)'!AN283/'Izračun udjela za 2024. (euri)'!$G$1,2)</f>
        <v>2575.17</v>
      </c>
      <c r="AO283" s="67">
        <f>+ROUND('Izračun udjela za 2024. (kune)'!AO283/'Izračun udjela za 2024. (euri)'!$G$1,2)</f>
        <v>65644.39</v>
      </c>
      <c r="AP283" s="69"/>
      <c r="AQ283" s="69"/>
      <c r="AR283" s="69"/>
      <c r="AS283" s="69"/>
      <c r="AT283" s="69"/>
      <c r="AU283" s="71"/>
      <c r="AV283" s="64">
        <v>0</v>
      </c>
      <c r="AW283" s="64">
        <v>0</v>
      </c>
      <c r="AX283" s="64">
        <v>0</v>
      </c>
      <c r="AY283" s="64">
        <v>0</v>
      </c>
      <c r="AZ283" s="64"/>
      <c r="BA283" s="64"/>
      <c r="BB283" s="64"/>
      <c r="BC283" s="64"/>
      <c r="BD283" s="72">
        <f t="shared" si="69"/>
        <v>57348.97</v>
      </c>
      <c r="BE283" s="73">
        <f t="shared" si="67"/>
        <v>48.72</v>
      </c>
      <c r="BF283" s="74">
        <f t="shared" si="77"/>
        <v>447.75</v>
      </c>
      <c r="BG283" s="66">
        <f t="shared" si="68"/>
        <v>469658.30999999994</v>
      </c>
      <c r="BH283" s="75">
        <f t="shared" si="71"/>
        <v>1.3270652141255943E-3</v>
      </c>
      <c r="BI283" s="76">
        <f t="shared" si="72"/>
        <v>1.32706521412559E-3</v>
      </c>
    </row>
    <row r="284" spans="1:61" ht="15.75" customHeight="1" x14ac:dyDescent="0.25">
      <c r="A284" s="60">
        <v>1</v>
      </c>
      <c r="B284" s="61">
        <v>311</v>
      </c>
      <c r="C284" s="61">
        <v>2</v>
      </c>
      <c r="D284" s="62" t="s">
        <v>91</v>
      </c>
      <c r="E284" s="62" t="s">
        <v>363</v>
      </c>
      <c r="F284" s="63">
        <v>5834</v>
      </c>
      <c r="G284" s="64">
        <v>12</v>
      </c>
      <c r="H284" s="64">
        <f>+ROUND('Izračun udjela za 2024. (kune)'!H284/'Izračun udjela za 2024. (euri)'!$G$1,2)</f>
        <v>1815679.32</v>
      </c>
      <c r="I284" s="65">
        <f>+ROUND('Izračun udjela za 2024. (kune)'!I284/'Izračun udjela za 2024. (euri)'!$G$1,2)</f>
        <v>0</v>
      </c>
      <c r="J284" s="66">
        <f>+ROUND('Izračun udjela za 2024. (kune)'!J284/'Izračun udjela za 2024. (euri)'!$G$1,2)</f>
        <v>2033560.84</v>
      </c>
      <c r="K284" s="64">
        <f>+ROUND('Izračun udjela za 2024. (kune)'!K284/'Izračun udjela za 2024. (euri)'!$G$1,2)</f>
        <v>1981094.09</v>
      </c>
      <c r="L284" s="65">
        <f>+ROUND('Izračun udjela za 2024. (kune)'!L284/'Izračun udjela za 2024. (euri)'!$G$1,2)</f>
        <v>0</v>
      </c>
      <c r="M284" s="66">
        <f>+ROUND('Izračun udjela za 2024. (kune)'!M284/'Izračun udjela za 2024. (euri)'!$G$1,2)</f>
        <v>2218825.38</v>
      </c>
      <c r="N284" s="64">
        <f>+ROUND('Izračun udjela za 2024. (kune)'!N284/'Izračun udjela za 2024. (euri)'!$G$1,2)</f>
        <v>1746490.62</v>
      </c>
      <c r="O284" s="65">
        <f>+ROUND('Izračun udjela za 2024. (kune)'!O284/'Izračun udjela za 2024. (euri)'!$G$1,2)</f>
        <v>0</v>
      </c>
      <c r="P284" s="66">
        <f>+ROUND('Izračun udjela za 2024. (kune)'!P284/'Izračun udjela za 2024. (euri)'!$G$1,2)</f>
        <v>1956069.49</v>
      </c>
      <c r="Q284" s="64">
        <f>+ROUND('Izračun udjela za 2024. (kune)'!Q284/'Izračun udjela za 2024. (euri)'!$G$1,2)</f>
        <v>1920353.81</v>
      </c>
      <c r="R284" s="65">
        <f>+ROUND('Izračun udjela za 2024. (kune)'!R284/'Izračun udjela za 2024. (euri)'!$G$1,2)</f>
        <v>0</v>
      </c>
      <c r="S284" s="66">
        <f>+ROUND('Izračun udjela za 2024. (kune)'!S284/'Izračun udjela za 2024. (euri)'!$G$1,2)</f>
        <v>2150796.27</v>
      </c>
      <c r="T284" s="64">
        <f>+ROUND('Izračun udjela za 2024. (kune)'!T284/'Izračun udjela za 2024. (euri)'!$G$1,2)</f>
        <v>1790186.78</v>
      </c>
      <c r="U284" s="65">
        <f>+ROUND('Izračun udjela za 2024. (kune)'!U284/'Izračun udjela za 2024. (euri)'!$G$1,2)</f>
        <v>0</v>
      </c>
      <c r="V284" s="67">
        <f>+ROUND('Izračun udjela za 2024. (kune)'!V284/'Izračun udjela za 2024. (euri)'!$G$1,2)</f>
        <v>2005009.2</v>
      </c>
      <c r="W284" s="64">
        <f>+ROUND('Izračun udjela za 2024. (kune)'!W284/'Izračun udjela za 2024. (euri)'!$G$1,2)</f>
        <v>2189659.64</v>
      </c>
      <c r="X284" s="65">
        <f>+ROUND('Izračun udjela za 2024. (kune)'!X284/'Izračun udjela za 2024. (euri)'!$G$1,2)</f>
        <v>0</v>
      </c>
      <c r="Y284" s="67">
        <f>+ROUND('Izračun udjela za 2024. (kune)'!Y284/'Izračun udjela za 2024. (euri)'!$G$1,2)</f>
        <v>2452418.7999999998</v>
      </c>
      <c r="Z284" s="64">
        <f>+ROUND('Izračun udjela za 2024. (kune)'!Z284/'Izračun udjela za 2024. (euri)'!$G$1,2)</f>
        <v>2343321.8199999998</v>
      </c>
      <c r="AA284" s="68">
        <f>+ROUND('Izračun udjela za 2024. (kune)'!AA284/'Izračun udjela za 2024. (euri)'!$G$1,2)</f>
        <v>4866.97</v>
      </c>
      <c r="AB284" s="65">
        <f>+ROUND('Izračun udjela za 2024. (kune)'!AB284/'Izračun udjela za 2024. (euri)'!$G$1,2)</f>
        <v>0</v>
      </c>
      <c r="AC284" s="67">
        <f>+ROUND('Izračun udjela za 2024. (kune)'!AC284/'Izračun udjela za 2024. (euri)'!$G$1,2)</f>
        <v>2622191.08</v>
      </c>
      <c r="AD284" s="64">
        <f>+ROUND('Izračun udjela za 2024. (kune)'!AD284/'Izračun udjela za 2024. (euri)'!$G$1,2)</f>
        <v>2523964.2000000002</v>
      </c>
      <c r="AE284" s="68">
        <f>+ROUND('Izračun udjela za 2024. (kune)'!AE284/'Izračun udjela za 2024. (euri)'!$G$1,2)</f>
        <v>745.71</v>
      </c>
      <c r="AF284" s="65">
        <f>+ROUND('Izračun udjela za 2024. (kune)'!AF284/'Izračun udjela za 2024. (euri)'!$G$1,2)</f>
        <v>0</v>
      </c>
      <c r="AG284" s="67">
        <f>+ROUND('Izračun udjela za 2024. (kune)'!AG284/'Izračun udjela za 2024. (euri)'!$G$1,2)</f>
        <v>2828680.4</v>
      </c>
      <c r="AH284" s="64">
        <f>+ROUND('Izračun udjela za 2024. (kune)'!AH284/'Izračun udjela za 2024. (euri)'!$G$1,2)</f>
        <v>2200227.29</v>
      </c>
      <c r="AI284" s="68">
        <f>+ROUND('Izračun udjela za 2024. (kune)'!AI284/'Izračun udjela za 2024. (euri)'!$G$1,2)</f>
        <v>257.98</v>
      </c>
      <c r="AJ284" s="64">
        <f>+ROUND('Izračun udjela za 2024. (kune)'!AJ284/'Izračun udjela za 2024. (euri)'!$G$1,2)</f>
        <v>0</v>
      </c>
      <c r="AK284" s="67">
        <f>+ROUND('Izračun udjela za 2024. (kune)'!AK284/'Izračun udjela za 2024. (euri)'!$G$1,2)</f>
        <v>2466641.3199999998</v>
      </c>
      <c r="AL284" s="64">
        <f>+ROUND('Izračun udjela za 2024. (kune)'!AL284/'Izračun udjela za 2024. (euri)'!$G$1,2)</f>
        <v>2828499.19</v>
      </c>
      <c r="AM284" s="68">
        <f>+ROUND('Izračun udjela za 2024. (kune)'!AM284/'Izračun udjela za 2024. (euri)'!$G$1,2)</f>
        <v>199.08</v>
      </c>
      <c r="AN284" s="64">
        <f>+ROUND('Izračun udjela za 2024. (kune)'!AN284/'Izračun udjela za 2024. (euri)'!$G$1,2)</f>
        <v>0</v>
      </c>
      <c r="AO284" s="67">
        <f>+ROUND('Izračun udjela za 2024. (kune)'!AO284/'Izračun udjela za 2024. (euri)'!$G$1,2)</f>
        <v>3172155.61</v>
      </c>
      <c r="AP284" s="69"/>
      <c r="AQ284" s="69"/>
      <c r="AR284" s="69"/>
      <c r="AS284" s="69"/>
      <c r="AT284" s="69"/>
      <c r="AU284" s="71"/>
      <c r="AV284" s="64">
        <v>14</v>
      </c>
      <c r="AW284" s="64">
        <v>12</v>
      </c>
      <c r="AX284" s="64">
        <v>12</v>
      </c>
      <c r="AY284" s="64">
        <v>20</v>
      </c>
      <c r="AZ284" s="64"/>
      <c r="BA284" s="64"/>
      <c r="BB284" s="64"/>
      <c r="BC284" s="64"/>
      <c r="BD284" s="72">
        <f t="shared" si="69"/>
        <v>2708417.44</v>
      </c>
      <c r="BE284" s="73">
        <f t="shared" si="67"/>
        <v>464.25</v>
      </c>
      <c r="BF284" s="74">
        <f t="shared" ref="BF284:BF286" si="78">+$BJ$601</f>
        <v>453.27</v>
      </c>
      <c r="BG284" s="66">
        <f t="shared" si="68"/>
        <v>0</v>
      </c>
      <c r="BH284" s="75">
        <f t="shared" si="71"/>
        <v>0</v>
      </c>
      <c r="BI284" s="76">
        <f t="shared" si="72"/>
        <v>0</v>
      </c>
    </row>
    <row r="285" spans="1:61" ht="15.75" customHeight="1" x14ac:dyDescent="0.25">
      <c r="A285" s="60">
        <v>1</v>
      </c>
      <c r="B285" s="61">
        <v>312</v>
      </c>
      <c r="C285" s="61">
        <v>14</v>
      </c>
      <c r="D285" s="62" t="s">
        <v>91</v>
      </c>
      <c r="E285" s="62" t="s">
        <v>364</v>
      </c>
      <c r="F285" s="63">
        <v>96313</v>
      </c>
      <c r="G285" s="64">
        <v>15</v>
      </c>
      <c r="H285" s="64">
        <f>+ROUND('Izračun udjela za 2024. (kune)'!H285/'Izračun udjela za 2024. (euri)'!$G$1,2)</f>
        <v>44196276.539999999</v>
      </c>
      <c r="I285" s="65">
        <f>+ROUND('Izračun udjela za 2024. (kune)'!I285/'Izračun udjela za 2024. (euri)'!$G$1,2)</f>
        <v>5069545.72</v>
      </c>
      <c r="J285" s="66">
        <f>+ROUND('Izračun udjela za 2024. (kune)'!J285/'Izračun udjela za 2024. (euri)'!$G$1,2)</f>
        <v>44995740.43</v>
      </c>
      <c r="K285" s="64">
        <f>+ROUND('Izračun udjela za 2024. (kune)'!K285/'Izračun udjela za 2024. (euri)'!$G$1,2)</f>
        <v>43278226.619999997</v>
      </c>
      <c r="L285" s="65">
        <f>+ROUND('Izračun udjela za 2024. (kune)'!L285/'Izračun udjela za 2024. (euri)'!$G$1,2)</f>
        <v>4968779.76</v>
      </c>
      <c r="M285" s="66">
        <f>+ROUND('Izračun udjela za 2024. (kune)'!M285/'Izračun udjela za 2024. (euri)'!$G$1,2)</f>
        <v>44055863.890000001</v>
      </c>
      <c r="N285" s="64">
        <f>+ROUND('Izračun udjela za 2024. (kune)'!N285/'Izračun udjela za 2024. (euri)'!$G$1,2)</f>
        <v>38001635.600000001</v>
      </c>
      <c r="O285" s="65">
        <f>+ROUND('Izračun udjela za 2024. (kune)'!O285/'Izračun udjela za 2024. (euri)'!$G$1,2)</f>
        <v>4327950.93</v>
      </c>
      <c r="P285" s="66">
        <f>+ROUND('Izračun udjela za 2024. (kune)'!P285/'Izračun udjela za 2024. (euri)'!$G$1,2)</f>
        <v>38724737.369999997</v>
      </c>
      <c r="Q285" s="64">
        <f>+ROUND('Izračun udjela za 2024. (kune)'!Q285/'Izračun udjela za 2024. (euri)'!$G$1,2)</f>
        <v>41727486.469999999</v>
      </c>
      <c r="R285" s="65">
        <f>+ROUND('Izračun udjela za 2024. (kune)'!R285/'Izračun udjela za 2024. (euri)'!$G$1,2)</f>
        <v>4768365.66</v>
      </c>
      <c r="S285" s="66">
        <f>+ROUND('Izračun udjela za 2024. (kune)'!S285/'Izračun udjela za 2024. (euri)'!$G$1,2)</f>
        <v>42502988.939999998</v>
      </c>
      <c r="T285" s="64">
        <f>+ROUND('Izračun udjela za 2024. (kune)'!T285/'Izračun udjela za 2024. (euri)'!$G$1,2)</f>
        <v>38607140.780000001</v>
      </c>
      <c r="U285" s="65">
        <f>+ROUND('Izračun udjela za 2024. (kune)'!U285/'Izračun udjela za 2024. (euri)'!$G$1,2)</f>
        <v>4431525.6900000004</v>
      </c>
      <c r="V285" s="67">
        <f>+ROUND('Izračun udjela za 2024. (kune)'!V285/'Izračun udjela za 2024. (euri)'!$G$1,2)</f>
        <v>39301957.359999999</v>
      </c>
      <c r="W285" s="64">
        <f>+ROUND('Izračun udjela za 2024. (kune)'!W285/'Izračun udjela za 2024. (euri)'!$G$1,2)</f>
        <v>44273910.189999998</v>
      </c>
      <c r="X285" s="65">
        <f>+ROUND('Izračun udjela za 2024. (kune)'!X285/'Izračun udjela za 2024. (euri)'!$G$1,2)</f>
        <v>5093463.3099999996</v>
      </c>
      <c r="Y285" s="67">
        <f>+ROUND('Izračun udjela za 2024. (kune)'!Y285/'Izračun udjela za 2024. (euri)'!$G$1,2)</f>
        <v>45057513.909999996</v>
      </c>
      <c r="Z285" s="64">
        <f>+ROUND('Izračun udjela za 2024. (kune)'!Z285/'Izračun udjela za 2024. (euri)'!$G$1,2)</f>
        <v>48604259.530000001</v>
      </c>
      <c r="AA285" s="68">
        <f>+ROUND('Izračun udjela za 2024. (kune)'!AA285/'Izračun udjela za 2024. (euri)'!$G$1,2)</f>
        <v>76040.87</v>
      </c>
      <c r="AB285" s="65">
        <f>+ROUND('Izračun udjela za 2024. (kune)'!AB285/'Izračun udjela za 2024. (euri)'!$G$1,2)</f>
        <v>5591645.5300000003</v>
      </c>
      <c r="AC285" s="67">
        <f>+ROUND('Izračun udjela za 2024. (kune)'!AC285/'Izračun udjela za 2024. (euri)'!$G$1,2)</f>
        <v>49442537.899999999</v>
      </c>
      <c r="AD285" s="64">
        <f>+ROUND('Izračun udjela za 2024. (kune)'!AD285/'Izračun udjela za 2024. (euri)'!$G$1,2)</f>
        <v>49684092.57</v>
      </c>
      <c r="AE285" s="68">
        <f>+ROUND('Izračun udjela za 2024. (kune)'!AE285/'Izračun udjela za 2024. (euri)'!$G$1,2)</f>
        <v>33950.629999999997</v>
      </c>
      <c r="AF285" s="65">
        <f>+ROUND('Izračun udjela za 2024. (kune)'!AF285/'Izračun udjela za 2024. (euri)'!$G$1,2)</f>
        <v>5736412.8799999999</v>
      </c>
      <c r="AG285" s="67">
        <f>+ROUND('Izračun udjela za 2024. (kune)'!AG285/'Izračun udjela za 2024. (euri)'!$G$1,2)</f>
        <v>50565580.380000003</v>
      </c>
      <c r="AH285" s="64">
        <f>+ROUND('Izračun udjela za 2024. (kune)'!AH285/'Izračun udjela za 2024. (euri)'!$G$1,2)</f>
        <v>45467095.049999997</v>
      </c>
      <c r="AI285" s="68">
        <f>+ROUND('Izračun udjela za 2024. (kune)'!AI285/'Izračun udjela za 2024. (euri)'!$G$1,2)</f>
        <v>28825.85</v>
      </c>
      <c r="AJ285" s="64">
        <f>+ROUND('Izračun udjela za 2024. (kune)'!AJ285/'Izračun udjela za 2024. (euri)'!$G$1,2)</f>
        <v>5230722.0999999996</v>
      </c>
      <c r="AK285" s="67">
        <f>+ROUND('Izračun udjela za 2024. (kune)'!AK285/'Izračun udjela za 2024. (euri)'!$G$1,2)</f>
        <v>46349031.549999997</v>
      </c>
      <c r="AL285" s="64">
        <f>+ROUND('Izračun udjela za 2024. (kune)'!AL285/'Izračun udjela za 2024. (euri)'!$G$1,2)</f>
        <v>54831599.240000002</v>
      </c>
      <c r="AM285" s="68">
        <f>+ROUND('Izračun udjela za 2024. (kune)'!AM285/'Izračun udjela za 2024. (euri)'!$G$1,2)</f>
        <v>25868.21</v>
      </c>
      <c r="AN285" s="64">
        <f>+ROUND('Izračun udjela za 2024. (kune)'!AN285/'Izračun udjela za 2024. (euri)'!$G$1,2)</f>
        <v>6308053.2599999998</v>
      </c>
      <c r="AO285" s="67">
        <f>+ROUND('Izračun udjela za 2024. (kune)'!AO285/'Izračun udjela za 2024. (euri)'!$G$1,2)</f>
        <v>55890008.109999999</v>
      </c>
      <c r="AP285" s="69"/>
      <c r="AQ285" s="69"/>
      <c r="AR285" s="69"/>
      <c r="AS285" s="69"/>
      <c r="AT285" s="69"/>
      <c r="AU285" s="71"/>
      <c r="AV285" s="64">
        <v>286</v>
      </c>
      <c r="AW285" s="64">
        <v>283</v>
      </c>
      <c r="AX285" s="64">
        <v>482</v>
      </c>
      <c r="AY285" s="64">
        <v>514</v>
      </c>
      <c r="AZ285" s="64"/>
      <c r="BA285" s="64"/>
      <c r="BB285" s="64"/>
      <c r="BC285" s="64"/>
      <c r="BD285" s="72">
        <f t="shared" si="69"/>
        <v>49460934.369999997</v>
      </c>
      <c r="BE285" s="73">
        <f t="shared" si="67"/>
        <v>513.54</v>
      </c>
      <c r="BF285" s="74">
        <f t="shared" si="78"/>
        <v>453.27</v>
      </c>
      <c r="BG285" s="66">
        <f t="shared" si="68"/>
        <v>0</v>
      </c>
      <c r="BH285" s="75">
        <f t="shared" si="71"/>
        <v>0</v>
      </c>
      <c r="BI285" s="76">
        <f t="shared" si="72"/>
        <v>0</v>
      </c>
    </row>
    <row r="286" spans="1:61" ht="15.75" customHeight="1" x14ac:dyDescent="0.25">
      <c r="A286" s="60">
        <v>1</v>
      </c>
      <c r="B286" s="61">
        <v>313</v>
      </c>
      <c r="C286" s="61">
        <v>9</v>
      </c>
      <c r="D286" s="62" t="s">
        <v>91</v>
      </c>
      <c r="E286" s="62" t="s">
        <v>365</v>
      </c>
      <c r="F286" s="63">
        <v>8332</v>
      </c>
      <c r="G286" s="64">
        <v>12</v>
      </c>
      <c r="H286" s="64">
        <f>+ROUND('Izračun udjela za 2024. (kune)'!H286/'Izračun udjela za 2024. (euri)'!$G$1,2)</f>
        <v>1190756.6100000001</v>
      </c>
      <c r="I286" s="65">
        <f>+ROUND('Izračun udjela za 2024. (kune)'!I286/'Izračun udjela za 2024. (euri)'!$G$1,2)</f>
        <v>163375.95000000001</v>
      </c>
      <c r="J286" s="66">
        <f>+ROUND('Izračun udjela za 2024. (kune)'!J286/'Izračun udjela za 2024. (euri)'!$G$1,2)</f>
        <v>1150666.3400000001</v>
      </c>
      <c r="K286" s="64">
        <f>+ROUND('Izračun udjela za 2024. (kune)'!K286/'Izračun udjela za 2024. (euri)'!$G$1,2)</f>
        <v>1252764.4099999999</v>
      </c>
      <c r="L286" s="65">
        <f>+ROUND('Izračun udjela za 2024. (kune)'!L286/'Izračun udjela za 2024. (euri)'!$G$1,2)</f>
        <v>168113.22</v>
      </c>
      <c r="M286" s="66">
        <f>+ROUND('Izračun udjela za 2024. (kune)'!M286/'Izračun udjela za 2024. (euri)'!$G$1,2)</f>
        <v>1214809.33</v>
      </c>
      <c r="N286" s="64">
        <f>+ROUND('Izračun udjela za 2024. (kune)'!N286/'Izračun udjela za 2024. (euri)'!$G$1,2)</f>
        <v>1191011.2</v>
      </c>
      <c r="O286" s="65">
        <f>+ROUND('Izračun udjela za 2024. (kune)'!O286/'Izračun udjela za 2024. (euri)'!$G$1,2)</f>
        <v>97357.51</v>
      </c>
      <c r="P286" s="66">
        <f>+ROUND('Izračun udjela za 2024. (kune)'!P286/'Izračun udjela za 2024. (euri)'!$G$1,2)</f>
        <v>1224892.1299999999</v>
      </c>
      <c r="Q286" s="64">
        <f>+ROUND('Izračun udjela za 2024. (kune)'!Q286/'Izračun udjela za 2024. (euri)'!$G$1,2)</f>
        <v>1451298.54</v>
      </c>
      <c r="R286" s="65">
        <f>+ROUND('Izračun udjela za 2024. (kune)'!R286/'Izračun udjela za 2024. (euri)'!$G$1,2)</f>
        <v>119998.95</v>
      </c>
      <c r="S286" s="66">
        <f>+ROUND('Izračun udjela za 2024. (kune)'!S286/'Izračun udjela za 2024. (euri)'!$G$1,2)</f>
        <v>1491055.55</v>
      </c>
      <c r="T286" s="64">
        <f>+ROUND('Izračun udjela za 2024. (kune)'!T286/'Izračun udjela za 2024. (euri)'!$G$1,2)</f>
        <v>1258133.52</v>
      </c>
      <c r="U286" s="65">
        <f>+ROUND('Izračun udjela za 2024. (kune)'!U286/'Izračun udjela za 2024. (euri)'!$G$1,2)</f>
        <v>104441.69</v>
      </c>
      <c r="V286" s="67">
        <f>+ROUND('Izračun udjela za 2024. (kune)'!V286/'Izračun udjela za 2024. (euri)'!$G$1,2)</f>
        <v>1292134.8500000001</v>
      </c>
      <c r="W286" s="64">
        <f>+ROUND('Izračun udjela za 2024. (kune)'!W286/'Izračun udjela za 2024. (euri)'!$G$1,2)</f>
        <v>1811400.09</v>
      </c>
      <c r="X286" s="65">
        <f>+ROUND('Izračun udjela za 2024. (kune)'!X286/'Izračun udjela za 2024. (euri)'!$G$1,2)</f>
        <v>149565.57999999999</v>
      </c>
      <c r="Y286" s="67">
        <f>+ROUND('Izračun udjela za 2024. (kune)'!Y286/'Izračun udjela za 2024. (euri)'!$G$1,2)</f>
        <v>1861254.64</v>
      </c>
      <c r="Z286" s="64">
        <f>+ROUND('Izračun udjela za 2024. (kune)'!Z286/'Izračun udjela za 2024. (euri)'!$G$1,2)</f>
        <v>2113005.2000000002</v>
      </c>
      <c r="AA286" s="68">
        <f>+ROUND('Izračun udjela za 2024. (kune)'!AA286/'Izračun udjela za 2024. (euri)'!$G$1,2)</f>
        <v>16711.16</v>
      </c>
      <c r="AB286" s="65">
        <f>+ROUND('Izračun udjela za 2024. (kune)'!AB286/'Izračun udjela za 2024. (euri)'!$G$1,2)</f>
        <v>174468.82</v>
      </c>
      <c r="AC286" s="67">
        <f>+ROUND('Izračun udjela za 2024. (kune)'!AC286/'Izračun udjela za 2024. (euri)'!$G$1,2)</f>
        <v>2227586.59</v>
      </c>
      <c r="AD286" s="64">
        <f>+ROUND('Izračun udjela za 2024. (kune)'!AD286/'Izračun udjela za 2024. (euri)'!$G$1,2)</f>
        <v>2112486.1</v>
      </c>
      <c r="AE286" s="68">
        <f>+ROUND('Izračun udjela za 2024. (kune)'!AE286/'Izračun udjela za 2024. (euri)'!$G$1,2)</f>
        <v>7788.89</v>
      </c>
      <c r="AF286" s="65">
        <f>+ROUND('Izračun udjela za 2024. (kune)'!AF286/'Izračun udjela za 2024. (euri)'!$G$1,2)</f>
        <v>179492.86</v>
      </c>
      <c r="AG286" s="67">
        <f>+ROUND('Izračun udjela za 2024. (kune)'!AG286/'Izračun udjela za 2024. (euri)'!$G$1,2)</f>
        <v>2225796.85</v>
      </c>
      <c r="AH286" s="64">
        <f>+ROUND('Izračun udjela za 2024. (kune)'!AH286/'Izračun udjela za 2024. (euri)'!$G$1,2)</f>
        <v>1868971.4</v>
      </c>
      <c r="AI286" s="68">
        <f>+ROUND('Izračun udjela za 2024. (kune)'!AI286/'Izračun udjela za 2024. (euri)'!$G$1,2)</f>
        <v>10709.04</v>
      </c>
      <c r="AJ286" s="64">
        <f>+ROUND('Izračun udjela za 2024. (kune)'!AJ286/'Izračun udjela za 2024. (euri)'!$G$1,2)</f>
        <v>154319.16</v>
      </c>
      <c r="AK286" s="67">
        <f>+ROUND('Izračun udjela za 2024. (kune)'!AK286/'Izračun udjela za 2024. (euri)'!$G$1,2)</f>
        <v>2005856.16</v>
      </c>
      <c r="AL286" s="64">
        <f>+ROUND('Izračun udjela za 2024. (kune)'!AL286/'Izračun udjela za 2024. (euri)'!$G$1,2)</f>
        <v>2146012.59</v>
      </c>
      <c r="AM286" s="68">
        <f>+ROUND('Izračun udjela za 2024. (kune)'!AM286/'Izračun udjela za 2024. (euri)'!$G$1,2)</f>
        <v>11633.32</v>
      </c>
      <c r="AN286" s="64">
        <f>+ROUND('Izračun udjela za 2024. (kune)'!AN286/'Izračun udjela za 2024. (euri)'!$G$1,2)</f>
        <v>139782.20000000001</v>
      </c>
      <c r="AO286" s="67">
        <f>+ROUND('Izračun udjela za 2024. (kune)'!AO286/'Izračun udjela za 2024. (euri)'!$G$1,2)</f>
        <v>2356584.59</v>
      </c>
      <c r="AP286" s="69"/>
      <c r="AQ286" s="69"/>
      <c r="AR286" s="69"/>
      <c r="AS286" s="69"/>
      <c r="AT286" s="69"/>
      <c r="AU286" s="71"/>
      <c r="AV286" s="64">
        <v>337</v>
      </c>
      <c r="AW286" s="64">
        <v>312</v>
      </c>
      <c r="AX286" s="64">
        <v>437</v>
      </c>
      <c r="AY286" s="64">
        <v>550</v>
      </c>
      <c r="AZ286" s="64"/>
      <c r="BA286" s="64"/>
      <c r="BB286" s="64"/>
      <c r="BC286" s="64"/>
      <c r="BD286" s="72">
        <f t="shared" si="69"/>
        <v>2135415.77</v>
      </c>
      <c r="BE286" s="73">
        <f t="shared" si="67"/>
        <v>256.29000000000002</v>
      </c>
      <c r="BF286" s="74">
        <f t="shared" si="78"/>
        <v>453.27</v>
      </c>
      <c r="BG286" s="66">
        <f t="shared" si="68"/>
        <v>1641237.3599999996</v>
      </c>
      <c r="BH286" s="75">
        <f t="shared" si="71"/>
        <v>4.6374757184203235E-3</v>
      </c>
      <c r="BI286" s="76">
        <f t="shared" si="72"/>
        <v>4.63747571842032E-3</v>
      </c>
    </row>
    <row r="287" spans="1:61" ht="15.75" customHeight="1" x14ac:dyDescent="0.25">
      <c r="A287" s="60">
        <v>1</v>
      </c>
      <c r="B287" s="61">
        <v>314</v>
      </c>
      <c r="C287" s="61">
        <v>17</v>
      </c>
      <c r="D287" s="62" t="s">
        <v>87</v>
      </c>
      <c r="E287" s="62" t="s">
        <v>366</v>
      </c>
      <c r="F287" s="63">
        <v>4998</v>
      </c>
      <c r="G287" s="64">
        <v>10</v>
      </c>
      <c r="H287" s="64">
        <f>+ROUND('Izračun udjela za 2024. (kune)'!H287/'Izračun udjela za 2024. (euri)'!$G$1,2)</f>
        <v>476814.04</v>
      </c>
      <c r="I287" s="65">
        <f>+ROUND('Izračun udjela za 2024. (kune)'!I287/'Izračun udjela za 2024. (euri)'!$G$1,2)</f>
        <v>59087.75</v>
      </c>
      <c r="J287" s="66">
        <f>+ROUND('Izračun udjela za 2024. (kune)'!J287/'Izračun udjela za 2024. (euri)'!$G$1,2)</f>
        <v>459498.92</v>
      </c>
      <c r="K287" s="64">
        <f>+ROUND('Izračun udjela za 2024. (kune)'!K287/'Izračun udjela za 2024. (euri)'!$G$1,2)</f>
        <v>531394.34</v>
      </c>
      <c r="L287" s="65">
        <f>+ROUND('Izračun udjela za 2024. (kune)'!L287/'Izračun udjela za 2024. (euri)'!$G$1,2)</f>
        <v>64883.54</v>
      </c>
      <c r="M287" s="66">
        <f>+ROUND('Izračun udjela za 2024. (kune)'!M287/'Izračun udjela za 2024. (euri)'!$G$1,2)</f>
        <v>513161.88</v>
      </c>
      <c r="N287" s="64">
        <f>+ROUND('Izračun udjela za 2024. (kune)'!N287/'Izračun udjela za 2024. (euri)'!$G$1,2)</f>
        <v>350045.31</v>
      </c>
      <c r="O287" s="65">
        <f>+ROUND('Izračun udjela za 2024. (kune)'!O287/'Izračun udjela za 2024. (euri)'!$G$1,2)</f>
        <v>31504.17</v>
      </c>
      <c r="P287" s="66">
        <f>+ROUND('Izračun udjela za 2024. (kune)'!P287/'Izračun udjela za 2024. (euri)'!$G$1,2)</f>
        <v>350395.25</v>
      </c>
      <c r="Q287" s="64">
        <f>+ROUND('Izračun udjela za 2024. (kune)'!Q287/'Izračun udjela za 2024. (euri)'!$G$1,2)</f>
        <v>453063.94</v>
      </c>
      <c r="R287" s="65">
        <f>+ROUND('Izračun udjela za 2024. (kune)'!R287/'Izračun udjela za 2024. (euri)'!$G$1,2)</f>
        <v>41402.089999999997</v>
      </c>
      <c r="S287" s="66">
        <f>+ROUND('Izračun udjela za 2024. (kune)'!S287/'Izračun udjela za 2024. (euri)'!$G$1,2)</f>
        <v>452828.04</v>
      </c>
      <c r="T287" s="64">
        <f>+ROUND('Izračun udjela za 2024. (kune)'!T287/'Izračun udjela za 2024. (euri)'!$G$1,2)</f>
        <v>418354.35</v>
      </c>
      <c r="U287" s="65">
        <f>+ROUND('Izračun udjela za 2024. (kune)'!U287/'Izračun udjela za 2024. (euri)'!$G$1,2)</f>
        <v>38468.32</v>
      </c>
      <c r="V287" s="67">
        <f>+ROUND('Izračun udjela za 2024. (kune)'!V287/'Izračun udjela za 2024. (euri)'!$G$1,2)</f>
        <v>417874.63</v>
      </c>
      <c r="W287" s="64">
        <f>+ROUND('Izračun udjela za 2024. (kune)'!W287/'Izračun udjela za 2024. (euri)'!$G$1,2)</f>
        <v>646739.97</v>
      </c>
      <c r="X287" s="65">
        <f>+ROUND('Izračun udjela za 2024. (kune)'!X287/'Izračun udjela za 2024. (euri)'!$G$1,2)</f>
        <v>58794.59</v>
      </c>
      <c r="Y287" s="67">
        <f>+ROUND('Izračun udjela za 2024. (kune)'!Y287/'Izračun udjela za 2024. (euri)'!$G$1,2)</f>
        <v>646739.91</v>
      </c>
      <c r="Z287" s="64">
        <f>+ROUND('Izračun udjela za 2024. (kune)'!Z287/'Izračun udjela za 2024. (euri)'!$G$1,2)</f>
        <v>794247.62</v>
      </c>
      <c r="AA287" s="68">
        <f>+ROUND('Izračun udjela za 2024. (kune)'!AA287/'Izračun udjela za 2024. (euri)'!$G$1,2)</f>
        <v>4554.41</v>
      </c>
      <c r="AB287" s="65">
        <f>+ROUND('Izračun udjela za 2024. (kune)'!AB287/'Izračun udjela za 2024. (euri)'!$G$1,2)</f>
        <v>62244.639999999999</v>
      </c>
      <c r="AC287" s="67">
        <f>+ROUND('Izračun udjela za 2024. (kune)'!AC287/'Izračun udjela za 2024. (euri)'!$G$1,2)</f>
        <v>809172.12</v>
      </c>
      <c r="AD287" s="64">
        <f>+ROUND('Izračun udjela za 2024. (kune)'!AD287/'Izračun udjela za 2024. (euri)'!$G$1,2)</f>
        <v>724774.2</v>
      </c>
      <c r="AE287" s="68">
        <f>+ROUND('Izračun udjela za 2024. (kune)'!AE287/'Izračun udjela za 2024. (euri)'!$G$1,2)</f>
        <v>3183.18</v>
      </c>
      <c r="AF287" s="65">
        <f>+ROUND('Izračun udjela za 2024. (kune)'!AF287/'Izračun udjela za 2024. (euri)'!$G$1,2)</f>
        <v>32831.660000000003</v>
      </c>
      <c r="AG287" s="67">
        <f>+ROUND('Izračun udjela za 2024. (kune)'!AG287/'Izračun udjela za 2024. (euri)'!$G$1,2)</f>
        <v>765519.04</v>
      </c>
      <c r="AH287" s="64">
        <f>+ROUND('Izračun udjela za 2024. (kune)'!AH287/'Izračun udjela za 2024. (euri)'!$G$1,2)</f>
        <v>796087.71</v>
      </c>
      <c r="AI287" s="68">
        <f>+ROUND('Izračun udjela za 2024. (kune)'!AI287/'Izračun udjela za 2024. (euri)'!$G$1,2)</f>
        <v>2191.79</v>
      </c>
      <c r="AJ287" s="64">
        <f>+ROUND('Izračun udjela za 2024. (kune)'!AJ287/'Izračun udjela za 2024. (euri)'!$G$1,2)</f>
        <v>39724.589999999997</v>
      </c>
      <c r="AK287" s="67">
        <f>+ROUND('Izračun udjela za 2024. (kune)'!AK287/'Izračun udjela za 2024. (euri)'!$G$1,2)</f>
        <v>840976.09</v>
      </c>
      <c r="AL287" s="64">
        <f>+ROUND('Izračun udjela za 2024. (kune)'!AL287/'Izračun udjela za 2024. (euri)'!$G$1,2)</f>
        <v>1180036.8799999999</v>
      </c>
      <c r="AM287" s="68">
        <f>+ROUND('Izračun udjela za 2024. (kune)'!AM287/'Izračun udjela za 2024. (euri)'!$G$1,2)</f>
        <v>1857.41</v>
      </c>
      <c r="AN287" s="64">
        <f>+ROUND('Izračun udjela za 2024. (kune)'!AN287/'Izračun udjela za 2024. (euri)'!$G$1,2)</f>
        <v>55896.800000000003</v>
      </c>
      <c r="AO287" s="67">
        <f>+ROUND('Izračun udjela za 2024. (kune)'!AO287/'Izračun udjela za 2024. (euri)'!$G$1,2)</f>
        <v>1249183.43</v>
      </c>
      <c r="AP287" s="69"/>
      <c r="AQ287" s="69"/>
      <c r="AR287" s="69"/>
      <c r="AS287" s="69"/>
      <c r="AT287" s="69"/>
      <c r="AU287" s="71"/>
      <c r="AV287" s="64">
        <v>41</v>
      </c>
      <c r="AW287" s="64">
        <v>36</v>
      </c>
      <c r="AX287" s="64">
        <v>52</v>
      </c>
      <c r="AY287" s="64">
        <v>67</v>
      </c>
      <c r="AZ287" s="64"/>
      <c r="BA287" s="64"/>
      <c r="BB287" s="64"/>
      <c r="BC287" s="64"/>
      <c r="BD287" s="72">
        <f t="shared" si="69"/>
        <v>862318.12</v>
      </c>
      <c r="BE287" s="73">
        <f t="shared" si="67"/>
        <v>172.53</v>
      </c>
      <c r="BF287" s="74">
        <f>+$BJ$600</f>
        <v>447.75</v>
      </c>
      <c r="BG287" s="66">
        <f t="shared" si="68"/>
        <v>1375549.56</v>
      </c>
      <c r="BH287" s="75">
        <f t="shared" si="71"/>
        <v>3.8867490098956569E-3</v>
      </c>
      <c r="BI287" s="76">
        <f t="shared" si="72"/>
        <v>3.8867490098956599E-3</v>
      </c>
    </row>
    <row r="288" spans="1:61" ht="15.75" customHeight="1" x14ac:dyDescent="0.25">
      <c r="A288" s="60">
        <v>1</v>
      </c>
      <c r="B288" s="61">
        <v>315</v>
      </c>
      <c r="C288" s="61">
        <v>4</v>
      </c>
      <c r="D288" s="62" t="s">
        <v>91</v>
      </c>
      <c r="E288" s="62" t="s">
        <v>367</v>
      </c>
      <c r="F288" s="63">
        <v>5837</v>
      </c>
      <c r="G288" s="64">
        <v>12</v>
      </c>
      <c r="H288" s="64">
        <f>+ROUND('Izračun udjela za 2024. (kune)'!H288/'Izračun udjela za 2024. (euri)'!$G$1,2)</f>
        <v>2070312.79</v>
      </c>
      <c r="I288" s="65">
        <f>+ROUND('Izračun udjela za 2024. (kune)'!I288/'Izračun udjela za 2024. (euri)'!$G$1,2)</f>
        <v>219600.51</v>
      </c>
      <c r="J288" s="66">
        <f>+ROUND('Izračun udjela za 2024. (kune)'!J288/'Izračun udjela za 2024. (euri)'!$G$1,2)</f>
        <v>2072797.75</v>
      </c>
      <c r="K288" s="64">
        <f>+ROUND('Izračun udjela za 2024. (kune)'!K288/'Izračun udjela za 2024. (euri)'!$G$1,2)</f>
        <v>2055773.21</v>
      </c>
      <c r="L288" s="65">
        <f>+ROUND('Izračun udjela za 2024. (kune)'!L288/'Izračun udjela za 2024. (euri)'!$G$1,2)</f>
        <v>218058.28</v>
      </c>
      <c r="M288" s="66">
        <f>+ROUND('Izračun udjela za 2024. (kune)'!M288/'Izračun udjela za 2024. (euri)'!$G$1,2)</f>
        <v>2058240.72</v>
      </c>
      <c r="N288" s="64">
        <f>+ROUND('Izračun udjela za 2024. (kune)'!N288/'Izračun udjela za 2024. (euri)'!$G$1,2)</f>
        <v>1693520.31</v>
      </c>
      <c r="O288" s="65">
        <f>+ROUND('Izračun udjela za 2024. (kune)'!O288/'Izračun udjela za 2024. (euri)'!$G$1,2)</f>
        <v>179634.69</v>
      </c>
      <c r="P288" s="66">
        <f>+ROUND('Izračun udjela za 2024. (kune)'!P288/'Izračun udjela za 2024. (euri)'!$G$1,2)</f>
        <v>1695551.89</v>
      </c>
      <c r="Q288" s="64">
        <f>+ROUND('Izračun udjela za 2024. (kune)'!Q288/'Izračun udjela za 2024. (euri)'!$G$1,2)</f>
        <v>3795522.57</v>
      </c>
      <c r="R288" s="65">
        <f>+ROUND('Izračun udjela za 2024. (kune)'!R288/'Izračun udjela za 2024. (euri)'!$G$1,2)</f>
        <v>403930.82</v>
      </c>
      <c r="S288" s="66">
        <f>+ROUND('Izračun udjela za 2024. (kune)'!S288/'Izračun udjela za 2024. (euri)'!$G$1,2)</f>
        <v>3798582.76</v>
      </c>
      <c r="T288" s="64">
        <f>+ROUND('Izračun udjela za 2024. (kune)'!T288/'Izračun udjela za 2024. (euri)'!$G$1,2)</f>
        <v>3685238.41</v>
      </c>
      <c r="U288" s="65">
        <f>+ROUND('Izračun udjela za 2024. (kune)'!U288/'Izračun udjela za 2024. (euri)'!$G$1,2)</f>
        <v>345966.24</v>
      </c>
      <c r="V288" s="67">
        <f>+ROUND('Izračun udjela za 2024. (kune)'!V288/'Izračun udjela za 2024. (euri)'!$G$1,2)</f>
        <v>3739984.83</v>
      </c>
      <c r="W288" s="64">
        <f>+ROUND('Izračun udjela za 2024. (kune)'!W288/'Izračun udjela za 2024. (euri)'!$G$1,2)</f>
        <v>2833249.96</v>
      </c>
      <c r="X288" s="65">
        <f>+ROUND('Izračun udjela za 2024. (kune)'!X288/'Izračun udjela za 2024. (euri)'!$G$1,2)</f>
        <v>257568.16</v>
      </c>
      <c r="Y288" s="67">
        <f>+ROUND('Izračun udjela za 2024. (kune)'!Y288/'Izračun udjela za 2024. (euri)'!$G$1,2)</f>
        <v>2884763.61</v>
      </c>
      <c r="Z288" s="64">
        <f>+ROUND('Izračun udjela za 2024. (kune)'!Z288/'Izračun udjela za 2024. (euri)'!$G$1,2)</f>
        <v>5181354.68</v>
      </c>
      <c r="AA288" s="68">
        <f>+ROUND('Izračun udjela za 2024. (kune)'!AA288/'Izračun udjela za 2024. (euri)'!$G$1,2)</f>
        <v>6856.11</v>
      </c>
      <c r="AB288" s="65">
        <f>+ROUND('Izračun udjela za 2024. (kune)'!AB288/'Izračun udjela za 2024. (euri)'!$G$1,2)</f>
        <v>471032.13</v>
      </c>
      <c r="AC288" s="67">
        <f>+ROUND('Izračun udjela za 2024. (kune)'!AC288/'Izračun udjela za 2024. (euri)'!$G$1,2)</f>
        <v>5279923.03</v>
      </c>
      <c r="AD288" s="64">
        <f>+ROUND('Izračun udjela za 2024. (kune)'!AD288/'Izračun udjela za 2024. (euri)'!$G$1,2)</f>
        <v>3136452.46</v>
      </c>
      <c r="AE288" s="68">
        <f>+ROUND('Izračun udjela za 2024. (kune)'!AE288/'Izračun udjela za 2024. (euri)'!$G$1,2)</f>
        <v>1547.04</v>
      </c>
      <c r="AF288" s="65">
        <f>+ROUND('Izračun udjela za 2024. (kune)'!AF288/'Izračun udjela za 2024. (euri)'!$G$1,2)</f>
        <v>285131.99</v>
      </c>
      <c r="AG288" s="67">
        <f>+ROUND('Izračun udjela za 2024. (kune)'!AG288/'Izračun udjela za 2024. (euri)'!$G$1,2)</f>
        <v>3203786.85</v>
      </c>
      <c r="AH288" s="64">
        <f>+ROUND('Izračun udjela za 2024. (kune)'!AH288/'Izračun udjela za 2024. (euri)'!$G$1,2)</f>
        <v>2582031.69</v>
      </c>
      <c r="AI288" s="68">
        <f>+ROUND('Izračun udjela za 2024. (kune)'!AI288/'Izračun udjela za 2024. (euri)'!$G$1,2)</f>
        <v>1572.59</v>
      </c>
      <c r="AJ288" s="64">
        <f>+ROUND('Izračun udjela za 2024. (kune)'!AJ288/'Izračun udjela za 2024. (euri)'!$G$1,2)</f>
        <v>234730.82</v>
      </c>
      <c r="AK288" s="67">
        <f>+ROUND('Izračun udjela za 2024. (kune)'!AK288/'Izračun udjela za 2024. (euri)'!$G$1,2)</f>
        <v>2639479.27</v>
      </c>
      <c r="AL288" s="64">
        <f>+ROUND('Izračun udjela za 2024. (kune)'!AL288/'Izračun udjela za 2024. (euri)'!$G$1,2)</f>
        <v>3418799.89</v>
      </c>
      <c r="AM288" s="68">
        <f>+ROUND('Izračun udjela za 2024. (kune)'!AM288/'Izračun udjela za 2024. (euri)'!$G$1,2)</f>
        <v>2916.81</v>
      </c>
      <c r="AN288" s="64">
        <f>+ROUND('Izračun udjela za 2024. (kune)'!AN288/'Izračun udjela za 2024. (euri)'!$G$1,2)</f>
        <v>310800.86</v>
      </c>
      <c r="AO288" s="67">
        <f>+ROUND('Izračun udjela za 2024. (kune)'!AO288/'Izračun udjela za 2024. (euri)'!$G$1,2)</f>
        <v>3492185.42</v>
      </c>
      <c r="AP288" s="69"/>
      <c r="AQ288" s="69"/>
      <c r="AR288" s="69"/>
      <c r="AS288" s="69"/>
      <c r="AT288" s="69"/>
      <c r="AU288" s="71"/>
      <c r="AV288" s="64">
        <v>54</v>
      </c>
      <c r="AW288" s="64">
        <v>54</v>
      </c>
      <c r="AX288" s="64">
        <v>55</v>
      </c>
      <c r="AY288" s="64">
        <v>65</v>
      </c>
      <c r="AZ288" s="64"/>
      <c r="BA288" s="64"/>
      <c r="BB288" s="64"/>
      <c r="BC288" s="64"/>
      <c r="BD288" s="72">
        <f t="shared" si="69"/>
        <v>3500027.64</v>
      </c>
      <c r="BE288" s="73">
        <f t="shared" si="67"/>
        <v>599.63</v>
      </c>
      <c r="BF288" s="74">
        <f t="shared" ref="BF288:BF289" si="79">+$BJ$601</f>
        <v>453.27</v>
      </c>
      <c r="BG288" s="66">
        <f t="shared" si="68"/>
        <v>0</v>
      </c>
      <c r="BH288" s="75">
        <f t="shared" si="71"/>
        <v>0</v>
      </c>
      <c r="BI288" s="76">
        <f t="shared" si="72"/>
        <v>0</v>
      </c>
    </row>
    <row r="289" spans="1:61" ht="15.75" customHeight="1" x14ac:dyDescent="0.25">
      <c r="A289" s="60">
        <v>1</v>
      </c>
      <c r="B289" s="61">
        <v>316</v>
      </c>
      <c r="C289" s="61">
        <v>13</v>
      </c>
      <c r="D289" s="62" t="s">
        <v>91</v>
      </c>
      <c r="E289" s="62" t="s">
        <v>368</v>
      </c>
      <c r="F289" s="63">
        <v>3175</v>
      </c>
      <c r="G289" s="64">
        <v>12</v>
      </c>
      <c r="H289" s="64">
        <f>+ROUND('Izračun udjela za 2024. (kune)'!H289/'Izračun udjela za 2024. (euri)'!$G$1,2)</f>
        <v>800676.96</v>
      </c>
      <c r="I289" s="65">
        <f>+ROUND('Izračun udjela za 2024. (kune)'!I289/'Izračun udjela za 2024. (euri)'!$G$1,2)</f>
        <v>0</v>
      </c>
      <c r="J289" s="66">
        <f>+ROUND('Izračun udjela za 2024. (kune)'!J289/'Izračun udjela za 2024. (euri)'!$G$1,2)</f>
        <v>896758.19</v>
      </c>
      <c r="K289" s="64">
        <f>+ROUND('Izračun udjela za 2024. (kune)'!K289/'Izračun udjela za 2024. (euri)'!$G$1,2)</f>
        <v>982785.1</v>
      </c>
      <c r="L289" s="65">
        <f>+ROUND('Izračun udjela za 2024. (kune)'!L289/'Izračun udjela za 2024. (euri)'!$G$1,2)</f>
        <v>0</v>
      </c>
      <c r="M289" s="66">
        <f>+ROUND('Izračun udjela za 2024. (kune)'!M289/'Izračun udjela za 2024. (euri)'!$G$1,2)</f>
        <v>1100719.32</v>
      </c>
      <c r="N289" s="64">
        <f>+ROUND('Izračun udjela za 2024. (kune)'!N289/'Izračun udjela za 2024. (euri)'!$G$1,2)</f>
        <v>956034</v>
      </c>
      <c r="O289" s="65">
        <f>+ROUND('Izračun udjela za 2024. (kune)'!O289/'Izračun udjela za 2024. (euri)'!$G$1,2)</f>
        <v>0</v>
      </c>
      <c r="P289" s="66">
        <f>+ROUND('Izračun udjela za 2024. (kune)'!P289/'Izračun udjela za 2024. (euri)'!$G$1,2)</f>
        <v>1070758.0900000001</v>
      </c>
      <c r="Q289" s="64">
        <f>+ROUND('Izračun udjela za 2024. (kune)'!Q289/'Izračun udjela za 2024. (euri)'!$G$1,2)</f>
        <v>982894.35</v>
      </c>
      <c r="R289" s="65">
        <f>+ROUND('Izračun udjela za 2024. (kune)'!R289/'Izračun udjela za 2024. (euri)'!$G$1,2)</f>
        <v>0</v>
      </c>
      <c r="S289" s="66">
        <f>+ROUND('Izračun udjela za 2024. (kune)'!S289/'Izračun udjela za 2024. (euri)'!$G$1,2)</f>
        <v>1100841.67</v>
      </c>
      <c r="T289" s="64">
        <f>+ROUND('Izračun udjela za 2024. (kune)'!T289/'Izračun udjela za 2024. (euri)'!$G$1,2)</f>
        <v>1009542.59</v>
      </c>
      <c r="U289" s="65">
        <f>+ROUND('Izračun udjela za 2024. (kune)'!U289/'Izračun udjela za 2024. (euri)'!$G$1,2)</f>
        <v>0</v>
      </c>
      <c r="V289" s="67">
        <f>+ROUND('Izračun udjela za 2024. (kune)'!V289/'Izračun udjela za 2024. (euri)'!$G$1,2)</f>
        <v>1130687.7</v>
      </c>
      <c r="W289" s="64">
        <f>+ROUND('Izračun udjela za 2024. (kune)'!W289/'Izračun udjela za 2024. (euri)'!$G$1,2)</f>
        <v>1124470.1100000001</v>
      </c>
      <c r="X289" s="65">
        <f>+ROUND('Izračun udjela za 2024. (kune)'!X289/'Izračun udjela za 2024. (euri)'!$G$1,2)</f>
        <v>0</v>
      </c>
      <c r="Y289" s="67">
        <f>+ROUND('Izračun udjela za 2024. (kune)'!Y289/'Izračun udjela za 2024. (euri)'!$G$1,2)</f>
        <v>1259406.52</v>
      </c>
      <c r="Z289" s="64">
        <f>+ROUND('Izračun udjela za 2024. (kune)'!Z289/'Izračun udjela za 2024. (euri)'!$G$1,2)</f>
        <v>1093169.93</v>
      </c>
      <c r="AA289" s="68">
        <f>+ROUND('Izračun udjela za 2024. (kune)'!AA289/'Izračun udjela za 2024. (euri)'!$G$1,2)</f>
        <v>157348.82</v>
      </c>
      <c r="AB289" s="65">
        <f>+ROUND('Izračun udjela za 2024. (kune)'!AB289/'Izračun udjela za 2024. (euri)'!$G$1,2)</f>
        <v>0</v>
      </c>
      <c r="AC289" s="67">
        <f>+ROUND('Izračun udjela za 2024. (kune)'!AC289/'Izračun udjela za 2024. (euri)'!$G$1,2)</f>
        <v>2368796.54</v>
      </c>
      <c r="AD289" s="64">
        <f>+ROUND('Izračun udjela za 2024. (kune)'!AD289/'Izračun udjela za 2024. (euri)'!$G$1,2)</f>
        <v>970091.89</v>
      </c>
      <c r="AE289" s="68">
        <f>+ROUND('Izračun udjela za 2024. (kune)'!AE289/'Izračun udjela za 2024. (euri)'!$G$1,2)</f>
        <v>150208.32999999999</v>
      </c>
      <c r="AF289" s="65">
        <f>+ROUND('Izračun udjela za 2024. (kune)'!AF289/'Izračun udjela za 2024. (euri)'!$G$1,2)</f>
        <v>0</v>
      </c>
      <c r="AG289" s="67">
        <f>+ROUND('Izračun udjela za 2024. (kune)'!AG289/'Izračun udjela za 2024. (euri)'!$G$1,2)</f>
        <v>2238054.58</v>
      </c>
      <c r="AH289" s="64">
        <f>+ROUND('Izračun udjela za 2024. (kune)'!AH289/'Izračun udjela za 2024. (euri)'!$G$1,2)</f>
        <v>1005333.6</v>
      </c>
      <c r="AI289" s="68">
        <f>+ROUND('Izračun udjela za 2024. (kune)'!AI289/'Izračun udjela za 2024. (euri)'!$G$1,2)</f>
        <v>215944.43</v>
      </c>
      <c r="AJ289" s="64">
        <f>+ROUND('Izračun udjela za 2024. (kune)'!AJ289/'Izračun udjela za 2024. (euri)'!$G$1,2)</f>
        <v>0</v>
      </c>
      <c r="AK289" s="67">
        <f>+ROUND('Izračun udjela za 2024. (kune)'!AK289/'Izračun udjela za 2024. (euri)'!$G$1,2)</f>
        <v>2240022.69</v>
      </c>
      <c r="AL289" s="64">
        <f>+ROUND('Izračun udjela za 2024. (kune)'!AL289/'Izračun udjela za 2024. (euri)'!$G$1,2)</f>
        <v>1308927.76</v>
      </c>
      <c r="AM289" s="68">
        <f>+ROUND('Izračun udjela za 2024. (kune)'!AM289/'Izračun udjela za 2024. (euri)'!$G$1,2)</f>
        <v>240998.15</v>
      </c>
      <c r="AN289" s="64">
        <f>+ROUND('Izračun udjela za 2024. (kune)'!AN289/'Izračun udjela za 2024. (euri)'!$G$1,2)</f>
        <v>0</v>
      </c>
      <c r="AO289" s="67">
        <f>+ROUND('Izračun udjela za 2024. (kune)'!AO289/'Izračun udjela za 2024. (euri)'!$G$1,2)</f>
        <v>2531251.37</v>
      </c>
      <c r="AP289" s="69"/>
      <c r="AQ289" s="69"/>
      <c r="AR289" s="69"/>
      <c r="AS289" s="69"/>
      <c r="AT289" s="69"/>
      <c r="AU289" s="71"/>
      <c r="AV289" s="64">
        <v>5923</v>
      </c>
      <c r="AW289" s="64">
        <v>5919</v>
      </c>
      <c r="AX289" s="64">
        <v>6081</v>
      </c>
      <c r="AY289" s="64">
        <v>5988</v>
      </c>
      <c r="AZ289" s="64"/>
      <c r="BA289" s="64"/>
      <c r="BB289" s="64"/>
      <c r="BC289" s="64"/>
      <c r="BD289" s="72">
        <f t="shared" si="69"/>
        <v>2127506.34</v>
      </c>
      <c r="BE289" s="73">
        <f t="shared" si="67"/>
        <v>670.08</v>
      </c>
      <c r="BF289" s="74">
        <f t="shared" si="79"/>
        <v>453.27</v>
      </c>
      <c r="BG289" s="66">
        <f t="shared" si="68"/>
        <v>0</v>
      </c>
      <c r="BH289" s="75">
        <f t="shared" si="71"/>
        <v>0</v>
      </c>
      <c r="BI289" s="76">
        <f t="shared" si="72"/>
        <v>0</v>
      </c>
    </row>
    <row r="290" spans="1:61" ht="15.75" customHeight="1" x14ac:dyDescent="0.25">
      <c r="A290" s="60">
        <v>1</v>
      </c>
      <c r="B290" s="61">
        <v>317</v>
      </c>
      <c r="C290" s="61">
        <v>13</v>
      </c>
      <c r="D290" s="62" t="s">
        <v>87</v>
      </c>
      <c r="E290" s="62" t="s">
        <v>369</v>
      </c>
      <c r="F290" s="63">
        <v>4100</v>
      </c>
      <c r="G290" s="64">
        <v>10</v>
      </c>
      <c r="H290" s="64">
        <f>+ROUND('Izračun udjela za 2024. (kune)'!H290/'Izračun udjela za 2024. (euri)'!$G$1,2)</f>
        <v>494382.57</v>
      </c>
      <c r="I290" s="65">
        <f>+ROUND('Izračun udjela za 2024. (kune)'!I290/'Izračun udjela za 2024. (euri)'!$G$1,2)</f>
        <v>0</v>
      </c>
      <c r="J290" s="66">
        <f>+ROUND('Izračun udjela za 2024. (kune)'!J290/'Izračun udjela za 2024. (euri)'!$G$1,2)</f>
        <v>543820.82999999996</v>
      </c>
      <c r="K290" s="64">
        <f>+ROUND('Izračun udjela za 2024. (kune)'!K290/'Izračun udjela za 2024. (euri)'!$G$1,2)</f>
        <v>644987.77</v>
      </c>
      <c r="L290" s="65">
        <f>+ROUND('Izračun udjela za 2024. (kune)'!L290/'Izračun udjela za 2024. (euri)'!$G$1,2)</f>
        <v>0</v>
      </c>
      <c r="M290" s="66">
        <f>+ROUND('Izračun udjela za 2024. (kune)'!M290/'Izračun udjela za 2024. (euri)'!$G$1,2)</f>
        <v>709486.55</v>
      </c>
      <c r="N290" s="64">
        <f>+ROUND('Izračun udjela za 2024. (kune)'!N290/'Izračun udjela za 2024. (euri)'!$G$1,2)</f>
        <v>561947.13</v>
      </c>
      <c r="O290" s="65">
        <f>+ROUND('Izračun udjela za 2024. (kune)'!O290/'Izračun udjela za 2024. (euri)'!$G$1,2)</f>
        <v>0</v>
      </c>
      <c r="P290" s="66">
        <f>+ROUND('Izračun udjela za 2024. (kune)'!P290/'Izračun udjela za 2024. (euri)'!$G$1,2)</f>
        <v>618141.84</v>
      </c>
      <c r="Q290" s="64">
        <f>+ROUND('Izračun udjela za 2024. (kune)'!Q290/'Izračun udjela za 2024. (euri)'!$G$1,2)</f>
        <v>657561.52</v>
      </c>
      <c r="R290" s="65">
        <f>+ROUND('Izračun udjela za 2024. (kune)'!R290/'Izračun udjela za 2024. (euri)'!$G$1,2)</f>
        <v>0</v>
      </c>
      <c r="S290" s="66">
        <f>+ROUND('Izračun udjela za 2024. (kune)'!S290/'Izračun udjela za 2024. (euri)'!$G$1,2)</f>
        <v>723317.67</v>
      </c>
      <c r="T290" s="64">
        <f>+ROUND('Izračun udjela za 2024. (kune)'!T290/'Izračun udjela za 2024. (euri)'!$G$1,2)</f>
        <v>676281.68</v>
      </c>
      <c r="U290" s="65">
        <f>+ROUND('Izračun udjela za 2024. (kune)'!U290/'Izračun udjela za 2024. (euri)'!$G$1,2)</f>
        <v>0</v>
      </c>
      <c r="V290" s="67">
        <f>+ROUND('Izračun udjela za 2024. (kune)'!V290/'Izračun udjela za 2024. (euri)'!$G$1,2)</f>
        <v>743909.85</v>
      </c>
      <c r="W290" s="64">
        <f>+ROUND('Izračun udjela za 2024. (kune)'!W290/'Izračun udjela za 2024. (euri)'!$G$1,2)</f>
        <v>791288.31999999995</v>
      </c>
      <c r="X290" s="65">
        <f>+ROUND('Izračun udjela za 2024. (kune)'!X290/'Izračun udjela za 2024. (euri)'!$G$1,2)</f>
        <v>0</v>
      </c>
      <c r="Y290" s="67">
        <f>+ROUND('Izračun udjela za 2024. (kune)'!Y290/'Izračun udjela za 2024. (euri)'!$G$1,2)</f>
        <v>870417.15</v>
      </c>
      <c r="Z290" s="64">
        <f>+ROUND('Izračun udjela za 2024. (kune)'!Z290/'Izračun udjela za 2024. (euri)'!$G$1,2)</f>
        <v>964629.73</v>
      </c>
      <c r="AA290" s="68">
        <f>+ROUND('Izračun udjela za 2024. (kune)'!AA290/'Izračun udjela za 2024. (euri)'!$G$1,2)</f>
        <v>136789.23000000001</v>
      </c>
      <c r="AB290" s="65">
        <f>+ROUND('Izračun udjela za 2024. (kune)'!AB290/'Izračun udjela za 2024. (euri)'!$G$1,2)</f>
        <v>0</v>
      </c>
      <c r="AC290" s="67">
        <f>+ROUND('Izračun udjela za 2024. (kune)'!AC290/'Izračun udjela za 2024. (euri)'!$G$1,2)</f>
        <v>1802143.56</v>
      </c>
      <c r="AD290" s="64">
        <f>+ROUND('Izračun udjela za 2024. (kune)'!AD290/'Izračun udjela za 2024. (euri)'!$G$1,2)</f>
        <v>809349.46</v>
      </c>
      <c r="AE290" s="68">
        <f>+ROUND('Izračun udjela za 2024. (kune)'!AE290/'Izračun udjela za 2024. (euri)'!$G$1,2)</f>
        <v>107406.97</v>
      </c>
      <c r="AF290" s="65">
        <f>+ROUND('Izračun udjela za 2024. (kune)'!AF290/'Izračun udjela za 2024. (euri)'!$G$1,2)</f>
        <v>0</v>
      </c>
      <c r="AG290" s="67">
        <f>+ROUND('Izračun udjela za 2024. (kune)'!AG290/'Izračun udjela za 2024. (euri)'!$G$1,2)</f>
        <v>1652487.12</v>
      </c>
      <c r="AH290" s="64">
        <f>+ROUND('Izračun udjela za 2024. (kune)'!AH290/'Izračun udjela za 2024. (euri)'!$G$1,2)</f>
        <v>871740.96</v>
      </c>
      <c r="AI290" s="68">
        <f>+ROUND('Izračun udjela za 2024. (kune)'!AI290/'Izračun udjela za 2024. (euri)'!$G$1,2)</f>
        <v>156928.04999999999</v>
      </c>
      <c r="AJ290" s="64">
        <f>+ROUND('Izračun udjela za 2024. (kune)'!AJ290/'Izračun udjela za 2024. (euri)'!$G$1,2)</f>
        <v>0</v>
      </c>
      <c r="AK290" s="67">
        <f>+ROUND('Izračun udjela za 2024. (kune)'!AK290/'Izračun udjela za 2024. (euri)'!$G$1,2)</f>
        <v>1728400.51</v>
      </c>
      <c r="AL290" s="64">
        <f>+ROUND('Izračun udjela za 2024. (kune)'!AL290/'Izračun udjela za 2024. (euri)'!$G$1,2)</f>
        <v>1149620.32</v>
      </c>
      <c r="AM290" s="68">
        <f>+ROUND('Izračun udjela za 2024. (kune)'!AM290/'Izračun udjela za 2024. (euri)'!$G$1,2)</f>
        <v>179091.51</v>
      </c>
      <c r="AN290" s="64">
        <f>+ROUND('Izračun udjela za 2024. (kune)'!AN290/'Izračun udjela za 2024. (euri)'!$G$1,2)</f>
        <v>0</v>
      </c>
      <c r="AO290" s="67">
        <f>+ROUND('Izračun udjela za 2024. (kune)'!AO290/'Izračun udjela za 2024. (euri)'!$G$1,2)</f>
        <v>2030711.29</v>
      </c>
      <c r="AP290" s="69"/>
      <c r="AQ290" s="69"/>
      <c r="AR290" s="69"/>
      <c r="AS290" s="69"/>
      <c r="AT290" s="69"/>
      <c r="AU290" s="71"/>
      <c r="AV290" s="64">
        <v>4071</v>
      </c>
      <c r="AW290" s="64">
        <v>4020</v>
      </c>
      <c r="AX290" s="64">
        <v>4302</v>
      </c>
      <c r="AY290" s="64">
        <v>4398</v>
      </c>
      <c r="AZ290" s="64"/>
      <c r="BA290" s="64"/>
      <c r="BB290" s="64"/>
      <c r="BC290" s="64"/>
      <c r="BD290" s="72">
        <f t="shared" si="69"/>
        <v>1616831.93</v>
      </c>
      <c r="BE290" s="73">
        <f t="shared" si="67"/>
        <v>394.35</v>
      </c>
      <c r="BF290" s="74">
        <f>+$BJ$600</f>
        <v>447.75</v>
      </c>
      <c r="BG290" s="66">
        <f t="shared" si="68"/>
        <v>218939.99999999991</v>
      </c>
      <c r="BH290" s="75">
        <f t="shared" si="71"/>
        <v>6.1863625489913629E-4</v>
      </c>
      <c r="BI290" s="76">
        <f t="shared" si="72"/>
        <v>6.1863625489913597E-4</v>
      </c>
    </row>
    <row r="291" spans="1:61" ht="15.75" customHeight="1" x14ac:dyDescent="0.25">
      <c r="A291" s="60">
        <v>1</v>
      </c>
      <c r="B291" s="61">
        <v>318</v>
      </c>
      <c r="C291" s="61">
        <v>11</v>
      </c>
      <c r="D291" s="62" t="s">
        <v>91</v>
      </c>
      <c r="E291" s="62" t="s">
        <v>370</v>
      </c>
      <c r="F291" s="63">
        <v>7086</v>
      </c>
      <c r="G291" s="64">
        <v>12</v>
      </c>
      <c r="H291" s="64">
        <f>+ROUND('Izračun udjela za 2024. (kune)'!H291/'Izračun udjela za 2024. (euri)'!$G$1,2)</f>
        <v>915121.84</v>
      </c>
      <c r="I291" s="65">
        <f>+ROUND('Izračun udjela za 2024. (kune)'!I291/'Izračun udjela za 2024. (euri)'!$G$1,2)</f>
        <v>0</v>
      </c>
      <c r="J291" s="66">
        <f>+ROUND('Izračun udjela za 2024. (kune)'!J291/'Izračun udjela za 2024. (euri)'!$G$1,2)</f>
        <v>1024936.46</v>
      </c>
      <c r="K291" s="64">
        <f>+ROUND('Izračun udjela za 2024. (kune)'!K291/'Izračun udjela za 2024. (euri)'!$G$1,2)</f>
        <v>1092877.94</v>
      </c>
      <c r="L291" s="65">
        <f>+ROUND('Izračun udjela za 2024. (kune)'!L291/'Izračun udjela za 2024. (euri)'!$G$1,2)</f>
        <v>117891.47</v>
      </c>
      <c r="M291" s="66">
        <f>+ROUND('Izračun udjela za 2024. (kune)'!M291/'Izračun udjela za 2024. (euri)'!$G$1,2)</f>
        <v>1091984.8500000001</v>
      </c>
      <c r="N291" s="64">
        <f>+ROUND('Izračun udjela za 2024. (kune)'!N291/'Izračun udjela za 2024. (euri)'!$G$1,2)</f>
        <v>1089381.43</v>
      </c>
      <c r="O291" s="65">
        <f>+ROUND('Izračun udjela za 2024. (kune)'!O291/'Izračun udjela za 2024. (euri)'!$G$1,2)</f>
        <v>98044.56</v>
      </c>
      <c r="P291" s="66">
        <f>+ROUND('Izračun udjela za 2024. (kune)'!P291/'Izračun udjela za 2024. (euri)'!$G$1,2)</f>
        <v>1110297.3</v>
      </c>
      <c r="Q291" s="64">
        <f>+ROUND('Izračun udjela za 2024. (kune)'!Q291/'Izračun udjela za 2024. (euri)'!$G$1,2)</f>
        <v>1171311.1100000001</v>
      </c>
      <c r="R291" s="65">
        <f>+ROUND('Izračun udjela za 2024. (kune)'!R291/'Izračun udjela za 2024. (euri)'!$G$1,2)</f>
        <v>106209.74</v>
      </c>
      <c r="S291" s="66">
        <f>+ROUND('Izračun udjela za 2024. (kune)'!S291/'Izračun udjela za 2024. (euri)'!$G$1,2)</f>
        <v>1192913.53</v>
      </c>
      <c r="T291" s="64">
        <f>+ROUND('Izračun udjela za 2024. (kune)'!T291/'Izračun udjela za 2024. (euri)'!$G$1,2)</f>
        <v>974828.6</v>
      </c>
      <c r="U291" s="65">
        <f>+ROUND('Izračun udjela za 2024. (kune)'!U291/'Izračun udjela za 2024. (euri)'!$G$1,2)</f>
        <v>88648.17</v>
      </c>
      <c r="V291" s="67">
        <f>+ROUND('Izračun udjela za 2024. (kune)'!V291/'Izračun udjela za 2024. (euri)'!$G$1,2)</f>
        <v>992522.08</v>
      </c>
      <c r="W291" s="64">
        <f>+ROUND('Izračun udjela za 2024. (kune)'!W291/'Izračun udjela za 2024. (euri)'!$G$1,2)</f>
        <v>1399896.04</v>
      </c>
      <c r="X291" s="65">
        <f>+ROUND('Izračun udjela za 2024. (kune)'!X291/'Izračun udjela za 2024. (euri)'!$G$1,2)</f>
        <v>127263.38</v>
      </c>
      <c r="Y291" s="67">
        <f>+ROUND('Izračun udjela za 2024. (kune)'!Y291/'Izračun udjela za 2024. (euri)'!$G$1,2)</f>
        <v>1425348.58</v>
      </c>
      <c r="Z291" s="64">
        <f>+ROUND('Izračun udjela za 2024. (kune)'!Z291/'Izračun udjela za 2024. (euri)'!$G$1,2)</f>
        <v>1622218.33</v>
      </c>
      <c r="AA291" s="68">
        <f>+ROUND('Izračun udjela za 2024. (kune)'!AA291/'Izračun udjela za 2024. (euri)'!$G$1,2)</f>
        <v>4324.8</v>
      </c>
      <c r="AB291" s="65">
        <f>+ROUND('Izračun udjela za 2024. (kune)'!AB291/'Izračun udjela za 2024. (euri)'!$G$1,2)</f>
        <v>147474.5</v>
      </c>
      <c r="AC291" s="67">
        <f>+ROUND('Izračun udjela za 2024. (kune)'!AC291/'Izračun udjela za 2024. (euri)'!$G$1,2)</f>
        <v>1651328.81</v>
      </c>
      <c r="AD291" s="64">
        <f>+ROUND('Izračun udjela za 2024. (kune)'!AD291/'Izračun udjela za 2024. (euri)'!$G$1,2)</f>
        <v>1688333.97</v>
      </c>
      <c r="AE291" s="68">
        <f>+ROUND('Izračun udjela za 2024. (kune)'!AE291/'Izračun udjela za 2024. (euri)'!$G$1,2)</f>
        <v>1754.5</v>
      </c>
      <c r="AF291" s="65">
        <f>+ROUND('Izračun udjela za 2024. (kune)'!AF291/'Izračun udjela za 2024. (euri)'!$G$1,2)</f>
        <v>155163.31</v>
      </c>
      <c r="AG291" s="67">
        <f>+ROUND('Izračun udjela za 2024. (kune)'!AG291/'Izračun udjela za 2024. (euri)'!$G$1,2)</f>
        <v>1720537.48</v>
      </c>
      <c r="AH291" s="64">
        <f>+ROUND('Izračun udjela za 2024. (kune)'!AH291/'Izračun udjela za 2024. (euri)'!$G$1,2)</f>
        <v>1475965.5</v>
      </c>
      <c r="AI291" s="68">
        <f>+ROUND('Izračun udjela za 2024. (kune)'!AI291/'Izračun udjela za 2024. (euri)'!$G$1,2)</f>
        <v>2280.58</v>
      </c>
      <c r="AJ291" s="64">
        <f>+ROUND('Izračun udjela za 2024. (kune)'!AJ291/'Izračun udjela za 2024. (euri)'!$G$1,2)</f>
        <v>97210.17</v>
      </c>
      <c r="AK291" s="67">
        <f>+ROUND('Izračun udjela za 2024. (kune)'!AK291/'Izračun udjela za 2024. (euri)'!$G$1,2)</f>
        <v>1553023.41</v>
      </c>
      <c r="AL291" s="64">
        <f>+ROUND('Izračun udjela za 2024. (kune)'!AL291/'Izračun udjela za 2024. (euri)'!$G$1,2)</f>
        <v>1695543.2</v>
      </c>
      <c r="AM291" s="68">
        <f>+ROUND('Izračun udjela za 2024. (kune)'!AM291/'Izračun udjela za 2024. (euri)'!$G$1,2)</f>
        <v>798.47</v>
      </c>
      <c r="AN291" s="64">
        <f>+ROUND('Izračun udjela za 2024. (kune)'!AN291/'Izračun udjela za 2024. (euri)'!$G$1,2)</f>
        <v>110586.53</v>
      </c>
      <c r="AO291" s="67">
        <f>+ROUND('Izračun udjela za 2024. (kune)'!AO291/'Izračun udjela za 2024. (euri)'!$G$1,2)</f>
        <v>1789196.46</v>
      </c>
      <c r="AP291" s="69"/>
      <c r="AQ291" s="69"/>
      <c r="AR291" s="69"/>
      <c r="AS291" s="69"/>
      <c r="AT291" s="69"/>
      <c r="AU291" s="71"/>
      <c r="AV291" s="64">
        <v>20</v>
      </c>
      <c r="AW291" s="64">
        <v>24</v>
      </c>
      <c r="AX291" s="64">
        <v>51</v>
      </c>
      <c r="AY291" s="64">
        <v>67</v>
      </c>
      <c r="AZ291" s="64"/>
      <c r="BA291" s="64"/>
      <c r="BB291" s="64"/>
      <c r="BC291" s="64"/>
      <c r="BD291" s="72">
        <f t="shared" si="69"/>
        <v>1627886.95</v>
      </c>
      <c r="BE291" s="73">
        <f t="shared" si="67"/>
        <v>229.73</v>
      </c>
      <c r="BF291" s="74">
        <f>+$BJ$601</f>
        <v>453.27</v>
      </c>
      <c r="BG291" s="66">
        <f t="shared" si="68"/>
        <v>1584004.44</v>
      </c>
      <c r="BH291" s="75">
        <f t="shared" si="71"/>
        <v>4.475758538892865E-3</v>
      </c>
      <c r="BI291" s="76">
        <f t="shared" si="72"/>
        <v>4.4757585388928703E-3</v>
      </c>
    </row>
    <row r="292" spans="1:61" ht="15.75" customHeight="1" x14ac:dyDescent="0.25">
      <c r="A292" s="60">
        <v>1</v>
      </c>
      <c r="B292" s="61">
        <v>320</v>
      </c>
      <c r="C292" s="61">
        <v>13</v>
      </c>
      <c r="D292" s="62" t="s">
        <v>87</v>
      </c>
      <c r="E292" s="62" t="s">
        <v>371</v>
      </c>
      <c r="F292" s="63">
        <v>2136</v>
      </c>
      <c r="G292" s="64">
        <v>10</v>
      </c>
      <c r="H292" s="64">
        <f>+ROUND('Izračun udjela za 2024. (kune)'!H292/'Izračun udjela za 2024. (euri)'!$G$1,2)</f>
        <v>424091.21</v>
      </c>
      <c r="I292" s="65">
        <f>+ROUND('Izračun udjela za 2024. (kune)'!I292/'Izračun udjela za 2024. (euri)'!$G$1,2)</f>
        <v>0</v>
      </c>
      <c r="J292" s="66">
        <f>+ROUND('Izračun udjela za 2024. (kune)'!J292/'Izračun udjela za 2024. (euri)'!$G$1,2)</f>
        <v>466500.33</v>
      </c>
      <c r="K292" s="64">
        <f>+ROUND('Izračun udjela za 2024. (kune)'!K292/'Izračun udjela za 2024. (euri)'!$G$1,2)</f>
        <v>467221.28</v>
      </c>
      <c r="L292" s="65">
        <f>+ROUND('Izračun udjela za 2024. (kune)'!L292/'Izračun udjela za 2024. (euri)'!$G$1,2)</f>
        <v>0</v>
      </c>
      <c r="M292" s="66">
        <f>+ROUND('Izračun udjela za 2024. (kune)'!M292/'Izračun udjela za 2024. (euri)'!$G$1,2)</f>
        <v>513943.41</v>
      </c>
      <c r="N292" s="64">
        <f>+ROUND('Izračun udjela za 2024. (kune)'!N292/'Izračun udjela za 2024. (euri)'!$G$1,2)</f>
        <v>458741.24</v>
      </c>
      <c r="O292" s="65">
        <f>+ROUND('Izračun udjela za 2024. (kune)'!O292/'Izračun udjela za 2024. (euri)'!$G$1,2)</f>
        <v>0</v>
      </c>
      <c r="P292" s="66">
        <f>+ROUND('Izračun udjela za 2024. (kune)'!P292/'Izračun udjela za 2024. (euri)'!$G$1,2)</f>
        <v>504615.37</v>
      </c>
      <c r="Q292" s="64">
        <f>+ROUND('Izračun udjela za 2024. (kune)'!Q292/'Izračun udjela za 2024. (euri)'!$G$1,2)</f>
        <v>484196.86</v>
      </c>
      <c r="R292" s="65">
        <f>+ROUND('Izračun udjela za 2024. (kune)'!R292/'Izračun udjela za 2024. (euri)'!$G$1,2)</f>
        <v>0</v>
      </c>
      <c r="S292" s="66">
        <f>+ROUND('Izračun udjela za 2024. (kune)'!S292/'Izračun udjela za 2024. (euri)'!$G$1,2)</f>
        <v>532616.55000000005</v>
      </c>
      <c r="T292" s="64">
        <f>+ROUND('Izračun udjela za 2024. (kune)'!T292/'Izračun udjela za 2024. (euri)'!$G$1,2)</f>
        <v>457396.75</v>
      </c>
      <c r="U292" s="65">
        <f>+ROUND('Izračun udjela za 2024. (kune)'!U292/'Izračun udjela za 2024. (euri)'!$G$1,2)</f>
        <v>0</v>
      </c>
      <c r="V292" s="67">
        <f>+ROUND('Izračun udjela za 2024. (kune)'!V292/'Izračun udjela za 2024. (euri)'!$G$1,2)</f>
        <v>503136.43</v>
      </c>
      <c r="W292" s="64">
        <f>+ROUND('Izračun udjela za 2024. (kune)'!W292/'Izračun udjela za 2024. (euri)'!$G$1,2)</f>
        <v>488145.35</v>
      </c>
      <c r="X292" s="65">
        <f>+ROUND('Izračun udjela za 2024. (kune)'!X292/'Izračun udjela za 2024. (euri)'!$G$1,2)</f>
        <v>0</v>
      </c>
      <c r="Y292" s="67">
        <f>+ROUND('Izračun udjela za 2024. (kune)'!Y292/'Izračun udjela za 2024. (euri)'!$G$1,2)</f>
        <v>536959.88</v>
      </c>
      <c r="Z292" s="64">
        <f>+ROUND('Izračun udjela za 2024. (kune)'!Z292/'Izračun udjela za 2024. (euri)'!$G$1,2)</f>
        <v>593264.81999999995</v>
      </c>
      <c r="AA292" s="68">
        <f>+ROUND('Izračun udjela za 2024. (kune)'!AA292/'Izračun udjela za 2024. (euri)'!$G$1,2)</f>
        <v>61605.4</v>
      </c>
      <c r="AB292" s="65">
        <f>+ROUND('Izračun udjela za 2024. (kune)'!AB292/'Izračun udjela za 2024. (euri)'!$G$1,2)</f>
        <v>0</v>
      </c>
      <c r="AC292" s="67">
        <f>+ROUND('Izračun udjela za 2024. (kune)'!AC292/'Izračun udjela za 2024. (euri)'!$G$1,2)</f>
        <v>1142161.6100000001</v>
      </c>
      <c r="AD292" s="64">
        <f>+ROUND('Izračun udjela za 2024. (kune)'!AD292/'Izračun udjela za 2024. (euri)'!$G$1,2)</f>
        <v>558099.23</v>
      </c>
      <c r="AE292" s="68">
        <f>+ROUND('Izračun udjela za 2024. (kune)'!AE292/'Izračun udjela za 2024. (euri)'!$G$1,2)</f>
        <v>64585.120000000003</v>
      </c>
      <c r="AF292" s="65">
        <f>+ROUND('Izračun udjela za 2024. (kune)'!AF292/'Izračun udjela za 2024. (euri)'!$G$1,2)</f>
        <v>0</v>
      </c>
      <c r="AG292" s="67">
        <f>+ROUND('Izračun udjela za 2024. (kune)'!AG292/'Izračun udjela za 2024. (euri)'!$G$1,2)</f>
        <v>1111589.3899999999</v>
      </c>
      <c r="AH292" s="64">
        <f>+ROUND('Izračun udjela za 2024. (kune)'!AH292/'Izračun udjela za 2024. (euri)'!$G$1,2)</f>
        <v>517674.55</v>
      </c>
      <c r="AI292" s="68">
        <f>+ROUND('Izračun udjela za 2024. (kune)'!AI292/'Izračun udjela za 2024. (euri)'!$G$1,2)</f>
        <v>87594.83</v>
      </c>
      <c r="AJ292" s="64">
        <f>+ROUND('Izračun udjela za 2024. (kune)'!AJ292/'Izračun udjela za 2024. (euri)'!$G$1,2)</f>
        <v>0</v>
      </c>
      <c r="AK292" s="67">
        <f>+ROUND('Izračun udjela za 2024. (kune)'!AK292/'Izračun udjela za 2024. (euri)'!$G$1,2)</f>
        <v>1093493.81</v>
      </c>
      <c r="AL292" s="64">
        <f>+ROUND('Izračun udjela za 2024. (kune)'!AL292/'Izračun udjela za 2024. (euri)'!$G$1,2)</f>
        <v>692265.15</v>
      </c>
      <c r="AM292" s="68">
        <f>+ROUND('Izračun udjela za 2024. (kune)'!AM292/'Izračun udjela za 2024. (euri)'!$G$1,2)</f>
        <v>104805.91</v>
      </c>
      <c r="AN292" s="64">
        <f>+ROUND('Izračun udjela za 2024. (kune)'!AN292/'Izračun udjela za 2024. (euri)'!$G$1,2)</f>
        <v>0</v>
      </c>
      <c r="AO292" s="67">
        <f>+ROUND('Izračun udjela za 2024. (kune)'!AO292/'Izračun udjela za 2024. (euri)'!$G$1,2)</f>
        <v>1272962.0900000001</v>
      </c>
      <c r="AP292" s="69"/>
      <c r="AQ292" s="69"/>
      <c r="AR292" s="69"/>
      <c r="AS292" s="69"/>
      <c r="AT292" s="69"/>
      <c r="AU292" s="71"/>
      <c r="AV292" s="64">
        <v>2545</v>
      </c>
      <c r="AW292" s="64">
        <v>2597</v>
      </c>
      <c r="AX292" s="64">
        <v>2833</v>
      </c>
      <c r="AY292" s="64">
        <v>2862</v>
      </c>
      <c r="AZ292" s="64"/>
      <c r="BA292" s="64"/>
      <c r="BB292" s="64"/>
      <c r="BC292" s="64"/>
      <c r="BD292" s="72">
        <f t="shared" si="69"/>
        <v>1031433.36</v>
      </c>
      <c r="BE292" s="73">
        <f t="shared" si="67"/>
        <v>482.88</v>
      </c>
      <c r="BF292" s="74">
        <f>+$BJ$600</f>
        <v>447.75</v>
      </c>
      <c r="BG292" s="66">
        <f t="shared" si="68"/>
        <v>0</v>
      </c>
      <c r="BH292" s="75">
        <f t="shared" si="71"/>
        <v>0</v>
      </c>
      <c r="BI292" s="76">
        <f t="shared" si="72"/>
        <v>0</v>
      </c>
    </row>
    <row r="293" spans="1:61" ht="15.75" customHeight="1" x14ac:dyDescent="0.25">
      <c r="A293" s="60">
        <v>1</v>
      </c>
      <c r="B293" s="61">
        <v>321</v>
      </c>
      <c r="C293" s="61">
        <v>18</v>
      </c>
      <c r="D293" s="62" t="s">
        <v>91</v>
      </c>
      <c r="E293" s="62" t="s">
        <v>372</v>
      </c>
      <c r="F293" s="63">
        <v>8279</v>
      </c>
      <c r="G293" s="64">
        <v>12</v>
      </c>
      <c r="H293" s="64">
        <f>+ROUND('Izračun udjela za 2024. (kune)'!H293/'Izračun udjela za 2024. (euri)'!$G$1,2)</f>
        <v>3279391.48</v>
      </c>
      <c r="I293" s="65">
        <f>+ROUND('Izračun udjela za 2024. (kune)'!I293/'Izračun udjela za 2024. (euri)'!$G$1,2)</f>
        <v>154599.14000000001</v>
      </c>
      <c r="J293" s="66">
        <f>+ROUND('Izračun udjela za 2024. (kune)'!J293/'Izračun udjela za 2024. (euri)'!$G$1,2)</f>
        <v>3499767.42</v>
      </c>
      <c r="K293" s="64">
        <f>+ROUND('Izračun udjela za 2024. (kune)'!K293/'Izračun udjela za 2024. (euri)'!$G$1,2)</f>
        <v>3288760.47</v>
      </c>
      <c r="L293" s="65">
        <f>+ROUND('Izračun udjela za 2024. (kune)'!L293/'Izračun udjela za 2024. (euri)'!$G$1,2)</f>
        <v>259763.21</v>
      </c>
      <c r="M293" s="66">
        <f>+ROUND('Izračun udjela za 2024. (kune)'!M293/'Izračun udjela za 2024. (euri)'!$G$1,2)</f>
        <v>3392476.94</v>
      </c>
      <c r="N293" s="64">
        <f>+ROUND('Izračun udjela za 2024. (kune)'!N293/'Izračun udjela za 2024. (euri)'!$G$1,2)</f>
        <v>3100211.25</v>
      </c>
      <c r="O293" s="65">
        <f>+ROUND('Izračun udjela za 2024. (kune)'!O293/'Izračun udjela za 2024. (euri)'!$G$1,2)</f>
        <v>253421.36</v>
      </c>
      <c r="P293" s="66">
        <f>+ROUND('Izračun udjela za 2024. (kune)'!P293/'Izračun udjela za 2024. (euri)'!$G$1,2)</f>
        <v>3188404.68</v>
      </c>
      <c r="Q293" s="64">
        <f>+ROUND('Izračun udjela za 2024. (kune)'!Q293/'Izračun udjela za 2024. (euri)'!$G$1,2)</f>
        <v>3272582.92</v>
      </c>
      <c r="R293" s="65">
        <f>+ROUND('Izračun udjela za 2024. (kune)'!R293/'Izračun udjela za 2024. (euri)'!$G$1,2)</f>
        <v>269012.07</v>
      </c>
      <c r="S293" s="66">
        <f>+ROUND('Izračun udjela za 2024. (kune)'!S293/'Izračun udjela za 2024. (euri)'!$G$1,2)</f>
        <v>3363999.36</v>
      </c>
      <c r="T293" s="64">
        <f>+ROUND('Izračun udjela za 2024. (kune)'!T293/'Izračun udjela za 2024. (euri)'!$G$1,2)</f>
        <v>3451145.48</v>
      </c>
      <c r="U293" s="65">
        <f>+ROUND('Izračun udjela za 2024. (kune)'!U293/'Izračun udjela za 2024. (euri)'!$G$1,2)</f>
        <v>284165.87</v>
      </c>
      <c r="V293" s="67">
        <f>+ROUND('Izračun udjela za 2024. (kune)'!V293/'Izračun udjela za 2024. (euri)'!$G$1,2)</f>
        <v>3547017.15</v>
      </c>
      <c r="W293" s="64">
        <f>+ROUND('Izračun udjela za 2024. (kune)'!W293/'Izračun udjela za 2024. (euri)'!$G$1,2)</f>
        <v>3852419.53</v>
      </c>
      <c r="X293" s="65">
        <f>+ROUND('Izračun udjela za 2024. (kune)'!X293/'Izračun udjela za 2024. (euri)'!$G$1,2)</f>
        <v>318090.12</v>
      </c>
      <c r="Y293" s="67">
        <f>+ROUND('Izračun udjela za 2024. (kune)'!Y293/'Izračun udjela za 2024. (euri)'!$G$1,2)</f>
        <v>3958448.94</v>
      </c>
      <c r="Z293" s="64">
        <f>+ROUND('Izračun udjela za 2024. (kune)'!Z293/'Izračun udjela za 2024. (euri)'!$G$1,2)</f>
        <v>4101600.45</v>
      </c>
      <c r="AA293" s="68">
        <f>+ROUND('Izračun udjela za 2024. (kune)'!AA293/'Izračun udjela za 2024. (euri)'!$G$1,2)</f>
        <v>37441.67</v>
      </c>
      <c r="AB293" s="65">
        <f>+ROUND('Izračun udjela za 2024. (kune)'!AB293/'Izračun udjela za 2024. (euri)'!$G$1,2)</f>
        <v>338664.72</v>
      </c>
      <c r="AC293" s="67">
        <f>+ROUND('Izračun udjela za 2024. (kune)'!AC293/'Izračun udjela za 2024. (euri)'!$G$1,2)</f>
        <v>4301209.53</v>
      </c>
      <c r="AD293" s="64">
        <f>+ROUND('Izračun udjela za 2024. (kune)'!AD293/'Izračun udjela za 2024. (euri)'!$G$1,2)</f>
        <v>3795006.44</v>
      </c>
      <c r="AE293" s="68">
        <f>+ROUND('Izračun udjela za 2024. (kune)'!AE293/'Izračun udjela za 2024. (euri)'!$G$1,2)</f>
        <v>23581.7</v>
      </c>
      <c r="AF293" s="65">
        <f>+ROUND('Izračun udjela za 2024. (kune)'!AF293/'Izračun udjela za 2024. (euri)'!$G$1,2)</f>
        <v>320049.17</v>
      </c>
      <c r="AG293" s="67">
        <f>+ROUND('Izračun udjela za 2024. (kune)'!AG293/'Izračun udjela za 2024. (euri)'!$G$1,2)</f>
        <v>3996649.54</v>
      </c>
      <c r="AH293" s="64">
        <f>+ROUND('Izračun udjela za 2024. (kune)'!AH293/'Izračun udjela za 2024. (euri)'!$G$1,2)</f>
        <v>3591639.14</v>
      </c>
      <c r="AI293" s="68">
        <f>+ROUND('Izračun udjela za 2024. (kune)'!AI293/'Izračun udjela za 2024. (euri)'!$G$1,2)</f>
        <v>38716.65</v>
      </c>
      <c r="AJ293" s="64">
        <f>+ROUND('Izračun udjela za 2024. (kune)'!AJ293/'Izračun udjela za 2024. (euri)'!$G$1,2)</f>
        <v>296465.05</v>
      </c>
      <c r="AK293" s="67">
        <f>+ROUND('Izračun udjela za 2024. (kune)'!AK293/'Izračun udjela za 2024. (euri)'!$G$1,2)</f>
        <v>3824050.96</v>
      </c>
      <c r="AL293" s="64">
        <f>+ROUND('Izračun udjela za 2024. (kune)'!AL293/'Izračun udjela za 2024. (euri)'!$G$1,2)</f>
        <v>4315403.92</v>
      </c>
      <c r="AM293" s="68">
        <f>+ROUND('Izračun udjela za 2024. (kune)'!AM293/'Izračun udjela za 2024. (euri)'!$G$1,2)</f>
        <v>37063.129999999997</v>
      </c>
      <c r="AN293" s="64">
        <f>+ROUND('Izračun udjela za 2024. (kune)'!AN293/'Izračun udjela za 2024. (euri)'!$G$1,2)</f>
        <v>356304.97</v>
      </c>
      <c r="AO293" s="67">
        <f>+ROUND('Izračun udjela za 2024. (kune)'!AO293/'Izračun udjela za 2024. (euri)'!$G$1,2)</f>
        <v>4576187.9800000004</v>
      </c>
      <c r="AP293" s="69"/>
      <c r="AQ293" s="69"/>
      <c r="AR293" s="69"/>
      <c r="AS293" s="69"/>
      <c r="AT293" s="69"/>
      <c r="AU293" s="71"/>
      <c r="AV293" s="64">
        <v>577</v>
      </c>
      <c r="AW293" s="64">
        <v>588</v>
      </c>
      <c r="AX293" s="64">
        <v>793</v>
      </c>
      <c r="AY293" s="64">
        <v>823</v>
      </c>
      <c r="AZ293" s="64"/>
      <c r="BA293" s="64"/>
      <c r="BB293" s="64"/>
      <c r="BC293" s="64"/>
      <c r="BD293" s="72">
        <f t="shared" si="69"/>
        <v>4131309.39</v>
      </c>
      <c r="BE293" s="73">
        <f t="shared" si="67"/>
        <v>499.01</v>
      </c>
      <c r="BF293" s="74">
        <f>+$BJ$601</f>
        <v>453.27</v>
      </c>
      <c r="BG293" s="66">
        <f t="shared" si="68"/>
        <v>0</v>
      </c>
      <c r="BH293" s="75">
        <f t="shared" si="71"/>
        <v>0</v>
      </c>
      <c r="BI293" s="76">
        <f t="shared" si="72"/>
        <v>0</v>
      </c>
    </row>
    <row r="294" spans="1:61" ht="15.75" customHeight="1" x14ac:dyDescent="0.25">
      <c r="A294" s="60">
        <v>1</v>
      </c>
      <c r="B294" s="61">
        <v>323</v>
      </c>
      <c r="C294" s="61">
        <v>9</v>
      </c>
      <c r="D294" s="62" t="s">
        <v>87</v>
      </c>
      <c r="E294" s="62" t="s">
        <v>373</v>
      </c>
      <c r="F294" s="63">
        <v>1973</v>
      </c>
      <c r="G294" s="64">
        <v>10</v>
      </c>
      <c r="H294" s="64">
        <f>+ROUND('Izračun udjela za 2024. (kune)'!H294/'Izračun udjela za 2024. (euri)'!$G$1,2)</f>
        <v>375420.76</v>
      </c>
      <c r="I294" s="65">
        <f>+ROUND('Izračun udjela za 2024. (kune)'!I294/'Izračun udjela za 2024. (euri)'!$G$1,2)</f>
        <v>0</v>
      </c>
      <c r="J294" s="66">
        <f>+ROUND('Izračun udjela za 2024. (kune)'!J294/'Izračun udjela za 2024. (euri)'!$G$1,2)</f>
        <v>412962.84</v>
      </c>
      <c r="K294" s="64">
        <f>+ROUND('Izračun udjela za 2024. (kune)'!K294/'Izračun udjela za 2024. (euri)'!$G$1,2)</f>
        <v>506033.18</v>
      </c>
      <c r="L294" s="65">
        <f>+ROUND('Izračun udjela za 2024. (kune)'!L294/'Izračun udjela za 2024. (euri)'!$G$1,2)</f>
        <v>43514.720000000001</v>
      </c>
      <c r="M294" s="66">
        <f>+ROUND('Izračun udjela za 2024. (kune)'!M294/'Izračun udjela za 2024. (euri)'!$G$1,2)</f>
        <v>508770.31</v>
      </c>
      <c r="N294" s="64">
        <f>+ROUND('Izračun udjela za 2024. (kune)'!N294/'Izračun udjela za 2024. (euri)'!$G$1,2)</f>
        <v>339977.61</v>
      </c>
      <c r="O294" s="65">
        <f>+ROUND('Izračun udjela za 2024. (kune)'!O294/'Izračun udjela za 2024. (euri)'!$G$1,2)</f>
        <v>24931.759999999998</v>
      </c>
      <c r="P294" s="66">
        <f>+ROUND('Izračun udjela za 2024. (kune)'!P294/'Izračun udjela za 2024. (euri)'!$G$1,2)</f>
        <v>346550.43</v>
      </c>
      <c r="Q294" s="64">
        <f>+ROUND('Izračun udjela za 2024. (kune)'!Q294/'Izračun udjela za 2024. (euri)'!$G$1,2)</f>
        <v>323271.34999999998</v>
      </c>
      <c r="R294" s="65">
        <f>+ROUND('Izračun udjela za 2024. (kune)'!R294/'Izračun udjela za 2024. (euri)'!$G$1,2)</f>
        <v>23932.02</v>
      </c>
      <c r="S294" s="66">
        <f>+ROUND('Izračun udjela za 2024. (kune)'!S294/'Izračun udjela za 2024. (euri)'!$G$1,2)</f>
        <v>329273.27</v>
      </c>
      <c r="T294" s="64">
        <f>+ROUND('Izračun udjela za 2024. (kune)'!T294/'Izračun udjela za 2024. (euri)'!$G$1,2)</f>
        <v>400302.49</v>
      </c>
      <c r="U294" s="65">
        <f>+ROUND('Izračun udjela za 2024. (kune)'!U294/'Izračun udjela za 2024. (euri)'!$G$1,2)</f>
        <v>29663.279999999999</v>
      </c>
      <c r="V294" s="67">
        <f>+ROUND('Izračun udjela za 2024. (kune)'!V294/'Izračun udjela za 2024. (euri)'!$G$1,2)</f>
        <v>407703.13</v>
      </c>
      <c r="W294" s="64">
        <f>+ROUND('Izračun udjela za 2024. (kune)'!W294/'Izračun udjela za 2024. (euri)'!$G$1,2)</f>
        <v>388263.6</v>
      </c>
      <c r="X294" s="65">
        <f>+ROUND('Izračun udjela za 2024. (kune)'!X294/'Izračun udjela za 2024. (euri)'!$G$1,2)</f>
        <v>28760.32</v>
      </c>
      <c r="Y294" s="67">
        <f>+ROUND('Izračun udjela za 2024. (kune)'!Y294/'Izračun udjela za 2024. (euri)'!$G$1,2)</f>
        <v>395453.6</v>
      </c>
      <c r="Z294" s="64">
        <f>+ROUND('Izračun udjela za 2024. (kune)'!Z294/'Izračun udjela za 2024. (euri)'!$G$1,2)</f>
        <v>440328.42</v>
      </c>
      <c r="AA294" s="68">
        <f>+ROUND('Izračun udjela za 2024. (kune)'!AA294/'Izračun udjela za 2024. (euri)'!$G$1,2)</f>
        <v>3041.53</v>
      </c>
      <c r="AB294" s="65">
        <f>+ROUND('Izračun udjela za 2024. (kune)'!AB294/'Izračun udjela za 2024. (euri)'!$G$1,2)</f>
        <v>32616.99</v>
      </c>
      <c r="AC294" s="67">
        <f>+ROUND('Izračun udjela za 2024. (kune)'!AC294/'Izračun udjela za 2024. (euri)'!$G$1,2)</f>
        <v>453020.62</v>
      </c>
      <c r="AD294" s="64">
        <f>+ROUND('Izračun udjela za 2024. (kune)'!AD294/'Izračun udjela za 2024. (euri)'!$G$1,2)</f>
        <v>393757.89</v>
      </c>
      <c r="AE294" s="68">
        <f>+ROUND('Izračun udjela za 2024. (kune)'!AE294/'Izračun udjela za 2024. (euri)'!$G$1,2)</f>
        <v>1862.94</v>
      </c>
      <c r="AF294" s="65">
        <f>+ROUND('Izračun udjela za 2024. (kune)'!AF294/'Izračun udjela za 2024. (euri)'!$G$1,2)</f>
        <v>29193.360000000001</v>
      </c>
      <c r="AG294" s="67">
        <f>+ROUND('Izračun udjela za 2024. (kune)'!AG294/'Izračun udjela za 2024. (euri)'!$G$1,2)</f>
        <v>407512.46</v>
      </c>
      <c r="AH294" s="64">
        <f>+ROUND('Izračun udjela za 2024. (kune)'!AH294/'Izračun udjela za 2024. (euri)'!$G$1,2)</f>
        <v>383768.39</v>
      </c>
      <c r="AI294" s="68">
        <f>+ROUND('Izračun udjela za 2024. (kune)'!AI294/'Izračun udjela za 2024. (euri)'!$G$1,2)</f>
        <v>1056.55</v>
      </c>
      <c r="AJ294" s="64">
        <f>+ROUND('Izračun udjela za 2024. (kune)'!AJ294/'Izračun udjela za 2024. (euri)'!$G$1,2)</f>
        <v>14752.65</v>
      </c>
      <c r="AK294" s="67">
        <f>+ROUND('Izračun udjela za 2024. (kune)'!AK294/'Izračun udjela za 2024. (euri)'!$G$1,2)</f>
        <v>413733.81</v>
      </c>
      <c r="AL294" s="64">
        <f>+ROUND('Izračun udjela za 2024. (kune)'!AL294/'Izračun udjela za 2024. (euri)'!$G$1,2)</f>
        <v>472135.78</v>
      </c>
      <c r="AM294" s="68">
        <f>+ROUND('Izračun udjela za 2024. (kune)'!AM294/'Izračun udjela za 2024. (euri)'!$G$1,2)</f>
        <v>2030.53</v>
      </c>
      <c r="AN294" s="64">
        <f>+ROUND('Izračun udjela za 2024. (kune)'!AN294/'Izračun udjela za 2024. (euri)'!$G$1,2)</f>
        <v>9254.51</v>
      </c>
      <c r="AO294" s="67">
        <f>+ROUND('Izračun udjela za 2024. (kune)'!AO294/'Izračun udjela za 2024. (euri)'!$G$1,2)</f>
        <v>522265.3</v>
      </c>
      <c r="AP294" s="69"/>
      <c r="AQ294" s="69"/>
      <c r="AR294" s="69"/>
      <c r="AS294" s="69"/>
      <c r="AT294" s="69"/>
      <c r="AU294" s="71"/>
      <c r="AV294" s="64">
        <v>36</v>
      </c>
      <c r="AW294" s="64">
        <v>39</v>
      </c>
      <c r="AX294" s="64">
        <v>41</v>
      </c>
      <c r="AY294" s="64">
        <v>70</v>
      </c>
      <c r="AZ294" s="64"/>
      <c r="BA294" s="64"/>
      <c r="BB294" s="64"/>
      <c r="BC294" s="64"/>
      <c r="BD294" s="72">
        <f t="shared" si="69"/>
        <v>438397.16</v>
      </c>
      <c r="BE294" s="73">
        <f t="shared" si="67"/>
        <v>222.2</v>
      </c>
      <c r="BF294" s="74">
        <f t="shared" ref="BF294:BF298" si="80">+$BJ$600</f>
        <v>447.75</v>
      </c>
      <c r="BG294" s="66">
        <f t="shared" si="68"/>
        <v>445010.15</v>
      </c>
      <c r="BH294" s="75">
        <f t="shared" si="71"/>
        <v>1.2574194418018773E-3</v>
      </c>
      <c r="BI294" s="76">
        <f t="shared" si="72"/>
        <v>1.2574194418018801E-3</v>
      </c>
    </row>
    <row r="295" spans="1:61" ht="15.75" customHeight="1" x14ac:dyDescent="0.25">
      <c r="A295" s="60">
        <v>1</v>
      </c>
      <c r="B295" s="61">
        <v>324</v>
      </c>
      <c r="C295" s="61">
        <v>6</v>
      </c>
      <c r="D295" s="62" t="s">
        <v>87</v>
      </c>
      <c r="E295" s="62" t="s">
        <v>374</v>
      </c>
      <c r="F295" s="63">
        <v>2300</v>
      </c>
      <c r="G295" s="64">
        <v>10</v>
      </c>
      <c r="H295" s="64">
        <f>+ROUND('Izračun udjela za 2024. (kune)'!H295/'Izračun udjela za 2024. (euri)'!$G$1,2)</f>
        <v>294303.21999999997</v>
      </c>
      <c r="I295" s="65">
        <f>+ROUND('Izračun udjela za 2024. (kune)'!I295/'Izračun udjela za 2024. (euri)'!$G$1,2)</f>
        <v>0</v>
      </c>
      <c r="J295" s="66">
        <f>+ROUND('Izračun udjela za 2024. (kune)'!J295/'Izračun udjela za 2024. (euri)'!$G$1,2)</f>
        <v>323733.53999999998</v>
      </c>
      <c r="K295" s="64">
        <f>+ROUND('Izračun udjela za 2024. (kune)'!K295/'Izračun udjela za 2024. (euri)'!$G$1,2)</f>
        <v>314257.38</v>
      </c>
      <c r="L295" s="65">
        <f>+ROUND('Izračun udjela za 2024. (kune)'!L295/'Izračun udjela za 2024. (euri)'!$G$1,2)</f>
        <v>0</v>
      </c>
      <c r="M295" s="66">
        <f>+ROUND('Izračun udjela za 2024. (kune)'!M295/'Izračun udjela za 2024. (euri)'!$G$1,2)</f>
        <v>345683.12</v>
      </c>
      <c r="N295" s="64">
        <f>+ROUND('Izračun udjela za 2024. (kune)'!N295/'Izračun udjela za 2024. (euri)'!$G$1,2)</f>
        <v>212543.76</v>
      </c>
      <c r="O295" s="65">
        <f>+ROUND('Izračun udjela za 2024. (kune)'!O295/'Izračun udjela za 2024. (euri)'!$G$1,2)</f>
        <v>0</v>
      </c>
      <c r="P295" s="66">
        <f>+ROUND('Izračun udjela za 2024. (kune)'!P295/'Izračun udjela za 2024. (euri)'!$G$1,2)</f>
        <v>233798.14</v>
      </c>
      <c r="Q295" s="64">
        <f>+ROUND('Izračun udjela za 2024. (kune)'!Q295/'Izračun udjela za 2024. (euri)'!$G$1,2)</f>
        <v>336802.6</v>
      </c>
      <c r="R295" s="65">
        <f>+ROUND('Izračun udjela za 2024. (kune)'!R295/'Izračun udjela za 2024. (euri)'!$G$1,2)</f>
        <v>0</v>
      </c>
      <c r="S295" s="66">
        <f>+ROUND('Izračun udjela za 2024. (kune)'!S295/'Izračun udjela za 2024. (euri)'!$G$1,2)</f>
        <v>370482.86</v>
      </c>
      <c r="T295" s="64">
        <f>+ROUND('Izračun udjela za 2024. (kune)'!T295/'Izračun udjela za 2024. (euri)'!$G$1,2)</f>
        <v>251313.21</v>
      </c>
      <c r="U295" s="65">
        <f>+ROUND('Izračun udjela za 2024. (kune)'!U295/'Izračun udjela za 2024. (euri)'!$G$1,2)</f>
        <v>0</v>
      </c>
      <c r="V295" s="67">
        <f>+ROUND('Izračun udjela za 2024. (kune)'!V295/'Izračun udjela za 2024. (euri)'!$G$1,2)</f>
        <v>276444.53999999998</v>
      </c>
      <c r="W295" s="64">
        <f>+ROUND('Izračun udjela za 2024. (kune)'!W295/'Izračun udjela za 2024. (euri)'!$G$1,2)</f>
        <v>305962.56</v>
      </c>
      <c r="X295" s="65">
        <f>+ROUND('Izračun udjela za 2024. (kune)'!X295/'Izračun udjela za 2024. (euri)'!$G$1,2)</f>
        <v>0</v>
      </c>
      <c r="Y295" s="67">
        <f>+ROUND('Izračun udjela za 2024. (kune)'!Y295/'Izračun udjela za 2024. (euri)'!$G$1,2)</f>
        <v>336558.81</v>
      </c>
      <c r="Z295" s="64">
        <f>+ROUND('Izračun udjela za 2024. (kune)'!Z295/'Izračun udjela za 2024. (euri)'!$G$1,2)</f>
        <v>350952.56</v>
      </c>
      <c r="AA295" s="68">
        <f>+ROUND('Izračun udjela za 2024. (kune)'!AA295/'Izračun udjela za 2024. (euri)'!$G$1,2)</f>
        <v>493.8</v>
      </c>
      <c r="AB295" s="65">
        <f>+ROUND('Izračun udjela za 2024. (kune)'!AB295/'Izračun udjela za 2024. (euri)'!$G$1,2)</f>
        <v>0</v>
      </c>
      <c r="AC295" s="67">
        <f>+ROUND('Izračun udjela za 2024. (kune)'!AC295/'Izračun udjela za 2024. (euri)'!$G$1,2)</f>
        <v>386047.82</v>
      </c>
      <c r="AD295" s="64">
        <f>+ROUND('Izračun udjela za 2024. (kune)'!AD295/'Izračun udjela za 2024. (euri)'!$G$1,2)</f>
        <v>336328.85</v>
      </c>
      <c r="AE295" s="68">
        <f>+ROUND('Izračun udjela za 2024. (kune)'!AE295/'Izračun udjela za 2024. (euri)'!$G$1,2)</f>
        <v>0</v>
      </c>
      <c r="AF295" s="65">
        <f>+ROUND('Izračun udjela za 2024. (kune)'!AF295/'Izračun udjela za 2024. (euri)'!$G$1,2)</f>
        <v>0</v>
      </c>
      <c r="AG295" s="67">
        <f>+ROUND('Izračun udjela za 2024. (kune)'!AG295/'Izračun udjela za 2024. (euri)'!$G$1,2)</f>
        <v>369961.74</v>
      </c>
      <c r="AH295" s="64">
        <f>+ROUND('Izračun udjela za 2024. (kune)'!AH295/'Izračun udjela za 2024. (euri)'!$G$1,2)</f>
        <v>369020.95</v>
      </c>
      <c r="AI295" s="68">
        <f>+ROUND('Izračun udjela za 2024. (kune)'!AI295/'Izračun udjela za 2024. (euri)'!$G$1,2)</f>
        <v>0</v>
      </c>
      <c r="AJ295" s="64">
        <f>+ROUND('Izračun udjela za 2024. (kune)'!AJ295/'Izračun udjela za 2024. (euri)'!$G$1,2)</f>
        <v>0</v>
      </c>
      <c r="AK295" s="67">
        <f>+ROUND('Izračun udjela za 2024. (kune)'!AK295/'Izračun udjela za 2024. (euri)'!$G$1,2)</f>
        <v>406361.03</v>
      </c>
      <c r="AL295" s="64">
        <f>+ROUND('Izračun udjela za 2024. (kune)'!AL295/'Izračun udjela za 2024. (euri)'!$G$1,2)</f>
        <v>462802.54</v>
      </c>
      <c r="AM295" s="68">
        <f>+ROUND('Izračun udjela za 2024. (kune)'!AM295/'Izračun udjela za 2024. (euri)'!$G$1,2)</f>
        <v>94.81</v>
      </c>
      <c r="AN295" s="64">
        <f>+ROUND('Izračun udjela za 2024. (kune)'!AN295/'Izračun udjela za 2024. (euri)'!$G$1,2)</f>
        <v>0</v>
      </c>
      <c r="AO295" s="67">
        <f>+ROUND('Izračun udjela za 2024. (kune)'!AO295/'Izračun udjela za 2024. (euri)'!$G$1,2)</f>
        <v>509416.49</v>
      </c>
      <c r="AP295" s="69"/>
      <c r="AQ295" s="69"/>
      <c r="AR295" s="69"/>
      <c r="AS295" s="69"/>
      <c r="AT295" s="69"/>
      <c r="AU295" s="71"/>
      <c r="AV295" s="64">
        <v>0</v>
      </c>
      <c r="AW295" s="64">
        <v>0</v>
      </c>
      <c r="AX295" s="64">
        <v>2</v>
      </c>
      <c r="AY295" s="64">
        <v>2</v>
      </c>
      <c r="AZ295" s="64"/>
      <c r="BA295" s="64"/>
      <c r="BB295" s="64"/>
      <c r="BC295" s="64"/>
      <c r="BD295" s="72">
        <f t="shared" si="69"/>
        <v>401669.18</v>
      </c>
      <c r="BE295" s="73">
        <f t="shared" si="67"/>
        <v>174.64</v>
      </c>
      <c r="BF295" s="74">
        <f t="shared" si="80"/>
        <v>447.75</v>
      </c>
      <c r="BG295" s="66">
        <f t="shared" si="68"/>
        <v>628153</v>
      </c>
      <c r="BH295" s="75">
        <f t="shared" si="71"/>
        <v>1.7749073692502845E-3</v>
      </c>
      <c r="BI295" s="76">
        <f t="shared" si="72"/>
        <v>1.7749073692502799E-3</v>
      </c>
    </row>
    <row r="296" spans="1:61" ht="15.75" customHeight="1" x14ac:dyDescent="0.25">
      <c r="A296" s="60">
        <v>1</v>
      </c>
      <c r="B296" s="61">
        <v>325</v>
      </c>
      <c r="C296" s="61">
        <v>14</v>
      </c>
      <c r="D296" s="62" t="s">
        <v>87</v>
      </c>
      <c r="E296" s="62" t="s">
        <v>375</v>
      </c>
      <c r="F296" s="63">
        <v>1874</v>
      </c>
      <c r="G296" s="64">
        <v>10</v>
      </c>
      <c r="H296" s="64">
        <f>+ROUND('Izračun udjela za 2024. (kune)'!H296/'Izračun udjela za 2024. (euri)'!$G$1,2)</f>
        <v>113087.29</v>
      </c>
      <c r="I296" s="65">
        <f>+ROUND('Izračun udjela za 2024. (kune)'!I296/'Izračun udjela za 2024. (euri)'!$G$1,2)</f>
        <v>14081.74</v>
      </c>
      <c r="J296" s="66">
        <f>+ROUND('Izračun udjela za 2024. (kune)'!J296/'Izračun udjela za 2024. (euri)'!$G$1,2)</f>
        <v>108906.1</v>
      </c>
      <c r="K296" s="64">
        <f>+ROUND('Izračun udjela za 2024. (kune)'!K296/'Izračun udjela za 2024. (euri)'!$G$1,2)</f>
        <v>94885.47</v>
      </c>
      <c r="L296" s="65">
        <f>+ROUND('Izračun udjela za 2024. (kune)'!L296/'Izračun udjela za 2024. (euri)'!$G$1,2)</f>
        <v>13787.02</v>
      </c>
      <c r="M296" s="66">
        <f>+ROUND('Izračun udjela za 2024. (kune)'!M296/'Izračun udjela za 2024. (euri)'!$G$1,2)</f>
        <v>89208.29</v>
      </c>
      <c r="N296" s="64">
        <f>+ROUND('Izračun udjela za 2024. (kune)'!N296/'Izračun udjela za 2024. (euri)'!$G$1,2)</f>
        <v>113659.02</v>
      </c>
      <c r="O296" s="65">
        <f>+ROUND('Izračun udjela za 2024. (kune)'!O296/'Izračun udjela za 2024. (euri)'!$G$1,2)</f>
        <v>5358.18</v>
      </c>
      <c r="P296" s="66">
        <f>+ROUND('Izračun udjela za 2024. (kune)'!P296/'Izračun udjela za 2024. (euri)'!$G$1,2)</f>
        <v>119130.92</v>
      </c>
      <c r="Q296" s="64">
        <f>+ROUND('Izračun udjela za 2024. (kune)'!Q296/'Izračun udjela za 2024. (euri)'!$G$1,2)</f>
        <v>199448.8</v>
      </c>
      <c r="R296" s="65">
        <f>+ROUND('Izračun udjela za 2024. (kune)'!R296/'Izračun udjela za 2024. (euri)'!$G$1,2)</f>
        <v>9476.3700000000008</v>
      </c>
      <c r="S296" s="66">
        <f>+ROUND('Izračun udjela za 2024. (kune)'!S296/'Izračun udjela za 2024. (euri)'!$G$1,2)</f>
        <v>208969.67</v>
      </c>
      <c r="T296" s="64">
        <f>+ROUND('Izračun udjela za 2024. (kune)'!T296/'Izračun udjela za 2024. (euri)'!$G$1,2)</f>
        <v>94163.49</v>
      </c>
      <c r="U296" s="65">
        <f>+ROUND('Izračun udjela za 2024. (kune)'!U296/'Izračun udjela za 2024. (euri)'!$G$1,2)</f>
        <v>4530.67</v>
      </c>
      <c r="V296" s="67">
        <f>+ROUND('Izračun udjela za 2024. (kune)'!V296/'Izračun udjela za 2024. (euri)'!$G$1,2)</f>
        <v>98596.09</v>
      </c>
      <c r="W296" s="64">
        <f>+ROUND('Izračun udjela za 2024. (kune)'!W296/'Izračun udjela za 2024. (euri)'!$G$1,2)</f>
        <v>139020.66</v>
      </c>
      <c r="X296" s="65">
        <f>+ROUND('Izračun udjela za 2024. (kune)'!X296/'Izračun udjela za 2024. (euri)'!$G$1,2)</f>
        <v>6620.05</v>
      </c>
      <c r="Y296" s="67">
        <f>+ROUND('Izračun udjela za 2024. (kune)'!Y296/'Izračun udjela za 2024. (euri)'!$G$1,2)</f>
        <v>145640.67000000001</v>
      </c>
      <c r="Z296" s="64">
        <f>+ROUND('Izračun udjela za 2024. (kune)'!Z296/'Izračun udjela za 2024. (euri)'!$G$1,2)</f>
        <v>175366.24</v>
      </c>
      <c r="AA296" s="68">
        <f>+ROUND('Izračun udjela za 2024. (kune)'!AA296/'Izračun udjela za 2024. (euri)'!$G$1,2)</f>
        <v>0</v>
      </c>
      <c r="AB296" s="65">
        <f>+ROUND('Izračun udjela za 2024. (kune)'!AB296/'Izračun udjela za 2024. (euri)'!$G$1,2)</f>
        <v>8350.7900000000009</v>
      </c>
      <c r="AC296" s="67">
        <f>+ROUND('Izračun udjela za 2024. (kune)'!AC296/'Izračun udjela za 2024. (euri)'!$G$1,2)</f>
        <v>183716.99</v>
      </c>
      <c r="AD296" s="64">
        <f>+ROUND('Izračun udjela za 2024. (kune)'!AD296/'Izračun udjela za 2024. (euri)'!$G$1,2)</f>
        <v>140750.42000000001</v>
      </c>
      <c r="AE296" s="68">
        <f>+ROUND('Izračun udjela za 2024. (kune)'!AE296/'Izračun udjela za 2024. (euri)'!$G$1,2)</f>
        <v>0</v>
      </c>
      <c r="AF296" s="65">
        <f>+ROUND('Izračun udjela za 2024. (kune)'!AF296/'Izračun udjela za 2024. (euri)'!$G$1,2)</f>
        <v>6460.17</v>
      </c>
      <c r="AG296" s="67">
        <f>+ROUND('Izračun udjela za 2024. (kune)'!AG296/'Izračun udjela za 2024. (euri)'!$G$1,2)</f>
        <v>147719.28</v>
      </c>
      <c r="AH296" s="64">
        <f>+ROUND('Izračun udjela za 2024. (kune)'!AH296/'Izračun udjela za 2024. (euri)'!$G$1,2)</f>
        <v>174699.16</v>
      </c>
      <c r="AI296" s="68">
        <f>+ROUND('Izračun udjela za 2024. (kune)'!AI296/'Izračun udjela za 2024. (euri)'!$G$1,2)</f>
        <v>0</v>
      </c>
      <c r="AJ296" s="64">
        <f>+ROUND('Izračun udjela za 2024. (kune)'!AJ296/'Izračun udjela za 2024. (euri)'!$G$1,2)</f>
        <v>8322.7099999999991</v>
      </c>
      <c r="AK296" s="67">
        <f>+ROUND('Izračun udjela za 2024. (kune)'!AK296/'Izračun udjela za 2024. (euri)'!$G$1,2)</f>
        <v>183014.09</v>
      </c>
      <c r="AL296" s="64">
        <f>+ROUND('Izračun udjela za 2024. (kune)'!AL296/'Izračun udjela za 2024. (euri)'!$G$1,2)</f>
        <v>172661.1</v>
      </c>
      <c r="AM296" s="68">
        <f>+ROUND('Izračun udjela za 2024. (kune)'!AM296/'Izračun udjela za 2024. (euri)'!$G$1,2)</f>
        <v>0</v>
      </c>
      <c r="AN296" s="64">
        <f>+ROUND('Izračun udjela za 2024. (kune)'!AN296/'Izračun udjela za 2024. (euri)'!$G$1,2)</f>
        <v>8484.9699999999993</v>
      </c>
      <c r="AO296" s="67">
        <f>+ROUND('Izračun udjela za 2024. (kune)'!AO296/'Izračun udjela za 2024. (euri)'!$G$1,2)</f>
        <v>180593.74</v>
      </c>
      <c r="AP296" s="69"/>
      <c r="AQ296" s="69"/>
      <c r="AR296" s="69"/>
      <c r="AS296" s="69"/>
      <c r="AT296" s="69"/>
      <c r="AU296" s="71"/>
      <c r="AV296" s="64">
        <v>0</v>
      </c>
      <c r="AW296" s="64">
        <v>0</v>
      </c>
      <c r="AX296" s="64">
        <v>0</v>
      </c>
      <c r="AY296" s="64">
        <v>0</v>
      </c>
      <c r="AZ296" s="64"/>
      <c r="BA296" s="64"/>
      <c r="BB296" s="64"/>
      <c r="BC296" s="64"/>
      <c r="BD296" s="72">
        <f t="shared" si="69"/>
        <v>168136.95</v>
      </c>
      <c r="BE296" s="73">
        <f t="shared" si="67"/>
        <v>89.72</v>
      </c>
      <c r="BF296" s="74">
        <f t="shared" si="80"/>
        <v>447.75</v>
      </c>
      <c r="BG296" s="66">
        <f t="shared" si="68"/>
        <v>670948.22</v>
      </c>
      <c r="BH296" s="75">
        <f t="shared" si="71"/>
        <v>1.8958294238240702E-3</v>
      </c>
      <c r="BI296" s="76">
        <f t="shared" si="72"/>
        <v>1.8958294238240699E-3</v>
      </c>
    </row>
    <row r="297" spans="1:61" ht="15.75" customHeight="1" x14ac:dyDescent="0.25">
      <c r="A297" s="60">
        <v>1</v>
      </c>
      <c r="B297" s="61">
        <v>326</v>
      </c>
      <c r="C297" s="61">
        <v>5</v>
      </c>
      <c r="D297" s="62" t="s">
        <v>87</v>
      </c>
      <c r="E297" s="62" t="s">
        <v>376</v>
      </c>
      <c r="F297" s="63">
        <v>4553</v>
      </c>
      <c r="G297" s="64">
        <v>10</v>
      </c>
      <c r="H297" s="64">
        <f>+ROUND('Izračun udjela za 2024. (kune)'!H297/'Izračun udjela za 2024. (euri)'!$G$1,2)</f>
        <v>632230.13</v>
      </c>
      <c r="I297" s="65">
        <f>+ROUND('Izračun udjela za 2024. (kune)'!I297/'Izračun udjela za 2024. (euri)'!$G$1,2)</f>
        <v>29805.24</v>
      </c>
      <c r="J297" s="66">
        <f>+ROUND('Izračun udjela za 2024. (kune)'!J297/'Izračun udjela za 2024. (euri)'!$G$1,2)</f>
        <v>662667.38</v>
      </c>
      <c r="K297" s="64">
        <f>+ROUND('Izračun udjela za 2024. (kune)'!K297/'Izračun udjela za 2024. (euri)'!$G$1,2)</f>
        <v>626764.31999999995</v>
      </c>
      <c r="L297" s="65">
        <f>+ROUND('Izračun udjela za 2024. (kune)'!L297/'Izračun udjela za 2024. (euri)'!$G$1,2)</f>
        <v>29547.57</v>
      </c>
      <c r="M297" s="66">
        <f>+ROUND('Izračun udjela za 2024. (kune)'!M297/'Izračun udjela za 2024. (euri)'!$G$1,2)</f>
        <v>656938.43000000005</v>
      </c>
      <c r="N297" s="64">
        <f>+ROUND('Izračun udjela za 2024. (kune)'!N297/'Izračun udjela za 2024. (euri)'!$G$1,2)</f>
        <v>575427.73</v>
      </c>
      <c r="O297" s="65">
        <f>+ROUND('Izračun udjela za 2024. (kune)'!O297/'Izračun udjela za 2024. (euri)'!$G$1,2)</f>
        <v>27127.360000000001</v>
      </c>
      <c r="P297" s="66">
        <f>+ROUND('Izračun udjela za 2024. (kune)'!P297/'Izračun udjela za 2024. (euri)'!$G$1,2)</f>
        <v>603130.4</v>
      </c>
      <c r="Q297" s="64">
        <f>+ROUND('Izračun udjela za 2024. (kune)'!Q297/'Izračun udjela za 2024. (euri)'!$G$1,2)</f>
        <v>661768.53</v>
      </c>
      <c r="R297" s="65">
        <f>+ROUND('Izračun udjela za 2024. (kune)'!R297/'Izračun udjela za 2024. (euri)'!$G$1,2)</f>
        <v>31384.31</v>
      </c>
      <c r="S297" s="66">
        <f>+ROUND('Izračun udjela za 2024. (kune)'!S297/'Izračun udjela za 2024. (euri)'!$G$1,2)</f>
        <v>693422.65</v>
      </c>
      <c r="T297" s="64">
        <f>+ROUND('Izračun udjela za 2024. (kune)'!T297/'Izračun udjela za 2024. (euri)'!$G$1,2)</f>
        <v>606102.43999999994</v>
      </c>
      <c r="U297" s="65">
        <f>+ROUND('Izračun udjela za 2024. (kune)'!U297/'Izračun udjela za 2024. (euri)'!$G$1,2)</f>
        <v>28790.48</v>
      </c>
      <c r="V297" s="67">
        <f>+ROUND('Izračun udjela za 2024. (kune)'!V297/'Izračun udjela za 2024. (euri)'!$G$1,2)</f>
        <v>635043.16</v>
      </c>
      <c r="W297" s="64">
        <f>+ROUND('Izračun udjela za 2024. (kune)'!W297/'Izračun udjela za 2024. (euri)'!$G$1,2)</f>
        <v>738840.85</v>
      </c>
      <c r="X297" s="65">
        <f>+ROUND('Izračun udjela za 2024. (kune)'!X297/'Izračun udjela za 2024. (euri)'!$G$1,2)</f>
        <v>35182.870000000003</v>
      </c>
      <c r="Y297" s="67">
        <f>+ROUND('Izračun udjela za 2024. (kune)'!Y297/'Izračun udjela za 2024. (euri)'!$G$1,2)</f>
        <v>774023.78</v>
      </c>
      <c r="Z297" s="64">
        <f>+ROUND('Izračun udjela za 2024. (kune)'!Z297/'Izračun udjela za 2024. (euri)'!$G$1,2)</f>
        <v>947315.06</v>
      </c>
      <c r="AA297" s="68">
        <f>+ROUND('Izračun udjela za 2024. (kune)'!AA297/'Izračun udjela za 2024. (euri)'!$G$1,2)</f>
        <v>355.37</v>
      </c>
      <c r="AB297" s="65">
        <f>+ROUND('Izračun udjela za 2024. (kune)'!AB297/'Izračun udjela za 2024. (euri)'!$G$1,2)</f>
        <v>45110.2</v>
      </c>
      <c r="AC297" s="67">
        <f>+ROUND('Izračun udjela za 2024. (kune)'!AC297/'Izračun udjela za 2024. (euri)'!$G$1,2)</f>
        <v>993348.4</v>
      </c>
      <c r="AD297" s="64">
        <f>+ROUND('Izračun udjela za 2024. (kune)'!AD297/'Izračun udjela za 2024. (euri)'!$G$1,2)</f>
        <v>931966.13</v>
      </c>
      <c r="AE297" s="68">
        <f>+ROUND('Izračun udjela za 2024. (kune)'!AE297/'Izračun udjela za 2024. (euri)'!$G$1,2)</f>
        <v>468.3</v>
      </c>
      <c r="AF297" s="65">
        <f>+ROUND('Izračun udjela za 2024. (kune)'!AF297/'Izračun udjela za 2024. (euri)'!$G$1,2)</f>
        <v>43741.31</v>
      </c>
      <c r="AG297" s="67">
        <f>+ROUND('Izračun udjela za 2024. (kune)'!AG297/'Izračun udjela za 2024. (euri)'!$G$1,2)</f>
        <v>977846.14</v>
      </c>
      <c r="AH297" s="64">
        <f>+ROUND('Izračun udjela za 2024. (kune)'!AH297/'Izračun udjela za 2024. (euri)'!$G$1,2)</f>
        <v>849399.51</v>
      </c>
      <c r="AI297" s="68">
        <f>+ROUND('Izračun udjela za 2024. (kune)'!AI297/'Izračun udjela za 2024. (euri)'!$G$1,2)</f>
        <v>217.52</v>
      </c>
      <c r="AJ297" s="64">
        <f>+ROUND('Izračun udjela za 2024. (kune)'!AJ297/'Izračun udjela za 2024. (euri)'!$G$1,2)</f>
        <v>40447.519999999997</v>
      </c>
      <c r="AK297" s="67">
        <f>+ROUND('Izračun udjela za 2024. (kune)'!AK297/'Izračun udjela za 2024. (euri)'!$G$1,2)</f>
        <v>890921.87</v>
      </c>
      <c r="AL297" s="64">
        <f>+ROUND('Izračun udjela za 2024. (kune)'!AL297/'Izračun udjela za 2024. (euri)'!$G$1,2)</f>
        <v>1163564.93</v>
      </c>
      <c r="AM297" s="68">
        <f>+ROUND('Izračun udjela za 2024. (kune)'!AM297/'Izračun udjela za 2024. (euri)'!$G$1,2)</f>
        <v>228.36</v>
      </c>
      <c r="AN297" s="64">
        <f>+ROUND('Izračun udjela za 2024. (kune)'!AN297/'Izračun udjela za 2024. (euri)'!$G$1,2)</f>
        <v>55407.75</v>
      </c>
      <c r="AO297" s="67">
        <f>+ROUND('Izračun udjela za 2024. (kune)'!AO297/'Izračun udjela za 2024. (euri)'!$G$1,2)</f>
        <v>1220035.6599999999</v>
      </c>
      <c r="AP297" s="69"/>
      <c r="AQ297" s="69"/>
      <c r="AR297" s="69"/>
      <c r="AS297" s="69"/>
      <c r="AT297" s="69"/>
      <c r="AU297" s="71"/>
      <c r="AV297" s="64">
        <v>6</v>
      </c>
      <c r="AW297" s="64">
        <v>6</v>
      </c>
      <c r="AX297" s="64">
        <v>6</v>
      </c>
      <c r="AY297" s="64">
        <v>6</v>
      </c>
      <c r="AZ297" s="64"/>
      <c r="BA297" s="64"/>
      <c r="BB297" s="64"/>
      <c r="BC297" s="64"/>
      <c r="BD297" s="72">
        <f t="shared" si="69"/>
        <v>971235.17</v>
      </c>
      <c r="BE297" s="73">
        <f t="shared" si="67"/>
        <v>213.32</v>
      </c>
      <c r="BF297" s="74">
        <f t="shared" si="80"/>
        <v>447.75</v>
      </c>
      <c r="BG297" s="66">
        <f t="shared" si="68"/>
        <v>1067359.79</v>
      </c>
      <c r="BH297" s="75">
        <f t="shared" si="71"/>
        <v>3.0159288531813686E-3</v>
      </c>
      <c r="BI297" s="76">
        <f t="shared" si="72"/>
        <v>3.0159288531813699E-3</v>
      </c>
    </row>
    <row r="298" spans="1:61" ht="15.75" customHeight="1" x14ac:dyDescent="0.25">
      <c r="A298" s="60">
        <v>1</v>
      </c>
      <c r="B298" s="61">
        <v>327</v>
      </c>
      <c r="C298" s="61">
        <v>14</v>
      </c>
      <c r="D298" s="62" t="s">
        <v>87</v>
      </c>
      <c r="E298" s="62" t="s">
        <v>377</v>
      </c>
      <c r="F298" s="63">
        <v>2485</v>
      </c>
      <c r="G298" s="64">
        <v>10</v>
      </c>
      <c r="H298" s="64">
        <f>+ROUND('Izračun udjela za 2024. (kune)'!H298/'Izračun udjela za 2024. (euri)'!$G$1,2)</f>
        <v>465315.88</v>
      </c>
      <c r="I298" s="65">
        <f>+ROUND('Izračun udjela za 2024. (kune)'!I298/'Izračun udjela za 2024. (euri)'!$G$1,2)</f>
        <v>21936.41</v>
      </c>
      <c r="J298" s="66">
        <f>+ROUND('Izračun udjela za 2024. (kune)'!J298/'Izračun udjela za 2024. (euri)'!$G$1,2)</f>
        <v>487717.41</v>
      </c>
      <c r="K298" s="64">
        <f>+ROUND('Izračun udjela za 2024. (kune)'!K298/'Izračun udjela za 2024. (euri)'!$G$1,2)</f>
        <v>469511.41</v>
      </c>
      <c r="L298" s="65">
        <f>+ROUND('Izračun udjela za 2024. (kune)'!L298/'Izračun udjela za 2024. (euri)'!$G$1,2)</f>
        <v>22134.2</v>
      </c>
      <c r="M298" s="66">
        <f>+ROUND('Izračun udjela za 2024. (kune)'!M298/'Izračun udjela za 2024. (euri)'!$G$1,2)</f>
        <v>492114.93</v>
      </c>
      <c r="N298" s="64">
        <f>+ROUND('Izračun udjela za 2024. (kune)'!N298/'Izračun udjela za 2024. (euri)'!$G$1,2)</f>
        <v>327020.53999999998</v>
      </c>
      <c r="O298" s="65">
        <f>+ROUND('Izračun udjela za 2024. (kune)'!O298/'Izračun udjela za 2024. (euri)'!$G$1,2)</f>
        <v>15416.58</v>
      </c>
      <c r="P298" s="66">
        <f>+ROUND('Izračun udjela za 2024. (kune)'!P298/'Izračun udjela za 2024. (euri)'!$G$1,2)</f>
        <v>342764.36</v>
      </c>
      <c r="Q298" s="64">
        <f>+ROUND('Izračun udjela za 2024. (kune)'!Q298/'Izračun udjela za 2024. (euri)'!$G$1,2)</f>
        <v>442023.98</v>
      </c>
      <c r="R298" s="65">
        <f>+ROUND('Izračun udjela za 2024. (kune)'!R298/'Izračun udjela za 2024. (euri)'!$G$1,2)</f>
        <v>20974.21</v>
      </c>
      <c r="S298" s="66">
        <f>+ROUND('Izračun udjela za 2024. (kune)'!S298/'Izračun udjela za 2024. (euri)'!$G$1,2)</f>
        <v>463154.74</v>
      </c>
      <c r="T298" s="64">
        <f>+ROUND('Izračun udjela za 2024. (kune)'!T298/'Izračun udjela za 2024. (euri)'!$G$1,2)</f>
        <v>350541.84</v>
      </c>
      <c r="U298" s="65">
        <f>+ROUND('Izračun udjela za 2024. (kune)'!U298/'Izračun udjela za 2024. (euri)'!$G$1,2)</f>
        <v>16674.95</v>
      </c>
      <c r="V298" s="67">
        <f>+ROUND('Izračun udjela za 2024. (kune)'!V298/'Izračun udjela za 2024. (euri)'!$G$1,2)</f>
        <v>367253.58</v>
      </c>
      <c r="W298" s="64">
        <f>+ROUND('Izračun udjela za 2024. (kune)'!W298/'Izračun udjela za 2024. (euri)'!$G$1,2)</f>
        <v>469816.8</v>
      </c>
      <c r="X298" s="65">
        <f>+ROUND('Izračun udjela za 2024. (kune)'!X298/'Izračun udjela za 2024. (euri)'!$G$1,2)</f>
        <v>22372.23</v>
      </c>
      <c r="Y298" s="67">
        <f>+ROUND('Izračun udjela za 2024. (kune)'!Y298/'Izračun udjela za 2024. (euri)'!$G$1,2)</f>
        <v>492189.03</v>
      </c>
      <c r="Z298" s="64">
        <f>+ROUND('Izračun udjela za 2024. (kune)'!Z298/'Izračun udjela za 2024. (euri)'!$G$1,2)</f>
        <v>525045.49</v>
      </c>
      <c r="AA298" s="68">
        <f>+ROUND('Izračun udjela za 2024. (kune)'!AA298/'Izračun udjela za 2024. (euri)'!$G$1,2)</f>
        <v>83.62</v>
      </c>
      <c r="AB298" s="65">
        <f>+ROUND('Izračun udjela za 2024. (kune)'!AB298/'Izračun udjela za 2024. (euri)'!$G$1,2)</f>
        <v>25002.16</v>
      </c>
      <c r="AC298" s="67">
        <f>+ROUND('Izračun udjela za 2024. (kune)'!AC298/'Izračun udjela za 2024. (euri)'!$G$1,2)</f>
        <v>550047.67000000004</v>
      </c>
      <c r="AD298" s="64">
        <f>+ROUND('Izračun udjela za 2024. (kune)'!AD298/'Izračun udjela za 2024. (euri)'!$G$1,2)</f>
        <v>485524.2</v>
      </c>
      <c r="AE298" s="68">
        <f>+ROUND('Izračun udjela za 2024. (kune)'!AE298/'Izračun udjela za 2024. (euri)'!$G$1,2)</f>
        <v>0</v>
      </c>
      <c r="AF298" s="65">
        <f>+ROUND('Izračun udjela za 2024. (kune)'!AF298/'Izračun udjela za 2024. (euri)'!$G$1,2)</f>
        <v>22973.15</v>
      </c>
      <c r="AG298" s="67">
        <f>+ROUND('Izračun udjela za 2024. (kune)'!AG298/'Izračun udjela za 2024. (euri)'!$G$1,2)</f>
        <v>508806.16</v>
      </c>
      <c r="AH298" s="64">
        <f>+ROUND('Izračun udjela za 2024. (kune)'!AH298/'Izračun udjela za 2024. (euri)'!$G$1,2)</f>
        <v>418649.08</v>
      </c>
      <c r="AI298" s="68">
        <f>+ROUND('Izračun udjela za 2024. (kune)'!AI298/'Izračun udjela za 2024. (euri)'!$G$1,2)</f>
        <v>156.91999999999999</v>
      </c>
      <c r="AJ298" s="64">
        <f>+ROUND('Izračun udjela za 2024. (kune)'!AJ298/'Izračun udjela za 2024. (euri)'!$G$1,2)</f>
        <v>19857.34</v>
      </c>
      <c r="AK298" s="67">
        <f>+ROUND('Izračun udjela za 2024. (kune)'!AK298/'Izračun udjela za 2024. (euri)'!$G$1,2)</f>
        <v>438670.91</v>
      </c>
      <c r="AL298" s="64">
        <f>+ROUND('Izračun udjela za 2024. (kune)'!AL298/'Izračun udjela za 2024. (euri)'!$G$1,2)</f>
        <v>497874.82</v>
      </c>
      <c r="AM298" s="68">
        <f>+ROUND('Izračun udjela za 2024. (kune)'!AM298/'Izračun udjela za 2024. (euri)'!$G$1,2)</f>
        <v>0</v>
      </c>
      <c r="AN298" s="64">
        <f>+ROUND('Izračun udjela za 2024. (kune)'!AN298/'Izračun udjela za 2024. (euri)'!$G$1,2)</f>
        <v>23711.15</v>
      </c>
      <c r="AO298" s="67">
        <f>+ROUND('Izračun udjela za 2024. (kune)'!AO298/'Izračun udjela za 2024. (euri)'!$G$1,2)</f>
        <v>521580.03</v>
      </c>
      <c r="AP298" s="69"/>
      <c r="AQ298" s="69"/>
      <c r="AR298" s="69"/>
      <c r="AS298" s="69"/>
      <c r="AT298" s="69"/>
      <c r="AU298" s="71"/>
      <c r="AV298" s="64">
        <v>0</v>
      </c>
      <c r="AW298" s="64">
        <v>0</v>
      </c>
      <c r="AX298" s="64">
        <v>0</v>
      </c>
      <c r="AY298" s="64">
        <v>0</v>
      </c>
      <c r="AZ298" s="64"/>
      <c r="BA298" s="64"/>
      <c r="BB298" s="64"/>
      <c r="BC298" s="64"/>
      <c r="BD298" s="72">
        <f t="shared" si="69"/>
        <v>502258.76</v>
      </c>
      <c r="BE298" s="73">
        <f t="shared" si="67"/>
        <v>202.12</v>
      </c>
      <c r="BF298" s="74">
        <f t="shared" si="80"/>
        <v>447.75</v>
      </c>
      <c r="BG298" s="66">
        <f t="shared" si="68"/>
        <v>610390.55000000005</v>
      </c>
      <c r="BH298" s="75">
        <f t="shared" si="71"/>
        <v>1.7247178399462143E-3</v>
      </c>
      <c r="BI298" s="76">
        <f t="shared" si="72"/>
        <v>1.72471783994621E-3</v>
      </c>
    </row>
    <row r="299" spans="1:61" ht="15.75" customHeight="1" x14ac:dyDescent="0.25">
      <c r="A299" s="60">
        <v>1</v>
      </c>
      <c r="B299" s="61">
        <v>328</v>
      </c>
      <c r="C299" s="61">
        <v>3</v>
      </c>
      <c r="D299" s="62" t="s">
        <v>91</v>
      </c>
      <c r="E299" s="62" t="s">
        <v>378</v>
      </c>
      <c r="F299" s="63">
        <v>19950</v>
      </c>
      <c r="G299" s="64">
        <v>12</v>
      </c>
      <c r="H299" s="64">
        <f>+ROUND('Izračun udjela za 2024. (kune)'!H299/'Izračun udjela za 2024. (euri)'!$G$1,2)</f>
        <v>3535471.47</v>
      </c>
      <c r="I299" s="65">
        <f>+ROUND('Izračun udjela za 2024. (kune)'!I299/'Izračun udjela za 2024. (euri)'!$G$1,2)</f>
        <v>520938.18</v>
      </c>
      <c r="J299" s="66">
        <f>+ROUND('Izračun udjela za 2024. (kune)'!J299/'Izračun udjela za 2024. (euri)'!$G$1,2)</f>
        <v>3376277.28</v>
      </c>
      <c r="K299" s="64">
        <f>+ROUND('Izračun udjela za 2024. (kune)'!K299/'Izračun udjela za 2024. (euri)'!$G$1,2)</f>
        <v>3780473.68</v>
      </c>
      <c r="L299" s="65">
        <f>+ROUND('Izračun udjela za 2024. (kune)'!L299/'Izračun udjela za 2024. (euri)'!$G$1,2)</f>
        <v>531759.06000000006</v>
      </c>
      <c r="M299" s="66">
        <f>+ROUND('Izračun udjela za 2024. (kune)'!M299/'Izračun udjela za 2024. (euri)'!$G$1,2)</f>
        <v>3638560.37</v>
      </c>
      <c r="N299" s="64">
        <f>+ROUND('Izračun udjela za 2024. (kune)'!N299/'Izračun udjela za 2024. (euri)'!$G$1,2)</f>
        <v>3515075.16</v>
      </c>
      <c r="O299" s="65">
        <f>+ROUND('Izračun udjela za 2024. (kune)'!O299/'Izračun udjela za 2024. (euri)'!$G$1,2)</f>
        <v>316357.38</v>
      </c>
      <c r="P299" s="66">
        <f>+ROUND('Izračun udjela za 2024. (kune)'!P299/'Izračun udjela za 2024. (euri)'!$G$1,2)</f>
        <v>3582563.91</v>
      </c>
      <c r="Q299" s="64">
        <f>+ROUND('Izračun udjela za 2024. (kune)'!Q299/'Izračun udjela za 2024. (euri)'!$G$1,2)</f>
        <v>4310393.82</v>
      </c>
      <c r="R299" s="65">
        <f>+ROUND('Izračun udjela za 2024. (kune)'!R299/'Izračun udjela za 2024. (euri)'!$G$1,2)</f>
        <v>391469.82</v>
      </c>
      <c r="S299" s="66">
        <f>+ROUND('Izračun udjela za 2024. (kune)'!S299/'Izračun udjela za 2024. (euri)'!$G$1,2)</f>
        <v>4389194.88</v>
      </c>
      <c r="T299" s="64">
        <f>+ROUND('Izračun udjela za 2024. (kune)'!T299/'Izračun udjela za 2024. (euri)'!$G$1,2)</f>
        <v>3765750.96</v>
      </c>
      <c r="U299" s="65">
        <f>+ROUND('Izračun udjela za 2024. (kune)'!U299/'Izračun udjela za 2024. (euri)'!$G$1,2)</f>
        <v>340972.55</v>
      </c>
      <c r="V299" s="67">
        <f>+ROUND('Izračun udjela za 2024. (kune)'!V299/'Izračun udjela za 2024. (euri)'!$G$1,2)</f>
        <v>3835751.81</v>
      </c>
      <c r="W299" s="64">
        <f>+ROUND('Izračun udjela za 2024. (kune)'!W299/'Izračun udjela za 2024. (euri)'!$G$1,2)</f>
        <v>5068583.7699999996</v>
      </c>
      <c r="X299" s="65">
        <f>+ROUND('Izračun udjela za 2024. (kune)'!X299/'Izračun udjela za 2024. (euri)'!$G$1,2)</f>
        <v>460780.51</v>
      </c>
      <c r="Y299" s="67">
        <f>+ROUND('Izračun udjela za 2024. (kune)'!Y299/'Izračun udjela za 2024. (euri)'!$G$1,2)</f>
        <v>5160739.6500000004</v>
      </c>
      <c r="Z299" s="64">
        <f>+ROUND('Izračun udjela za 2024. (kune)'!Z299/'Izračun udjela za 2024. (euri)'!$G$1,2)</f>
        <v>5682185.1299999999</v>
      </c>
      <c r="AA299" s="68">
        <f>+ROUND('Izračun udjela za 2024. (kune)'!AA299/'Izračun udjela za 2024. (euri)'!$G$1,2)</f>
        <v>5747.52</v>
      </c>
      <c r="AB299" s="65">
        <f>+ROUND('Izračun udjela za 2024. (kune)'!AB299/'Izračun udjela za 2024. (euri)'!$G$1,2)</f>
        <v>516562.47</v>
      </c>
      <c r="AC299" s="67">
        <f>+ROUND('Izračun udjela za 2024. (kune)'!AC299/'Izračun udjela za 2024. (euri)'!$G$1,2)</f>
        <v>5788425.0800000001</v>
      </c>
      <c r="AD299" s="64">
        <f>+ROUND('Izračun udjela za 2024. (kune)'!AD299/'Izračun udjela za 2024. (euri)'!$G$1,2)</f>
        <v>5691732.29</v>
      </c>
      <c r="AE299" s="68">
        <f>+ROUND('Izračun udjela za 2024. (kune)'!AE299/'Izračun udjela za 2024. (euri)'!$G$1,2)</f>
        <v>2111.42</v>
      </c>
      <c r="AF299" s="65">
        <f>+ROUND('Izračun udjela za 2024. (kune)'!AF299/'Izračun udjela za 2024. (euri)'!$G$1,2)</f>
        <v>522490.41</v>
      </c>
      <c r="AG299" s="67">
        <f>+ROUND('Izračun udjela za 2024. (kune)'!AG299/'Izračun udjela za 2024. (euri)'!$G$1,2)</f>
        <v>5794544.2599999998</v>
      </c>
      <c r="AH299" s="64">
        <f>+ROUND('Izračun udjela za 2024. (kune)'!AH299/'Izračun udjela za 2024. (euri)'!$G$1,2)</f>
        <v>4879241.47</v>
      </c>
      <c r="AI299" s="68">
        <f>+ROUND('Izračun udjela za 2024. (kune)'!AI299/'Izračun udjela za 2024. (euri)'!$G$1,2)</f>
        <v>1108.23</v>
      </c>
      <c r="AJ299" s="64">
        <f>+ROUND('Izračun udjela za 2024. (kune)'!AJ299/'Izračun udjela za 2024. (euri)'!$G$1,2)</f>
        <v>81472.37</v>
      </c>
      <c r="AK299" s="67">
        <f>+ROUND('Izračun udjela za 2024. (kune)'!AK299/'Izračun udjela za 2024. (euri)'!$G$1,2)</f>
        <v>5381179.1399999997</v>
      </c>
      <c r="AL299" s="64">
        <f>+ROUND('Izračun udjela za 2024. (kune)'!AL299/'Izračun udjela za 2024. (euri)'!$G$1,2)</f>
        <v>6410598.6399999997</v>
      </c>
      <c r="AM299" s="68">
        <f>+ROUND('Izračun udjela za 2024. (kune)'!AM299/'Izračun udjela za 2024. (euri)'!$G$1,2)</f>
        <v>1823.98</v>
      </c>
      <c r="AN299" s="64">
        <f>+ROUND('Izračun udjela za 2024. (kune)'!AN299/'Izračun udjela za 2024. (euri)'!$G$1,2)</f>
        <v>581133.02</v>
      </c>
      <c r="AO299" s="67">
        <f>+ROUND('Izračun udjela za 2024. (kune)'!AO299/'Izračun udjela za 2024. (euri)'!$G$1,2)</f>
        <v>6540560.0700000003</v>
      </c>
      <c r="AP299" s="69"/>
      <c r="AQ299" s="69"/>
      <c r="AR299" s="69"/>
      <c r="AS299" s="69"/>
      <c r="AT299" s="69"/>
      <c r="AU299" s="71"/>
      <c r="AV299" s="64">
        <v>42</v>
      </c>
      <c r="AW299" s="64">
        <v>33</v>
      </c>
      <c r="AX299" s="64">
        <v>40</v>
      </c>
      <c r="AY299" s="64">
        <v>61</v>
      </c>
      <c r="AZ299" s="64"/>
      <c r="BA299" s="64"/>
      <c r="BB299" s="64"/>
      <c r="BC299" s="64"/>
      <c r="BD299" s="72">
        <f t="shared" si="69"/>
        <v>5733089.6399999997</v>
      </c>
      <c r="BE299" s="73">
        <f t="shared" si="67"/>
        <v>287.37</v>
      </c>
      <c r="BF299" s="74">
        <f>+$BJ$601</f>
        <v>453.27</v>
      </c>
      <c r="BG299" s="66">
        <f t="shared" si="68"/>
        <v>3309704.9999999995</v>
      </c>
      <c r="BH299" s="75">
        <f t="shared" si="71"/>
        <v>9.3518932402527916E-3</v>
      </c>
      <c r="BI299" s="76">
        <f t="shared" si="72"/>
        <v>9.3518932402527899E-3</v>
      </c>
    </row>
    <row r="300" spans="1:61" ht="15.75" customHeight="1" x14ac:dyDescent="0.25">
      <c r="A300" s="60">
        <v>1</v>
      </c>
      <c r="B300" s="61">
        <v>329</v>
      </c>
      <c r="C300" s="61">
        <v>2</v>
      </c>
      <c r="D300" s="62" t="s">
        <v>87</v>
      </c>
      <c r="E300" s="62" t="s">
        <v>379</v>
      </c>
      <c r="F300" s="63">
        <v>2270</v>
      </c>
      <c r="G300" s="64">
        <v>10</v>
      </c>
      <c r="H300" s="64">
        <f>+ROUND('Izračun udjela za 2024. (kune)'!H300/'Izračun udjela za 2024. (euri)'!$G$1,2)</f>
        <v>433752.83</v>
      </c>
      <c r="I300" s="65">
        <f>+ROUND('Izračun udjela za 2024. (kune)'!I300/'Izračun udjela za 2024. (euri)'!$G$1,2)</f>
        <v>0</v>
      </c>
      <c r="J300" s="66">
        <f>+ROUND('Izračun udjela za 2024. (kune)'!J300/'Izračun udjela za 2024. (euri)'!$G$1,2)</f>
        <v>477128.12</v>
      </c>
      <c r="K300" s="64">
        <f>+ROUND('Izračun udjela za 2024. (kune)'!K300/'Izračun udjela za 2024. (euri)'!$G$1,2)</f>
        <v>446893.59</v>
      </c>
      <c r="L300" s="65">
        <f>+ROUND('Izračun udjela za 2024. (kune)'!L300/'Izračun udjela za 2024. (euri)'!$G$1,2)</f>
        <v>0</v>
      </c>
      <c r="M300" s="66">
        <f>+ROUND('Izračun udjela za 2024. (kune)'!M300/'Izračun udjela za 2024. (euri)'!$G$1,2)</f>
        <v>491582.95</v>
      </c>
      <c r="N300" s="64">
        <f>+ROUND('Izračun udjela za 2024. (kune)'!N300/'Izračun udjela za 2024. (euri)'!$G$1,2)</f>
        <v>382693.92</v>
      </c>
      <c r="O300" s="65">
        <f>+ROUND('Izračun udjela za 2024. (kune)'!O300/'Izračun udjela za 2024. (euri)'!$G$1,2)</f>
        <v>0</v>
      </c>
      <c r="P300" s="66">
        <f>+ROUND('Izračun udjela za 2024. (kune)'!P300/'Izračun udjela za 2024. (euri)'!$G$1,2)</f>
        <v>420963.31</v>
      </c>
      <c r="Q300" s="64">
        <f>+ROUND('Izračun udjela za 2024. (kune)'!Q300/'Izračun udjela za 2024. (euri)'!$G$1,2)</f>
        <v>512368.89</v>
      </c>
      <c r="R300" s="65">
        <f>+ROUND('Izračun udjela za 2024. (kune)'!R300/'Izračun udjela za 2024. (euri)'!$G$1,2)</f>
        <v>0</v>
      </c>
      <c r="S300" s="66">
        <f>+ROUND('Izračun udjela za 2024. (kune)'!S300/'Izračun udjela za 2024. (euri)'!$G$1,2)</f>
        <v>563605.78</v>
      </c>
      <c r="T300" s="64">
        <f>+ROUND('Izračun udjela za 2024. (kune)'!T300/'Izračun udjela za 2024. (euri)'!$G$1,2)</f>
        <v>517596.61</v>
      </c>
      <c r="U300" s="65">
        <f>+ROUND('Izračun udjela za 2024. (kune)'!U300/'Izračun udjela za 2024. (euri)'!$G$1,2)</f>
        <v>0</v>
      </c>
      <c r="V300" s="67">
        <f>+ROUND('Izračun udjela za 2024. (kune)'!V300/'Izračun udjela za 2024. (euri)'!$G$1,2)</f>
        <v>569356.27</v>
      </c>
      <c r="W300" s="64">
        <f>+ROUND('Izračun udjela za 2024. (kune)'!W300/'Izračun udjela za 2024. (euri)'!$G$1,2)</f>
        <v>659537.42000000004</v>
      </c>
      <c r="X300" s="65">
        <f>+ROUND('Izračun udjela za 2024. (kune)'!X300/'Izračun udjela za 2024. (euri)'!$G$1,2)</f>
        <v>0</v>
      </c>
      <c r="Y300" s="67">
        <f>+ROUND('Izračun udjela za 2024. (kune)'!Y300/'Izračun udjela za 2024. (euri)'!$G$1,2)</f>
        <v>725491.16</v>
      </c>
      <c r="Z300" s="64">
        <f>+ROUND('Izračun udjela za 2024. (kune)'!Z300/'Izračun udjela za 2024. (euri)'!$G$1,2)</f>
        <v>801851.87</v>
      </c>
      <c r="AA300" s="68">
        <f>+ROUND('Izračun udjela za 2024. (kune)'!AA300/'Izračun udjela za 2024. (euri)'!$G$1,2)</f>
        <v>204.06</v>
      </c>
      <c r="AB300" s="65">
        <f>+ROUND('Izračun udjela za 2024. (kune)'!AB300/'Izračun udjela za 2024. (euri)'!$G$1,2)</f>
        <v>0</v>
      </c>
      <c r="AC300" s="67">
        <f>+ROUND('Izračun udjela za 2024. (kune)'!AC300/'Izračun udjela za 2024. (euri)'!$G$1,2)</f>
        <v>882037.05</v>
      </c>
      <c r="AD300" s="64">
        <f>+ROUND('Izračun udjela za 2024. (kune)'!AD300/'Izračun udjela za 2024. (euri)'!$G$1,2)</f>
        <v>844348.45</v>
      </c>
      <c r="AE300" s="68">
        <f>+ROUND('Izračun udjela za 2024. (kune)'!AE300/'Izračun udjela za 2024. (euri)'!$G$1,2)</f>
        <v>59.73</v>
      </c>
      <c r="AF300" s="65">
        <f>+ROUND('Izračun udjela za 2024. (kune)'!AF300/'Izračun udjela za 2024. (euri)'!$G$1,2)</f>
        <v>0</v>
      </c>
      <c r="AG300" s="67">
        <f>+ROUND('Izračun udjela za 2024. (kune)'!AG300/'Izračun udjela za 2024. (euri)'!$G$1,2)</f>
        <v>928783.29</v>
      </c>
      <c r="AH300" s="64">
        <f>+ROUND('Izračun udjela za 2024. (kune)'!AH300/'Izračun udjela za 2024. (euri)'!$G$1,2)</f>
        <v>721354.43</v>
      </c>
      <c r="AI300" s="68">
        <f>+ROUND('Izračun udjela za 2024. (kune)'!AI300/'Izračun udjela za 2024. (euri)'!$G$1,2)</f>
        <v>79.63</v>
      </c>
      <c r="AJ300" s="64">
        <f>+ROUND('Izračun udjela za 2024. (kune)'!AJ300/'Izračun udjela za 2024. (euri)'!$G$1,2)</f>
        <v>0</v>
      </c>
      <c r="AK300" s="67">
        <f>+ROUND('Izračun udjela za 2024. (kune)'!AK300/'Izračun udjela za 2024. (euri)'!$G$1,2)</f>
        <v>793489.87</v>
      </c>
      <c r="AL300" s="64">
        <f>+ROUND('Izračun udjela za 2024. (kune)'!AL300/'Izračun udjela za 2024. (euri)'!$G$1,2)</f>
        <v>908371.54</v>
      </c>
      <c r="AM300" s="68">
        <f>+ROUND('Izračun udjela za 2024. (kune)'!AM300/'Izračun udjela za 2024. (euri)'!$G$1,2)</f>
        <v>-119.45</v>
      </c>
      <c r="AN300" s="64">
        <f>+ROUND('Izračun udjela za 2024. (kune)'!AN300/'Izračun udjela za 2024. (euri)'!$G$1,2)</f>
        <v>0</v>
      </c>
      <c r="AO300" s="67">
        <f>+ROUND('Izračun udjela za 2024. (kune)'!AO300/'Izračun udjela za 2024. (euri)'!$G$1,2)</f>
        <v>999208.69</v>
      </c>
      <c r="AP300" s="69"/>
      <c r="AQ300" s="69"/>
      <c r="AR300" s="69"/>
      <c r="AS300" s="69"/>
      <c r="AT300" s="69"/>
      <c r="AU300" s="71"/>
      <c r="AV300" s="64">
        <v>0</v>
      </c>
      <c r="AW300" s="64">
        <v>0</v>
      </c>
      <c r="AX300" s="64">
        <v>0</v>
      </c>
      <c r="AY300" s="64">
        <v>0</v>
      </c>
      <c r="AZ300" s="64"/>
      <c r="BA300" s="64"/>
      <c r="BB300" s="64"/>
      <c r="BC300" s="64"/>
      <c r="BD300" s="72">
        <f t="shared" si="69"/>
        <v>865802.01</v>
      </c>
      <c r="BE300" s="73">
        <f t="shared" si="67"/>
        <v>381.41</v>
      </c>
      <c r="BF300" s="74">
        <f t="shared" ref="BF300:BF304" si="81">+$BJ$600</f>
        <v>447.75</v>
      </c>
      <c r="BG300" s="66">
        <f t="shared" si="68"/>
        <v>150591.79999999993</v>
      </c>
      <c r="BH300" s="75">
        <f t="shared" si="71"/>
        <v>4.2551177112688289E-4</v>
      </c>
      <c r="BI300" s="76">
        <f t="shared" si="72"/>
        <v>4.25511771126883E-4</v>
      </c>
    </row>
    <row r="301" spans="1:61" ht="15.75" customHeight="1" x14ac:dyDescent="0.25">
      <c r="A301" s="60">
        <v>1</v>
      </c>
      <c r="B301" s="61">
        <v>330</v>
      </c>
      <c r="C301" s="61">
        <v>18</v>
      </c>
      <c r="D301" s="62" t="s">
        <v>87</v>
      </c>
      <c r="E301" s="62" t="s">
        <v>380</v>
      </c>
      <c r="F301" s="63">
        <v>1722</v>
      </c>
      <c r="G301" s="64">
        <v>10</v>
      </c>
      <c r="H301" s="64">
        <f>+ROUND('Izračun udjela za 2024. (kune)'!H301/'Izračun udjela za 2024. (euri)'!$G$1,2)</f>
        <v>436390.44</v>
      </c>
      <c r="I301" s="65">
        <f>+ROUND('Izračun udjela za 2024. (kune)'!I301/'Izračun udjela za 2024. (euri)'!$G$1,2)</f>
        <v>8471</v>
      </c>
      <c r="J301" s="66">
        <f>+ROUND('Izračun udjela za 2024. (kune)'!J301/'Izračun udjela za 2024. (euri)'!$G$1,2)</f>
        <v>470711.38</v>
      </c>
      <c r="K301" s="64">
        <f>+ROUND('Izračun udjela za 2024. (kune)'!K301/'Izračun udjela za 2024. (euri)'!$G$1,2)</f>
        <v>460387.98</v>
      </c>
      <c r="L301" s="65">
        <f>+ROUND('Izračun udjela za 2024. (kune)'!L301/'Izračun udjela za 2024. (euri)'!$G$1,2)</f>
        <v>8936.83</v>
      </c>
      <c r="M301" s="66">
        <f>+ROUND('Izračun udjela za 2024. (kune)'!M301/'Izračun udjela za 2024. (euri)'!$G$1,2)</f>
        <v>496596.26</v>
      </c>
      <c r="N301" s="64">
        <f>+ROUND('Izračun udjela za 2024. (kune)'!N301/'Izračun udjela za 2024. (euri)'!$G$1,2)</f>
        <v>436312.41</v>
      </c>
      <c r="O301" s="65">
        <f>+ROUND('Izračun udjela za 2024. (kune)'!O301/'Izračun udjela za 2024. (euri)'!$G$1,2)</f>
        <v>8469.6299999999992</v>
      </c>
      <c r="P301" s="66">
        <f>+ROUND('Izračun udjela za 2024. (kune)'!P301/'Izračun udjela za 2024. (euri)'!$G$1,2)</f>
        <v>470627.06</v>
      </c>
      <c r="Q301" s="64">
        <f>+ROUND('Izračun udjela za 2024. (kune)'!Q301/'Izračun udjela za 2024. (euri)'!$G$1,2)</f>
        <v>466417.29</v>
      </c>
      <c r="R301" s="65">
        <f>+ROUND('Izračun udjela za 2024. (kune)'!R301/'Izračun udjela za 2024. (euri)'!$G$1,2)</f>
        <v>9160.9699999999993</v>
      </c>
      <c r="S301" s="66">
        <f>+ROUND('Izračun udjela za 2024. (kune)'!S301/'Izračun udjela za 2024. (euri)'!$G$1,2)</f>
        <v>502981.95</v>
      </c>
      <c r="T301" s="64">
        <f>+ROUND('Izračun udjela za 2024. (kune)'!T301/'Izračun udjela za 2024. (euri)'!$G$1,2)</f>
        <v>517684.85</v>
      </c>
      <c r="U301" s="65">
        <f>+ROUND('Izračun udjela za 2024. (kune)'!U301/'Izračun udjela za 2024. (euri)'!$G$1,2)</f>
        <v>10180.07</v>
      </c>
      <c r="V301" s="67">
        <f>+ROUND('Izračun udjela za 2024. (kune)'!V301/'Izračun udjela za 2024. (euri)'!$G$1,2)</f>
        <v>558255.26</v>
      </c>
      <c r="W301" s="64">
        <f>+ROUND('Izračun udjela za 2024. (kune)'!W301/'Izračun udjela za 2024. (euri)'!$G$1,2)</f>
        <v>590022.14</v>
      </c>
      <c r="X301" s="65">
        <f>+ROUND('Izračun udjela za 2024. (kune)'!X301/'Izračun udjela za 2024. (euri)'!$G$1,2)</f>
        <v>11569.07</v>
      </c>
      <c r="Y301" s="67">
        <f>+ROUND('Izračun udjela za 2024. (kune)'!Y301/'Izračun udjela za 2024. (euri)'!$G$1,2)</f>
        <v>636298.38</v>
      </c>
      <c r="Z301" s="64">
        <f>+ROUND('Izračun udjela za 2024. (kune)'!Z301/'Izračun udjela za 2024. (euri)'!$G$1,2)</f>
        <v>702485.86</v>
      </c>
      <c r="AA301" s="68">
        <f>+ROUND('Izračun udjela za 2024. (kune)'!AA301/'Izračun udjela za 2024. (euri)'!$G$1,2)</f>
        <v>11773.33</v>
      </c>
      <c r="AB301" s="65">
        <f>+ROUND('Izračun udjela za 2024. (kune)'!AB301/'Izračun udjela za 2024. (euri)'!$G$1,2)</f>
        <v>13774.23</v>
      </c>
      <c r="AC301" s="67">
        <f>+ROUND('Izračun udjela za 2024. (kune)'!AC301/'Izračun udjela za 2024. (euri)'!$G$1,2)</f>
        <v>822812.49</v>
      </c>
      <c r="AD301" s="64">
        <f>+ROUND('Izračun udjela za 2024. (kune)'!AD301/'Izračun udjela za 2024. (euri)'!$G$1,2)</f>
        <v>583668.75</v>
      </c>
      <c r="AE301" s="68">
        <f>+ROUND('Izračun udjela za 2024. (kune)'!AE301/'Izračun udjela za 2024. (euri)'!$G$1,2)</f>
        <v>6426.18</v>
      </c>
      <c r="AF301" s="65">
        <f>+ROUND('Izračun udjela za 2024. (kune)'!AF301/'Izračun udjela za 2024. (euri)'!$G$1,2)</f>
        <v>11477.53</v>
      </c>
      <c r="AG301" s="67">
        <f>+ROUND('Izračun udjela za 2024. (kune)'!AG301/'Izračun udjela za 2024. (euri)'!$G$1,2)</f>
        <v>700083.92</v>
      </c>
      <c r="AH301" s="64">
        <f>+ROUND('Izračun udjela za 2024. (kune)'!AH301/'Izračun udjela za 2024. (euri)'!$G$1,2)</f>
        <v>575256.82999999996</v>
      </c>
      <c r="AI301" s="68">
        <f>+ROUND('Izračun udjela za 2024. (kune)'!AI301/'Izračun udjela za 2024. (euri)'!$G$1,2)</f>
        <v>11053.13</v>
      </c>
      <c r="AJ301" s="64">
        <f>+ROUND('Izračun udjela za 2024. (kune)'!AJ301/'Izračun udjela za 2024. (euri)'!$G$1,2)</f>
        <v>11262.21</v>
      </c>
      <c r="AK301" s="67">
        <f>+ROUND('Izračun udjela za 2024. (kune)'!AK301/'Izračun udjela za 2024. (euri)'!$G$1,2)</f>
        <v>698460.61</v>
      </c>
      <c r="AL301" s="64">
        <f>+ROUND('Izračun udjela za 2024. (kune)'!AL301/'Izračun udjela za 2024. (euri)'!$G$1,2)</f>
        <v>604085.4</v>
      </c>
      <c r="AM301" s="68">
        <f>+ROUND('Izračun udjela za 2024. (kune)'!AM301/'Izračun udjela za 2024. (euri)'!$G$1,2)</f>
        <v>8476.09</v>
      </c>
      <c r="AN301" s="64">
        <f>+ROUND('Izračun udjela za 2024. (kune)'!AN301/'Izračun udjela za 2024. (euri)'!$G$1,2)</f>
        <v>0</v>
      </c>
      <c r="AO301" s="67">
        <f>+ROUND('Izračun udjela za 2024. (kune)'!AO301/'Izračun udjela za 2024. (euri)'!$G$1,2)</f>
        <v>762914.61</v>
      </c>
      <c r="AP301" s="69"/>
      <c r="AQ301" s="69"/>
      <c r="AR301" s="69"/>
      <c r="AS301" s="69"/>
      <c r="AT301" s="69"/>
      <c r="AU301" s="71"/>
      <c r="AV301" s="64">
        <v>357</v>
      </c>
      <c r="AW301" s="64">
        <v>355</v>
      </c>
      <c r="AX301" s="64">
        <v>412</v>
      </c>
      <c r="AY301" s="64">
        <v>492</v>
      </c>
      <c r="AZ301" s="64"/>
      <c r="BA301" s="64"/>
      <c r="BB301" s="64"/>
      <c r="BC301" s="64"/>
      <c r="BD301" s="72">
        <f t="shared" si="69"/>
        <v>724114</v>
      </c>
      <c r="BE301" s="73">
        <f t="shared" si="67"/>
        <v>420.51</v>
      </c>
      <c r="BF301" s="74">
        <f t="shared" si="81"/>
        <v>447.75</v>
      </c>
      <c r="BG301" s="66">
        <f t="shared" si="68"/>
        <v>46907.280000000013</v>
      </c>
      <c r="BH301" s="75">
        <f t="shared" si="71"/>
        <v>1.3254107986985098E-4</v>
      </c>
      <c r="BI301" s="76">
        <f t="shared" si="72"/>
        <v>1.3254107986985101E-4</v>
      </c>
    </row>
    <row r="302" spans="1:61" ht="15.75" customHeight="1" x14ac:dyDescent="0.25">
      <c r="A302" s="60">
        <v>1</v>
      </c>
      <c r="B302" s="61">
        <v>331</v>
      </c>
      <c r="C302" s="61">
        <v>1</v>
      </c>
      <c r="D302" s="62" t="s">
        <v>87</v>
      </c>
      <c r="E302" s="62" t="s">
        <v>381</v>
      </c>
      <c r="F302" s="63">
        <v>3484</v>
      </c>
      <c r="G302" s="64">
        <v>10</v>
      </c>
      <c r="H302" s="64">
        <f>+ROUND('Izračun udjela za 2024. (kune)'!H302/'Izračun udjela za 2024. (euri)'!$G$1,2)</f>
        <v>982400.39</v>
      </c>
      <c r="I302" s="65">
        <f>+ROUND('Izračun udjela za 2024. (kune)'!I302/'Izračun udjela za 2024. (euri)'!$G$1,2)</f>
        <v>32435.95</v>
      </c>
      <c r="J302" s="66">
        <f>+ROUND('Izračun udjela za 2024. (kune)'!J302/'Izračun udjela za 2024. (euri)'!$G$1,2)</f>
        <v>1044960.88</v>
      </c>
      <c r="K302" s="64">
        <f>+ROUND('Izračun udjela za 2024. (kune)'!K302/'Izračun udjela za 2024. (euri)'!$G$1,2)</f>
        <v>911399.17</v>
      </c>
      <c r="L302" s="65">
        <f>+ROUND('Izračun udjela za 2024. (kune)'!L302/'Izračun udjela za 2024. (euri)'!$G$1,2)</f>
        <v>30138.05</v>
      </c>
      <c r="M302" s="66">
        <f>+ROUND('Izračun udjela za 2024. (kune)'!M302/'Izračun udjela za 2024. (euri)'!$G$1,2)</f>
        <v>969387.23</v>
      </c>
      <c r="N302" s="64">
        <f>+ROUND('Izračun udjela za 2024. (kune)'!N302/'Izračun udjela za 2024. (euri)'!$G$1,2)</f>
        <v>842699.92</v>
      </c>
      <c r="O302" s="65">
        <f>+ROUND('Izračun udjela za 2024. (kune)'!O302/'Izračun udjela za 2024. (euri)'!$G$1,2)</f>
        <v>47222.99</v>
      </c>
      <c r="P302" s="66">
        <f>+ROUND('Izračun udjela za 2024. (kune)'!P302/'Izračun udjela za 2024. (euri)'!$G$1,2)</f>
        <v>875024.62</v>
      </c>
      <c r="Q302" s="64">
        <f>+ROUND('Izračun udjela za 2024. (kune)'!Q302/'Izračun udjela za 2024. (euri)'!$G$1,2)</f>
        <v>882860.48</v>
      </c>
      <c r="R302" s="65">
        <f>+ROUND('Izračun udjela za 2024. (kune)'!R302/'Izračun udjela za 2024. (euri)'!$G$1,2)</f>
        <v>49683.44</v>
      </c>
      <c r="S302" s="66">
        <f>+ROUND('Izračun udjela za 2024. (kune)'!S302/'Izračun udjela za 2024. (euri)'!$G$1,2)</f>
        <v>916494.74</v>
      </c>
      <c r="T302" s="64">
        <f>+ROUND('Izračun udjela za 2024. (kune)'!T302/'Izračun udjela za 2024. (euri)'!$G$1,2)</f>
        <v>811473.09</v>
      </c>
      <c r="U302" s="65">
        <f>+ROUND('Izračun udjela za 2024. (kune)'!U302/'Izračun udjela za 2024. (euri)'!$G$1,2)</f>
        <v>45784.160000000003</v>
      </c>
      <c r="V302" s="67">
        <f>+ROUND('Izračun udjela za 2024. (kune)'!V302/'Izračun udjela za 2024. (euri)'!$G$1,2)</f>
        <v>842257.82</v>
      </c>
      <c r="W302" s="64">
        <f>+ROUND('Izračun udjela za 2024. (kune)'!W302/'Izračun udjela za 2024. (euri)'!$G$1,2)</f>
        <v>1059906.25</v>
      </c>
      <c r="X302" s="65">
        <f>+ROUND('Izračun udjela za 2024. (kune)'!X302/'Izračun udjela za 2024. (euri)'!$G$1,2)</f>
        <v>59994.74</v>
      </c>
      <c r="Y302" s="67">
        <f>+ROUND('Izračun udjela za 2024. (kune)'!Y302/'Izračun udjela za 2024. (euri)'!$G$1,2)</f>
        <v>1099902.67</v>
      </c>
      <c r="Z302" s="64">
        <f>+ROUND('Izračun udjela za 2024. (kune)'!Z302/'Izračun udjela za 2024. (euri)'!$G$1,2)</f>
        <v>1169469.46</v>
      </c>
      <c r="AA302" s="68">
        <f>+ROUND('Izračun udjela za 2024. (kune)'!AA302/'Izračun udjela za 2024. (euri)'!$G$1,2)</f>
        <v>2176.8000000000002</v>
      </c>
      <c r="AB302" s="65">
        <f>+ROUND('Izračun udjela za 2024. (kune)'!AB302/'Izračun udjela za 2024. (euri)'!$G$1,2)</f>
        <v>66196.429999999993</v>
      </c>
      <c r="AC302" s="67">
        <f>+ROUND('Izračun udjela za 2024. (kune)'!AC302/'Izračun udjela za 2024. (euri)'!$G$1,2)</f>
        <v>1219089.5900000001</v>
      </c>
      <c r="AD302" s="64">
        <f>+ROUND('Izračun udjela za 2024. (kune)'!AD302/'Izračun udjela za 2024. (euri)'!$G$1,2)</f>
        <v>1040358.96</v>
      </c>
      <c r="AE302" s="68">
        <f>+ROUND('Izračun udjela za 2024. (kune)'!AE302/'Izračun udjela za 2024. (euri)'!$G$1,2)</f>
        <v>2619.62</v>
      </c>
      <c r="AF302" s="65">
        <f>+ROUND('Izračun udjela za 2024. (kune)'!AF302/'Izračun udjela za 2024. (euri)'!$G$1,2)</f>
        <v>59178.22</v>
      </c>
      <c r="AG302" s="67">
        <f>+ROUND('Izračun udjela za 2024. (kune)'!AG302/'Izračun udjela za 2024. (euri)'!$G$1,2)</f>
        <v>1084300.97</v>
      </c>
      <c r="AH302" s="64">
        <f>+ROUND('Izračun udjela za 2024. (kune)'!AH302/'Izračun udjela za 2024. (euri)'!$G$1,2)</f>
        <v>977774.94</v>
      </c>
      <c r="AI302" s="68">
        <f>+ROUND('Izračun udjela za 2024. (kune)'!AI302/'Izračun udjela za 2024. (euri)'!$G$1,2)</f>
        <v>860.71</v>
      </c>
      <c r="AJ302" s="64">
        <f>+ROUND('Izračun udjela za 2024. (kune)'!AJ302/'Izračun udjela za 2024. (euri)'!$G$1,2)</f>
        <v>55363.7</v>
      </c>
      <c r="AK302" s="67">
        <f>+ROUND('Izračun udjela za 2024. (kune)'!AK302/'Izračun udjela za 2024. (euri)'!$G$1,2)</f>
        <v>1023779.25</v>
      </c>
      <c r="AL302" s="64">
        <f>+ROUND('Izračun udjela za 2024. (kune)'!AL302/'Izračun udjela za 2024. (euri)'!$G$1,2)</f>
        <v>1302646.6299999999</v>
      </c>
      <c r="AM302" s="68">
        <f>+ROUND('Izračun udjela za 2024. (kune)'!AM302/'Izračun udjela za 2024. (euri)'!$G$1,2)</f>
        <v>1686.5</v>
      </c>
      <c r="AN302" s="64">
        <f>+ROUND('Izračun udjela za 2024. (kune)'!AN302/'Izračun udjela za 2024. (euri)'!$G$1,2)</f>
        <v>73737.09</v>
      </c>
      <c r="AO302" s="67">
        <f>+ROUND('Izračun udjela za 2024. (kune)'!AO302/'Izračun udjela za 2024. (euri)'!$G$1,2)</f>
        <v>1360894.97</v>
      </c>
      <c r="AP302" s="69"/>
      <c r="AQ302" s="69"/>
      <c r="AR302" s="69"/>
      <c r="AS302" s="69"/>
      <c r="AT302" s="69"/>
      <c r="AU302" s="71"/>
      <c r="AV302" s="64">
        <v>36</v>
      </c>
      <c r="AW302" s="64">
        <v>36</v>
      </c>
      <c r="AX302" s="64">
        <v>46</v>
      </c>
      <c r="AY302" s="64">
        <v>50</v>
      </c>
      <c r="AZ302" s="64"/>
      <c r="BA302" s="64"/>
      <c r="BB302" s="64"/>
      <c r="BC302" s="64"/>
      <c r="BD302" s="72">
        <f t="shared" si="69"/>
        <v>1157593.49</v>
      </c>
      <c r="BE302" s="73">
        <f t="shared" si="67"/>
        <v>332.26</v>
      </c>
      <c r="BF302" s="74">
        <f t="shared" si="81"/>
        <v>447.75</v>
      </c>
      <c r="BG302" s="66">
        <f t="shared" si="68"/>
        <v>402367.16000000003</v>
      </c>
      <c r="BH302" s="75">
        <f t="shared" si="71"/>
        <v>1.1369275278925808E-3</v>
      </c>
      <c r="BI302" s="76">
        <f t="shared" si="72"/>
        <v>1.1369275278925799E-3</v>
      </c>
    </row>
    <row r="303" spans="1:61" ht="15.75" customHeight="1" x14ac:dyDescent="0.25">
      <c r="A303" s="60">
        <v>1</v>
      </c>
      <c r="B303" s="61">
        <v>332</v>
      </c>
      <c r="C303" s="61">
        <v>10</v>
      </c>
      <c r="D303" s="62" t="s">
        <v>87</v>
      </c>
      <c r="E303" s="62" t="s">
        <v>382</v>
      </c>
      <c r="F303" s="63">
        <v>8402</v>
      </c>
      <c r="G303" s="64">
        <v>10</v>
      </c>
      <c r="H303" s="64">
        <f>+ROUND('Izračun udjela za 2024. (kune)'!H303/'Izračun udjela za 2024. (euri)'!$G$1,2)</f>
        <v>1086825.1399999999</v>
      </c>
      <c r="I303" s="65">
        <f>+ROUND('Izračun udjela za 2024. (kune)'!I303/'Izračun udjela za 2024. (euri)'!$G$1,2)</f>
        <v>0</v>
      </c>
      <c r="J303" s="66">
        <f>+ROUND('Izračun udjela za 2024. (kune)'!J303/'Izračun udjela za 2024. (euri)'!$G$1,2)</f>
        <v>1195507.6599999999</v>
      </c>
      <c r="K303" s="64">
        <f>+ROUND('Izračun udjela za 2024. (kune)'!K303/'Izračun udjela za 2024. (euri)'!$G$1,2)</f>
        <v>1072546.95</v>
      </c>
      <c r="L303" s="65">
        <f>+ROUND('Izračun udjela za 2024. (kune)'!L303/'Izračun udjela za 2024. (euri)'!$G$1,2)</f>
        <v>0</v>
      </c>
      <c r="M303" s="66">
        <f>+ROUND('Izračun udjela za 2024. (kune)'!M303/'Izračun udjela za 2024. (euri)'!$G$1,2)</f>
        <v>1179801.6499999999</v>
      </c>
      <c r="N303" s="64">
        <f>+ROUND('Izračun udjela za 2024. (kune)'!N303/'Izračun udjela za 2024. (euri)'!$G$1,2)</f>
        <v>676137.13</v>
      </c>
      <c r="O303" s="65">
        <f>+ROUND('Izračun udjela za 2024. (kune)'!O303/'Izračun udjela za 2024. (euri)'!$G$1,2)</f>
        <v>0</v>
      </c>
      <c r="P303" s="66">
        <f>+ROUND('Izračun udjela za 2024. (kune)'!P303/'Izračun udjela za 2024. (euri)'!$G$1,2)</f>
        <v>743750.84</v>
      </c>
      <c r="Q303" s="64">
        <f>+ROUND('Izračun udjela za 2024. (kune)'!Q303/'Izračun udjela za 2024. (euri)'!$G$1,2)</f>
        <v>846206.17</v>
      </c>
      <c r="R303" s="65">
        <f>+ROUND('Izračun udjela za 2024. (kune)'!R303/'Izračun udjela za 2024. (euri)'!$G$1,2)</f>
        <v>0</v>
      </c>
      <c r="S303" s="66">
        <f>+ROUND('Izračun udjela za 2024. (kune)'!S303/'Izračun udjela za 2024. (euri)'!$G$1,2)</f>
        <v>930826.78</v>
      </c>
      <c r="T303" s="64">
        <f>+ROUND('Izračun udjela za 2024. (kune)'!T303/'Izračun udjela za 2024. (euri)'!$G$1,2)</f>
        <v>804258.2</v>
      </c>
      <c r="U303" s="65">
        <f>+ROUND('Izračun udjela za 2024. (kune)'!U303/'Izračun udjela za 2024. (euri)'!$G$1,2)</f>
        <v>0</v>
      </c>
      <c r="V303" s="67">
        <f>+ROUND('Izračun udjela za 2024. (kune)'!V303/'Izračun udjela za 2024. (euri)'!$G$1,2)</f>
        <v>884684.02</v>
      </c>
      <c r="W303" s="64">
        <f>+ROUND('Izračun udjela za 2024. (kune)'!W303/'Izračun udjela za 2024. (euri)'!$G$1,2)</f>
        <v>1115106.49</v>
      </c>
      <c r="X303" s="65">
        <f>+ROUND('Izračun udjela za 2024. (kune)'!X303/'Izračun udjela za 2024. (euri)'!$G$1,2)</f>
        <v>0</v>
      </c>
      <c r="Y303" s="67">
        <f>+ROUND('Izračun udjela za 2024. (kune)'!Y303/'Izračun udjela za 2024. (euri)'!$G$1,2)</f>
        <v>1226617.1399999999</v>
      </c>
      <c r="Z303" s="64">
        <f>+ROUND('Izračun udjela za 2024. (kune)'!Z303/'Izračun udjela za 2024. (euri)'!$G$1,2)</f>
        <v>1343103.3</v>
      </c>
      <c r="AA303" s="68">
        <f>+ROUND('Izračun udjela za 2024. (kune)'!AA303/'Izračun udjela za 2024. (euri)'!$G$1,2)</f>
        <v>5976.61</v>
      </c>
      <c r="AB303" s="65">
        <f>+ROUND('Izračun udjela za 2024. (kune)'!AB303/'Izračun udjela za 2024. (euri)'!$G$1,2)</f>
        <v>0</v>
      </c>
      <c r="AC303" s="67">
        <f>+ROUND('Izračun udjela za 2024. (kune)'!AC303/'Izračun udjela za 2024. (euri)'!$G$1,2)</f>
        <v>1471715.33</v>
      </c>
      <c r="AD303" s="64">
        <f>+ROUND('Izračun udjela za 2024. (kune)'!AD303/'Izračun udjela za 2024. (euri)'!$G$1,2)</f>
        <v>1400016.61</v>
      </c>
      <c r="AE303" s="68">
        <f>+ROUND('Izračun udjela za 2024. (kune)'!AE303/'Izračun udjela za 2024. (euri)'!$G$1,2)</f>
        <v>1880.45</v>
      </c>
      <c r="AF303" s="65">
        <f>+ROUND('Izračun udjela za 2024. (kune)'!AF303/'Izračun udjela za 2024. (euri)'!$G$1,2)</f>
        <v>0</v>
      </c>
      <c r="AG303" s="67">
        <f>+ROUND('Izračun udjela za 2024. (kune)'!AG303/'Izračun udjela za 2024. (euri)'!$G$1,2)</f>
        <v>1538825.75</v>
      </c>
      <c r="AH303" s="64">
        <f>+ROUND('Izračun udjela za 2024. (kune)'!AH303/'Izračun udjela za 2024. (euri)'!$G$1,2)</f>
        <v>1201913.1599999999</v>
      </c>
      <c r="AI303" s="68">
        <f>+ROUND('Izračun udjela za 2024. (kune)'!AI303/'Izračun udjela za 2024. (euri)'!$G$1,2)</f>
        <v>758.29</v>
      </c>
      <c r="AJ303" s="64">
        <f>+ROUND('Izračun udjela za 2024. (kune)'!AJ303/'Izračun udjela za 2024. (euri)'!$G$1,2)</f>
        <v>0</v>
      </c>
      <c r="AK303" s="67">
        <f>+ROUND('Izračun udjela za 2024. (kune)'!AK303/'Izračun udjela za 2024. (euri)'!$G$1,2)</f>
        <v>1322584.31</v>
      </c>
      <c r="AL303" s="64">
        <f>+ROUND('Izračun udjela za 2024. (kune)'!AL303/'Izračun udjela za 2024. (euri)'!$G$1,2)</f>
        <v>1674258</v>
      </c>
      <c r="AM303" s="68">
        <f>+ROUND('Izračun udjela za 2024. (kune)'!AM303/'Izračun udjela za 2024. (euri)'!$G$1,2)</f>
        <v>192.13</v>
      </c>
      <c r="AN303" s="64">
        <f>+ROUND('Izračun udjela za 2024. (kune)'!AN303/'Izračun udjela za 2024. (euri)'!$G$1,2)</f>
        <v>0</v>
      </c>
      <c r="AO303" s="67">
        <f>+ROUND('Izračun udjela za 2024. (kune)'!AO303/'Izračun udjela za 2024. (euri)'!$G$1,2)</f>
        <v>1842786.41</v>
      </c>
      <c r="AP303" s="69"/>
      <c r="AQ303" s="69"/>
      <c r="AR303" s="69"/>
      <c r="AS303" s="69"/>
      <c r="AT303" s="69"/>
      <c r="AU303" s="71"/>
      <c r="AV303" s="64">
        <v>4</v>
      </c>
      <c r="AW303" s="64">
        <v>4</v>
      </c>
      <c r="AX303" s="64">
        <v>6</v>
      </c>
      <c r="AY303" s="64">
        <v>6</v>
      </c>
      <c r="AZ303" s="64"/>
      <c r="BA303" s="64"/>
      <c r="BB303" s="64"/>
      <c r="BC303" s="64"/>
      <c r="BD303" s="72">
        <f t="shared" si="69"/>
        <v>1480505.79</v>
      </c>
      <c r="BE303" s="73">
        <f t="shared" si="67"/>
        <v>176.21</v>
      </c>
      <c r="BF303" s="74">
        <f t="shared" si="81"/>
        <v>447.75</v>
      </c>
      <c r="BG303" s="66">
        <f t="shared" si="68"/>
        <v>2281479.0799999996</v>
      </c>
      <c r="BH303" s="75">
        <f t="shared" si="71"/>
        <v>6.446540941271249E-3</v>
      </c>
      <c r="BI303" s="76">
        <f t="shared" si="72"/>
        <v>6.4465409412712499E-3</v>
      </c>
    </row>
    <row r="304" spans="1:61" ht="15.75" customHeight="1" x14ac:dyDescent="0.25">
      <c r="A304" s="60">
        <v>1</v>
      </c>
      <c r="B304" s="61">
        <v>333</v>
      </c>
      <c r="C304" s="61">
        <v>4</v>
      </c>
      <c r="D304" s="62" t="s">
        <v>87</v>
      </c>
      <c r="E304" s="62" t="s">
        <v>383</v>
      </c>
      <c r="F304" s="63">
        <v>1650</v>
      </c>
      <c r="G304" s="64">
        <v>10</v>
      </c>
      <c r="H304" s="64">
        <f>+ROUND('Izračun udjela za 2024. (kune)'!H304/'Izračun udjela za 2024. (euri)'!$G$1,2)</f>
        <v>88050.93</v>
      </c>
      <c r="I304" s="65">
        <f>+ROUND('Izračun udjela za 2024. (kune)'!I304/'Izračun udjela za 2024. (euri)'!$G$1,2)</f>
        <v>0</v>
      </c>
      <c r="J304" s="66">
        <f>+ROUND('Izračun udjela za 2024. (kune)'!J304/'Izračun udjela za 2024. (euri)'!$G$1,2)</f>
        <v>96856.02</v>
      </c>
      <c r="K304" s="64">
        <f>+ROUND('Izračun udjela za 2024. (kune)'!K304/'Izračun udjela za 2024. (euri)'!$G$1,2)</f>
        <v>56544.11</v>
      </c>
      <c r="L304" s="65">
        <f>+ROUND('Izračun udjela za 2024. (kune)'!L304/'Izračun udjela za 2024. (euri)'!$G$1,2)</f>
        <v>0</v>
      </c>
      <c r="M304" s="66">
        <f>+ROUND('Izračun udjela za 2024. (kune)'!M304/'Izračun udjela za 2024. (euri)'!$G$1,2)</f>
        <v>62198.52</v>
      </c>
      <c r="N304" s="64">
        <f>+ROUND('Izračun udjela za 2024. (kune)'!N304/'Izračun udjela za 2024. (euri)'!$G$1,2)</f>
        <v>62136.88</v>
      </c>
      <c r="O304" s="65">
        <f>+ROUND('Izračun udjela za 2024. (kune)'!O304/'Izračun udjela za 2024. (euri)'!$G$1,2)</f>
        <v>0</v>
      </c>
      <c r="P304" s="66">
        <f>+ROUND('Izračun udjela za 2024. (kune)'!P304/'Izračun udjela za 2024. (euri)'!$G$1,2)</f>
        <v>68350.559999999998</v>
      </c>
      <c r="Q304" s="64">
        <f>+ROUND('Izračun udjela za 2024. (kune)'!Q304/'Izračun udjela za 2024. (euri)'!$G$1,2)</f>
        <v>97208.39</v>
      </c>
      <c r="R304" s="65">
        <f>+ROUND('Izračun udjela za 2024. (kune)'!R304/'Izračun udjela za 2024. (euri)'!$G$1,2)</f>
        <v>0</v>
      </c>
      <c r="S304" s="66">
        <f>+ROUND('Izračun udjela za 2024. (kune)'!S304/'Izračun udjela za 2024. (euri)'!$G$1,2)</f>
        <v>106929.23</v>
      </c>
      <c r="T304" s="64">
        <f>+ROUND('Izračun udjela za 2024. (kune)'!T304/'Izračun udjela za 2024. (euri)'!$G$1,2)</f>
        <v>52004.39</v>
      </c>
      <c r="U304" s="65">
        <f>+ROUND('Izračun udjela za 2024. (kune)'!U304/'Izračun udjela za 2024. (euri)'!$G$1,2)</f>
        <v>0</v>
      </c>
      <c r="V304" s="67">
        <f>+ROUND('Izračun udjela za 2024. (kune)'!V304/'Izračun udjela za 2024. (euri)'!$G$1,2)</f>
        <v>57204.83</v>
      </c>
      <c r="W304" s="64">
        <f>+ROUND('Izračun udjela za 2024. (kune)'!W304/'Izračun udjela za 2024. (euri)'!$G$1,2)</f>
        <v>128526.51</v>
      </c>
      <c r="X304" s="65">
        <f>+ROUND('Izračun udjela za 2024. (kune)'!X304/'Izračun udjela za 2024. (euri)'!$G$1,2)</f>
        <v>0</v>
      </c>
      <c r="Y304" s="67">
        <f>+ROUND('Izračun udjela za 2024. (kune)'!Y304/'Izračun udjela za 2024. (euri)'!$G$1,2)</f>
        <v>141379.16</v>
      </c>
      <c r="Z304" s="64">
        <f>+ROUND('Izračun udjela za 2024. (kune)'!Z304/'Izračun udjela za 2024. (euri)'!$G$1,2)</f>
        <v>162263.15</v>
      </c>
      <c r="AA304" s="68">
        <f>+ROUND('Izračun udjela za 2024. (kune)'!AA304/'Izračun udjela za 2024. (euri)'!$G$1,2)</f>
        <v>796.82</v>
      </c>
      <c r="AB304" s="65">
        <f>+ROUND('Izračun udjela za 2024. (kune)'!AB304/'Izračun udjela za 2024. (euri)'!$G$1,2)</f>
        <v>0</v>
      </c>
      <c r="AC304" s="67">
        <f>+ROUND('Izračun udjela za 2024. (kune)'!AC304/'Izračun udjela za 2024. (euri)'!$G$1,2)</f>
        <v>191409.5</v>
      </c>
      <c r="AD304" s="64">
        <f>+ROUND('Izračun udjela za 2024. (kune)'!AD304/'Izračun udjela za 2024. (euri)'!$G$1,2)</f>
        <v>85611.83</v>
      </c>
      <c r="AE304" s="68">
        <f>+ROUND('Izračun udjela za 2024. (kune)'!AE304/'Izračun udjela za 2024. (euri)'!$G$1,2)</f>
        <v>822.19</v>
      </c>
      <c r="AF304" s="65">
        <f>+ROUND('Izračun udjela za 2024. (kune)'!AF304/'Izračun udjela za 2024. (euri)'!$G$1,2)</f>
        <v>0</v>
      </c>
      <c r="AG304" s="67">
        <f>+ROUND('Izračun udjela za 2024. (kune)'!AG304/'Izračun udjela za 2024. (euri)'!$G$1,2)</f>
        <v>108817.08</v>
      </c>
      <c r="AH304" s="64">
        <f>+ROUND('Izračun udjela za 2024. (kune)'!AH304/'Izračun udjela za 2024. (euri)'!$G$1,2)</f>
        <v>86709.5</v>
      </c>
      <c r="AI304" s="68">
        <f>+ROUND('Izračun udjela za 2024. (kune)'!AI304/'Izračun udjela za 2024. (euri)'!$G$1,2)</f>
        <v>1467.92</v>
      </c>
      <c r="AJ304" s="64">
        <f>+ROUND('Izračun udjela za 2024. (kune)'!AJ304/'Izračun udjela za 2024. (euri)'!$G$1,2)</f>
        <v>0</v>
      </c>
      <c r="AK304" s="67">
        <f>+ROUND('Izračun udjela za 2024. (kune)'!AK304/'Izračun udjela za 2024. (euri)'!$G$1,2)</f>
        <v>111066.16</v>
      </c>
      <c r="AL304" s="64">
        <f>+ROUND('Izračun udjela za 2024. (kune)'!AL304/'Izračun udjela za 2024. (euri)'!$G$1,2)</f>
        <v>125961.12</v>
      </c>
      <c r="AM304" s="68">
        <f>+ROUND('Izračun udjela za 2024. (kune)'!AM304/'Izračun udjela za 2024. (euri)'!$G$1,2)</f>
        <v>2226.14</v>
      </c>
      <c r="AN304" s="64">
        <f>+ROUND('Izračun udjela za 2024. (kune)'!AN304/'Izračun udjela za 2024. (euri)'!$G$1,2)</f>
        <v>0</v>
      </c>
      <c r="AO304" s="67">
        <f>+ROUND('Izračun udjela za 2024. (kune)'!AO304/'Izračun udjela za 2024. (euri)'!$G$1,2)</f>
        <v>161511.62</v>
      </c>
      <c r="AP304" s="69"/>
      <c r="AQ304" s="69"/>
      <c r="AR304" s="69"/>
      <c r="AS304" s="69"/>
      <c r="AT304" s="69"/>
      <c r="AU304" s="71"/>
      <c r="AV304" s="64">
        <v>63</v>
      </c>
      <c r="AW304" s="64">
        <v>71</v>
      </c>
      <c r="AX304" s="64">
        <v>79</v>
      </c>
      <c r="AY304" s="64">
        <v>116</v>
      </c>
      <c r="AZ304" s="64"/>
      <c r="BA304" s="64"/>
      <c r="BB304" s="64"/>
      <c r="BC304" s="64"/>
      <c r="BD304" s="72">
        <f t="shared" si="69"/>
        <v>142836.70000000001</v>
      </c>
      <c r="BE304" s="73">
        <f t="shared" si="67"/>
        <v>86.57</v>
      </c>
      <c r="BF304" s="74">
        <f t="shared" si="81"/>
        <v>447.75</v>
      </c>
      <c r="BG304" s="66">
        <f t="shared" si="68"/>
        <v>595947</v>
      </c>
      <c r="BH304" s="75">
        <f t="shared" si="71"/>
        <v>1.6839061852488156E-3</v>
      </c>
      <c r="BI304" s="76">
        <f t="shared" si="72"/>
        <v>1.68390618524882E-3</v>
      </c>
    </row>
    <row r="305" spans="1:61" ht="15.75" customHeight="1" x14ac:dyDescent="0.25">
      <c r="A305" s="60">
        <v>1</v>
      </c>
      <c r="B305" s="61">
        <v>334</v>
      </c>
      <c r="C305" s="61">
        <v>11</v>
      </c>
      <c r="D305" s="62" t="s">
        <v>91</v>
      </c>
      <c r="E305" s="62" t="s">
        <v>384</v>
      </c>
      <c r="F305" s="63">
        <v>9138</v>
      </c>
      <c r="G305" s="64">
        <v>12</v>
      </c>
      <c r="H305" s="64">
        <f>+ROUND('Izračun udjela za 2024. (kune)'!H305/'Izračun udjela za 2024. (euri)'!$G$1,2)</f>
        <v>1166889.6599999999</v>
      </c>
      <c r="I305" s="65">
        <f>+ROUND('Izračun udjela za 2024. (kune)'!I305/'Izračun udjela za 2024. (euri)'!$G$1,2)</f>
        <v>105020.07</v>
      </c>
      <c r="J305" s="66">
        <f>+ROUND('Izračun udjela za 2024. (kune)'!J305/'Izračun udjela za 2024. (euri)'!$G$1,2)</f>
        <v>1189293.94</v>
      </c>
      <c r="K305" s="64">
        <f>+ROUND('Izračun udjela za 2024. (kune)'!K305/'Izračun udjela za 2024. (euri)'!$G$1,2)</f>
        <v>1136733.8500000001</v>
      </c>
      <c r="L305" s="65">
        <f>+ROUND('Izračun udjela za 2024. (kune)'!L305/'Izračun udjela za 2024. (euri)'!$G$1,2)</f>
        <v>102306.05</v>
      </c>
      <c r="M305" s="66">
        <f>+ROUND('Izračun udjela za 2024. (kune)'!M305/'Izračun udjela za 2024. (euri)'!$G$1,2)</f>
        <v>1158559.1399999999</v>
      </c>
      <c r="N305" s="64">
        <f>+ROUND('Izračun udjela za 2024. (kune)'!N305/'Izračun udjela za 2024. (euri)'!$G$1,2)</f>
        <v>664293.25</v>
      </c>
      <c r="O305" s="65">
        <f>+ROUND('Izračun udjela za 2024. (kune)'!O305/'Izračun udjela za 2024. (euri)'!$G$1,2)</f>
        <v>59786.54</v>
      </c>
      <c r="P305" s="66">
        <f>+ROUND('Izračun udjela za 2024. (kune)'!P305/'Izračun udjela za 2024. (euri)'!$G$1,2)</f>
        <v>677047.51</v>
      </c>
      <c r="Q305" s="64">
        <f>+ROUND('Izračun udjela za 2024. (kune)'!Q305/'Izračun udjela za 2024. (euri)'!$G$1,2)</f>
        <v>878674.39</v>
      </c>
      <c r="R305" s="65">
        <f>+ROUND('Izračun udjela za 2024. (kune)'!R305/'Izračun udjela za 2024. (euri)'!$G$1,2)</f>
        <v>80173.91</v>
      </c>
      <c r="S305" s="66">
        <f>+ROUND('Izračun udjela za 2024. (kune)'!S305/'Izračun udjela za 2024. (euri)'!$G$1,2)</f>
        <v>894320.54</v>
      </c>
      <c r="T305" s="64">
        <f>+ROUND('Izračun udjela za 2024. (kune)'!T305/'Izračun udjela za 2024. (euri)'!$G$1,2)</f>
        <v>903909.36</v>
      </c>
      <c r="U305" s="65">
        <f>+ROUND('Izračun udjela za 2024. (kune)'!U305/'Izračun udjela za 2024. (euri)'!$G$1,2)</f>
        <v>82988.03</v>
      </c>
      <c r="V305" s="67">
        <f>+ROUND('Izračun udjela za 2024. (kune)'!V305/'Izračun udjela za 2024. (euri)'!$G$1,2)</f>
        <v>919431.89</v>
      </c>
      <c r="W305" s="64">
        <f>+ROUND('Izračun udjela za 2024. (kune)'!W305/'Izračun udjela za 2024. (euri)'!$G$1,2)</f>
        <v>1158970.48</v>
      </c>
      <c r="X305" s="65">
        <f>+ROUND('Izračun udjela za 2024. (kune)'!X305/'Izračun udjela za 2024. (euri)'!$G$1,2)</f>
        <v>105361.04</v>
      </c>
      <c r="Y305" s="67">
        <f>+ROUND('Izračun udjela za 2024. (kune)'!Y305/'Izračun udjela za 2024. (euri)'!$G$1,2)</f>
        <v>1180042.57</v>
      </c>
      <c r="Z305" s="64">
        <f>+ROUND('Izračun udjela za 2024. (kune)'!Z305/'Izračun udjela za 2024. (euri)'!$G$1,2)</f>
        <v>1349935.55</v>
      </c>
      <c r="AA305" s="68">
        <f>+ROUND('Izračun udjela za 2024. (kune)'!AA305/'Izračun udjela za 2024. (euri)'!$G$1,2)</f>
        <v>3861.23</v>
      </c>
      <c r="AB305" s="65">
        <f>+ROUND('Izračun udjela za 2024. (kune)'!AB305/'Izračun udjela za 2024. (euri)'!$G$1,2)</f>
        <v>122721.51</v>
      </c>
      <c r="AC305" s="67">
        <f>+ROUND('Izračun udjela za 2024. (kune)'!AC305/'Izračun udjela za 2024. (euri)'!$G$1,2)</f>
        <v>1374837.61</v>
      </c>
      <c r="AD305" s="64">
        <f>+ROUND('Izračun udjela za 2024. (kune)'!AD305/'Izračun udjela za 2024. (euri)'!$G$1,2)</f>
        <v>1463565.63</v>
      </c>
      <c r="AE305" s="68">
        <f>+ROUND('Izračun udjela za 2024. (kune)'!AE305/'Izračun udjela za 2024. (euri)'!$G$1,2)</f>
        <v>612.96</v>
      </c>
      <c r="AF305" s="65">
        <f>+ROUND('Izračun udjela za 2024. (kune)'!AF305/'Izračun udjela za 2024. (euri)'!$G$1,2)</f>
        <v>135586.34</v>
      </c>
      <c r="AG305" s="67">
        <f>+ROUND('Izračun udjela za 2024. (kune)'!AG305/'Izračun udjela za 2024. (euri)'!$G$1,2)</f>
        <v>1489994.9</v>
      </c>
      <c r="AH305" s="64">
        <f>+ROUND('Izračun udjela za 2024. (kune)'!AH305/'Izračun udjela za 2024. (euri)'!$G$1,2)</f>
        <v>1253917.27</v>
      </c>
      <c r="AI305" s="68">
        <f>+ROUND('Izračun udjela za 2024. (kune)'!AI305/'Izračun udjela za 2024. (euri)'!$G$1,2)</f>
        <v>546.53</v>
      </c>
      <c r="AJ305" s="64">
        <f>+ROUND('Izračun udjela za 2024. (kune)'!AJ305/'Izračun udjela za 2024. (euri)'!$G$1,2)</f>
        <v>0</v>
      </c>
      <c r="AK305" s="67">
        <f>+ROUND('Izračun udjela za 2024. (kune)'!AK305/'Izračun udjela za 2024. (euri)'!$G$1,2)</f>
        <v>1408457.69</v>
      </c>
      <c r="AL305" s="64">
        <f>+ROUND('Izračun udjela za 2024. (kune)'!AL305/'Izračun udjela za 2024. (euri)'!$G$1,2)</f>
        <v>1471143.11</v>
      </c>
      <c r="AM305" s="68">
        <f>+ROUND('Izračun udjela za 2024. (kune)'!AM305/'Izračun udjela za 2024. (euri)'!$G$1,2)</f>
        <v>589.21</v>
      </c>
      <c r="AN305" s="64">
        <f>+ROUND('Izračun udjela za 2024. (kune)'!AN305/'Izračun udjela za 2024. (euri)'!$G$1,2)</f>
        <v>0</v>
      </c>
      <c r="AO305" s="67">
        <f>+ROUND('Izračun udjela za 2024. (kune)'!AO305/'Izračun udjela za 2024. (euri)'!$G$1,2)</f>
        <v>1651256.88</v>
      </c>
      <c r="AP305" s="69"/>
      <c r="AQ305" s="69"/>
      <c r="AR305" s="69"/>
      <c r="AS305" s="69"/>
      <c r="AT305" s="69"/>
      <c r="AU305" s="71"/>
      <c r="AV305" s="64">
        <v>21</v>
      </c>
      <c r="AW305" s="64">
        <v>15</v>
      </c>
      <c r="AX305" s="64">
        <v>21</v>
      </c>
      <c r="AY305" s="64">
        <v>19</v>
      </c>
      <c r="AZ305" s="64"/>
      <c r="BA305" s="64"/>
      <c r="BB305" s="64"/>
      <c r="BC305" s="64"/>
      <c r="BD305" s="72">
        <f t="shared" si="69"/>
        <v>1420917.93</v>
      </c>
      <c r="BE305" s="73">
        <f t="shared" si="67"/>
        <v>155.5</v>
      </c>
      <c r="BF305" s="74">
        <f t="shared" ref="BF305:BF306" si="82">+$BJ$601</f>
        <v>453.27</v>
      </c>
      <c r="BG305" s="66">
        <f t="shared" si="68"/>
        <v>2721022.26</v>
      </c>
      <c r="BH305" s="75">
        <f t="shared" si="71"/>
        <v>7.6885129278504811E-3</v>
      </c>
      <c r="BI305" s="76">
        <f t="shared" si="72"/>
        <v>7.6885129278504803E-3</v>
      </c>
    </row>
    <row r="306" spans="1:61" ht="15.75" customHeight="1" x14ac:dyDescent="0.25">
      <c r="A306" s="60">
        <v>1</v>
      </c>
      <c r="B306" s="61">
        <v>335</v>
      </c>
      <c r="C306" s="61">
        <v>19</v>
      </c>
      <c r="D306" s="62" t="s">
        <v>91</v>
      </c>
      <c r="E306" s="62" t="s">
        <v>385</v>
      </c>
      <c r="F306" s="63">
        <v>8220</v>
      </c>
      <c r="G306" s="64">
        <v>12</v>
      </c>
      <c r="H306" s="64">
        <f>+ROUND('Izračun udjela za 2024. (kune)'!H306/'Izračun udjela za 2024. (euri)'!$G$1,2)</f>
        <v>2211993.23</v>
      </c>
      <c r="I306" s="65">
        <f>+ROUND('Izračun udjela za 2024. (kune)'!I306/'Izračun udjela za 2024. (euri)'!$G$1,2)</f>
        <v>0</v>
      </c>
      <c r="J306" s="66">
        <f>+ROUND('Izračun udjela za 2024. (kune)'!J306/'Izračun udjela za 2024. (euri)'!$G$1,2)</f>
        <v>2477432.41</v>
      </c>
      <c r="K306" s="64">
        <f>+ROUND('Izračun udjela za 2024. (kune)'!K306/'Izračun udjela za 2024. (euri)'!$G$1,2)</f>
        <v>2111392.9900000002</v>
      </c>
      <c r="L306" s="65">
        <f>+ROUND('Izračun udjela za 2024. (kune)'!L306/'Izračun udjela za 2024. (euri)'!$G$1,2)</f>
        <v>0</v>
      </c>
      <c r="M306" s="66">
        <f>+ROUND('Izračun udjela za 2024. (kune)'!M306/'Izračun udjela za 2024. (euri)'!$G$1,2)</f>
        <v>2364760.15</v>
      </c>
      <c r="N306" s="64">
        <f>+ROUND('Izračun udjela za 2024. (kune)'!N306/'Izračun udjela za 2024. (euri)'!$G$1,2)</f>
        <v>2013469.5</v>
      </c>
      <c r="O306" s="65">
        <f>+ROUND('Izračun udjela za 2024. (kune)'!O306/'Izračun udjela za 2024. (euri)'!$G$1,2)</f>
        <v>166086.87</v>
      </c>
      <c r="P306" s="66">
        <f>+ROUND('Izračun udjela za 2024. (kune)'!P306/'Izračun udjela za 2024. (euri)'!$G$1,2)</f>
        <v>2069068.54</v>
      </c>
      <c r="Q306" s="64">
        <f>+ROUND('Izračun udjela za 2024. (kune)'!Q306/'Izračun udjela za 2024. (euri)'!$G$1,2)</f>
        <v>1992562.7</v>
      </c>
      <c r="R306" s="65">
        <f>+ROUND('Izračun udjela za 2024. (kune)'!R306/'Izračun udjela za 2024. (euri)'!$G$1,2)</f>
        <v>180663.55</v>
      </c>
      <c r="S306" s="66">
        <f>+ROUND('Izračun udjela za 2024. (kune)'!S306/'Izračun udjela za 2024. (euri)'!$G$1,2)</f>
        <v>2029327.05</v>
      </c>
      <c r="T306" s="64">
        <f>+ROUND('Izračun udjela za 2024. (kune)'!T306/'Izračun udjela za 2024. (euri)'!$G$1,2)</f>
        <v>1788321.67</v>
      </c>
      <c r="U306" s="65">
        <f>+ROUND('Izračun udjela za 2024. (kune)'!U306/'Izračun udjela za 2024. (euri)'!$G$1,2)</f>
        <v>162992.82999999999</v>
      </c>
      <c r="V306" s="67">
        <f>+ROUND('Izračun udjela za 2024. (kune)'!V306/'Izračun udjela za 2024. (euri)'!$G$1,2)</f>
        <v>1820368.3</v>
      </c>
      <c r="W306" s="64">
        <f>+ROUND('Izračun udjela za 2024. (kune)'!W306/'Izračun udjela za 2024. (euri)'!$G$1,2)</f>
        <v>2160310.0299999998</v>
      </c>
      <c r="X306" s="65">
        <f>+ROUND('Izračun udjela za 2024. (kune)'!X306/'Izračun udjela za 2024. (euri)'!$G$1,2)</f>
        <v>196391.93</v>
      </c>
      <c r="Y306" s="67">
        <f>+ROUND('Izračun udjela za 2024. (kune)'!Y306/'Izračun udjela za 2024. (euri)'!$G$1,2)</f>
        <v>2199588.2599999998</v>
      </c>
      <c r="Z306" s="64">
        <f>+ROUND('Izračun udjela za 2024. (kune)'!Z306/'Izračun udjela za 2024. (euri)'!$G$1,2)</f>
        <v>2624221.89</v>
      </c>
      <c r="AA306" s="68">
        <f>+ROUND('Izračun udjela za 2024. (kune)'!AA306/'Izračun udjela za 2024. (euri)'!$G$1,2)</f>
        <v>31415.97</v>
      </c>
      <c r="AB306" s="65">
        <f>+ROUND('Izračun udjela za 2024. (kune)'!AB306/'Izračun udjela za 2024. (euri)'!$G$1,2)</f>
        <v>238565.75</v>
      </c>
      <c r="AC306" s="67">
        <f>+ROUND('Izračun udjela za 2024. (kune)'!AC306/'Izračun udjela za 2024. (euri)'!$G$1,2)</f>
        <v>2765405.18</v>
      </c>
      <c r="AD306" s="64">
        <f>+ROUND('Izračun udjela za 2024. (kune)'!AD306/'Izračun udjela za 2024. (euri)'!$G$1,2)</f>
        <v>2590717.2400000002</v>
      </c>
      <c r="AE306" s="68">
        <f>+ROUND('Izračun udjela za 2024. (kune)'!AE306/'Izračun udjela za 2024. (euri)'!$G$1,2)</f>
        <v>13033.62</v>
      </c>
      <c r="AF306" s="65">
        <f>+ROUND('Izračun udjela za 2024. (kune)'!AF306/'Izračun udjela za 2024. (euri)'!$G$1,2)</f>
        <v>231416.1</v>
      </c>
      <c r="AG306" s="67">
        <f>+ROUND('Izračun udjela za 2024. (kune)'!AG306/'Izračun udjela za 2024. (euri)'!$G$1,2)</f>
        <v>2754023.08</v>
      </c>
      <c r="AH306" s="64">
        <f>+ROUND('Izračun udjela za 2024. (kune)'!AH306/'Izračun udjela za 2024. (euri)'!$G$1,2)</f>
        <v>2210089.92</v>
      </c>
      <c r="AI306" s="68">
        <f>+ROUND('Izračun udjela za 2024. (kune)'!AI306/'Izračun udjela za 2024. (euri)'!$G$1,2)</f>
        <v>13318.56</v>
      </c>
      <c r="AJ306" s="64">
        <f>+ROUND('Izračun udjela za 2024. (kune)'!AJ306/'Izračun udjela za 2024. (euri)'!$G$1,2)</f>
        <v>200947.02</v>
      </c>
      <c r="AK306" s="67">
        <f>+ROUND('Izračun udjela za 2024. (kune)'!AK306/'Izračun udjela za 2024. (euri)'!$G$1,2)</f>
        <v>2377803.86</v>
      </c>
      <c r="AL306" s="64">
        <f>+ROUND('Izračun udjela za 2024. (kune)'!AL306/'Izračun udjela za 2024. (euri)'!$G$1,2)</f>
        <v>2270983.34</v>
      </c>
      <c r="AM306" s="68">
        <f>+ROUND('Izračun udjela za 2024. (kune)'!AM306/'Izračun udjela za 2024. (euri)'!$G$1,2)</f>
        <v>13510.99</v>
      </c>
      <c r="AN306" s="64">
        <f>+ROUND('Izračun udjela za 2024. (kune)'!AN306/'Izračun udjela za 2024. (euri)'!$G$1,2)</f>
        <v>206860.28</v>
      </c>
      <c r="AO306" s="67">
        <f>+ROUND('Izračun udjela za 2024. (kune)'!AO306/'Izračun udjela za 2024. (euri)'!$G$1,2)</f>
        <v>2457004.0499999998</v>
      </c>
      <c r="AP306" s="69"/>
      <c r="AQ306" s="69"/>
      <c r="AR306" s="69"/>
      <c r="AS306" s="69"/>
      <c r="AT306" s="69"/>
      <c r="AU306" s="71"/>
      <c r="AV306" s="64">
        <v>577</v>
      </c>
      <c r="AW306" s="64">
        <v>566</v>
      </c>
      <c r="AX306" s="64">
        <v>639</v>
      </c>
      <c r="AY306" s="64">
        <v>719</v>
      </c>
      <c r="AZ306" s="64"/>
      <c r="BA306" s="64"/>
      <c r="BB306" s="64"/>
      <c r="BC306" s="64"/>
      <c r="BD306" s="72">
        <f t="shared" si="69"/>
        <v>2510764.89</v>
      </c>
      <c r="BE306" s="73">
        <f t="shared" si="67"/>
        <v>305.45</v>
      </c>
      <c r="BF306" s="74">
        <f t="shared" si="82"/>
        <v>453.27</v>
      </c>
      <c r="BG306" s="66">
        <f t="shared" si="68"/>
        <v>1215080.3999999999</v>
      </c>
      <c r="BH306" s="75">
        <f t="shared" si="71"/>
        <v>3.4333277978320304E-3</v>
      </c>
      <c r="BI306" s="76">
        <f t="shared" si="72"/>
        <v>3.4333277978320299E-3</v>
      </c>
    </row>
    <row r="307" spans="1:61" ht="15.75" customHeight="1" x14ac:dyDescent="0.25">
      <c r="A307" s="60">
        <v>1</v>
      </c>
      <c r="B307" s="61">
        <v>337</v>
      </c>
      <c r="C307" s="61">
        <v>17</v>
      </c>
      <c r="D307" s="62" t="s">
        <v>87</v>
      </c>
      <c r="E307" s="62" t="s">
        <v>386</v>
      </c>
      <c r="F307" s="63">
        <v>4035</v>
      </c>
      <c r="G307" s="64">
        <v>10</v>
      </c>
      <c r="H307" s="64">
        <f>+ROUND('Izračun udjela za 2024. (kune)'!H307/'Izračun udjela za 2024. (euri)'!$G$1,2)</f>
        <v>371675.43</v>
      </c>
      <c r="I307" s="65">
        <f>+ROUND('Izračun udjela za 2024. (kune)'!I307/'Izračun udjela za 2024. (euri)'!$G$1,2)</f>
        <v>31325.01</v>
      </c>
      <c r="J307" s="66">
        <f>+ROUND('Izračun udjela za 2024. (kune)'!J307/'Izračun udjela za 2024. (euri)'!$G$1,2)</f>
        <v>374385.45</v>
      </c>
      <c r="K307" s="64">
        <f>+ROUND('Izračun udjela za 2024. (kune)'!K307/'Izračun udjela za 2024. (euri)'!$G$1,2)</f>
        <v>395236.9</v>
      </c>
      <c r="L307" s="65">
        <f>+ROUND('Izračun udjela za 2024. (kune)'!L307/'Izračun udjela za 2024. (euri)'!$G$1,2)</f>
        <v>33089.69</v>
      </c>
      <c r="M307" s="66">
        <f>+ROUND('Izračun udjela za 2024. (kune)'!M307/'Izračun udjela za 2024. (euri)'!$G$1,2)</f>
        <v>398361.92</v>
      </c>
      <c r="N307" s="64">
        <f>+ROUND('Izračun udjela za 2024. (kune)'!N307/'Izračun udjela za 2024. (euri)'!$G$1,2)</f>
        <v>309159.81</v>
      </c>
      <c r="O307" s="65">
        <f>+ROUND('Izračun udjela za 2024. (kune)'!O307/'Izračun udjela za 2024. (euri)'!$G$1,2)</f>
        <v>17324.7</v>
      </c>
      <c r="P307" s="66">
        <f>+ROUND('Izračun udjela za 2024. (kune)'!P307/'Izračun udjela za 2024. (euri)'!$G$1,2)</f>
        <v>321018.61</v>
      </c>
      <c r="Q307" s="64">
        <f>+ROUND('Izračun udjela za 2024. (kune)'!Q307/'Izračun udjela za 2024. (euri)'!$G$1,2)</f>
        <v>390260.21</v>
      </c>
      <c r="R307" s="65">
        <f>+ROUND('Izračun udjela za 2024. (kune)'!R307/'Izračun udjela za 2024. (euri)'!$G$1,2)</f>
        <v>22292.18</v>
      </c>
      <c r="S307" s="66">
        <f>+ROUND('Izračun udjela za 2024. (kune)'!S307/'Izračun udjela za 2024. (euri)'!$G$1,2)</f>
        <v>404764.83</v>
      </c>
      <c r="T307" s="64">
        <f>+ROUND('Izračun udjela za 2024. (kune)'!T307/'Izračun udjela za 2024. (euri)'!$G$1,2)</f>
        <v>370946.93</v>
      </c>
      <c r="U307" s="65">
        <f>+ROUND('Izračun udjela za 2024. (kune)'!U307/'Izračun udjela za 2024. (euri)'!$G$1,2)</f>
        <v>21636.31</v>
      </c>
      <c r="V307" s="67">
        <f>+ROUND('Izračun udjela za 2024. (kune)'!V307/'Izračun udjela za 2024. (euri)'!$G$1,2)</f>
        <v>384241.68</v>
      </c>
      <c r="W307" s="64">
        <f>+ROUND('Izračun udjela za 2024. (kune)'!W307/'Izračun udjela za 2024. (euri)'!$G$1,2)</f>
        <v>481371.3</v>
      </c>
      <c r="X307" s="65">
        <f>+ROUND('Izračun udjela za 2024. (kune)'!X307/'Izračun udjela za 2024. (euri)'!$G$1,2)</f>
        <v>27247.47</v>
      </c>
      <c r="Y307" s="67">
        <f>+ROUND('Izračun udjela za 2024. (kune)'!Y307/'Izračun udjela za 2024. (euri)'!$G$1,2)</f>
        <v>499536.21</v>
      </c>
      <c r="Z307" s="64">
        <f>+ROUND('Izračun udjela za 2024. (kune)'!Z307/'Izračun udjela za 2024. (euri)'!$G$1,2)</f>
        <v>607567.81999999995</v>
      </c>
      <c r="AA307" s="68">
        <f>+ROUND('Izračun udjela za 2024. (kune)'!AA307/'Izračun udjela za 2024. (euri)'!$G$1,2)</f>
        <v>15215.72</v>
      </c>
      <c r="AB307" s="65">
        <f>+ROUND('Izračun udjela za 2024. (kune)'!AB307/'Izračun udjela za 2024. (euri)'!$G$1,2)</f>
        <v>34390.67</v>
      </c>
      <c r="AC307" s="67">
        <f>+ROUND('Izračun udjela za 2024. (kune)'!AC307/'Izračun udjela za 2024. (euri)'!$G$1,2)</f>
        <v>679674.35</v>
      </c>
      <c r="AD307" s="64">
        <f>+ROUND('Izračun udjela za 2024. (kune)'!AD307/'Izračun udjela za 2024. (euri)'!$G$1,2)</f>
        <v>624125.82999999996</v>
      </c>
      <c r="AE307" s="68">
        <f>+ROUND('Izračun udjela za 2024. (kune)'!AE307/'Izračun udjela za 2024. (euri)'!$G$1,2)</f>
        <v>8039.67</v>
      </c>
      <c r="AF307" s="65">
        <f>+ROUND('Izračun udjela za 2024. (kune)'!AF307/'Izračun udjela za 2024. (euri)'!$G$1,2)</f>
        <v>33443.17</v>
      </c>
      <c r="AG307" s="67">
        <f>+ROUND('Izračun udjela za 2024. (kune)'!AG307/'Izračun udjela za 2024. (euri)'!$G$1,2)</f>
        <v>710765.94</v>
      </c>
      <c r="AH307" s="64">
        <f>+ROUND('Izračun udjela za 2024. (kune)'!AH307/'Izračun udjela za 2024. (euri)'!$G$1,2)</f>
        <v>667852.1</v>
      </c>
      <c r="AI307" s="68">
        <f>+ROUND('Izračun udjela za 2024. (kune)'!AI307/'Izračun udjela za 2024. (euri)'!$G$1,2)</f>
        <v>8322.75</v>
      </c>
      <c r="AJ307" s="64">
        <f>+ROUND('Izračun udjela za 2024. (kune)'!AJ307/'Izračun udjela za 2024. (euri)'!$G$1,2)</f>
        <v>39787.01</v>
      </c>
      <c r="AK307" s="67">
        <f>+ROUND('Izračun udjela za 2024. (kune)'!AK307/'Izračun udjela za 2024. (euri)'!$G$1,2)</f>
        <v>778730.31</v>
      </c>
      <c r="AL307" s="64">
        <f>+ROUND('Izračun udjela za 2024. (kune)'!AL307/'Izračun udjela za 2024. (euri)'!$G$1,2)</f>
        <v>809194.81</v>
      </c>
      <c r="AM307" s="68">
        <f>+ROUND('Izračun udjela za 2024. (kune)'!AM307/'Izračun udjela za 2024. (euri)'!$G$1,2)</f>
        <v>10816.31</v>
      </c>
      <c r="AN307" s="64">
        <f>+ROUND('Izračun udjela za 2024. (kune)'!AN307/'Izračun udjela za 2024. (euri)'!$G$1,2)</f>
        <v>45648.75</v>
      </c>
      <c r="AO307" s="67">
        <f>+ROUND('Izračun udjela za 2024. (kune)'!AO307/'Izračun udjela za 2024. (euri)'!$G$1,2)</f>
        <v>931367.25</v>
      </c>
      <c r="AP307" s="69"/>
      <c r="AQ307" s="69"/>
      <c r="AR307" s="69"/>
      <c r="AS307" s="69"/>
      <c r="AT307" s="69"/>
      <c r="AU307" s="71"/>
      <c r="AV307" s="64">
        <v>301</v>
      </c>
      <c r="AW307" s="64">
        <v>319</v>
      </c>
      <c r="AX307" s="64">
        <v>443</v>
      </c>
      <c r="AY307" s="64">
        <v>472</v>
      </c>
      <c r="AZ307" s="64"/>
      <c r="BA307" s="64"/>
      <c r="BB307" s="64"/>
      <c r="BC307" s="64"/>
      <c r="BD307" s="72">
        <f t="shared" si="69"/>
        <v>720014.81</v>
      </c>
      <c r="BE307" s="73">
        <f t="shared" si="67"/>
        <v>178.44</v>
      </c>
      <c r="BF307" s="74">
        <f t="shared" ref="BF307:BF316" si="83">+$BJ$600</f>
        <v>447.75</v>
      </c>
      <c r="BG307" s="66">
        <f t="shared" si="68"/>
        <v>1086665.8500000001</v>
      </c>
      <c r="BH307" s="75">
        <f t="shared" si="71"/>
        <v>3.070480002607047E-3</v>
      </c>
      <c r="BI307" s="76">
        <f t="shared" si="72"/>
        <v>3.07048000260705E-3</v>
      </c>
    </row>
    <row r="308" spans="1:61" ht="15.75" customHeight="1" x14ac:dyDescent="0.25">
      <c r="A308" s="60">
        <v>1</v>
      </c>
      <c r="B308" s="61">
        <v>338</v>
      </c>
      <c r="C308" s="61">
        <v>12</v>
      </c>
      <c r="D308" s="62" t="s">
        <v>87</v>
      </c>
      <c r="E308" s="62" t="s">
        <v>387</v>
      </c>
      <c r="F308" s="63">
        <v>2207</v>
      </c>
      <c r="G308" s="64">
        <v>10</v>
      </c>
      <c r="H308" s="64">
        <f>+ROUND('Izračun udjela za 2024. (kune)'!H308/'Izračun udjela za 2024. (euri)'!$G$1,2)</f>
        <v>194302</v>
      </c>
      <c r="I308" s="65">
        <f>+ROUND('Izračun udjela za 2024. (kune)'!I308/'Izračun udjela za 2024. (euri)'!$G$1,2)</f>
        <v>13061.2</v>
      </c>
      <c r="J308" s="66">
        <f>+ROUND('Izračun udjela za 2024. (kune)'!J308/'Izračun udjela za 2024. (euri)'!$G$1,2)</f>
        <v>199364.87</v>
      </c>
      <c r="K308" s="64">
        <f>+ROUND('Izračun udjela za 2024. (kune)'!K308/'Izračun udjela za 2024. (euri)'!$G$1,2)</f>
        <v>211118.44</v>
      </c>
      <c r="L308" s="65">
        <f>+ROUND('Izračun udjela za 2024. (kune)'!L308/'Izračun udjela za 2024. (euri)'!$G$1,2)</f>
        <v>13872.98</v>
      </c>
      <c r="M308" s="66">
        <f>+ROUND('Izračun udjela za 2024. (kune)'!M308/'Izračun udjela za 2024. (euri)'!$G$1,2)</f>
        <v>216970</v>
      </c>
      <c r="N308" s="64">
        <f>+ROUND('Izračun udjela za 2024. (kune)'!N308/'Izračun udjela za 2024. (euri)'!$G$1,2)</f>
        <v>161376.26999999999</v>
      </c>
      <c r="O308" s="65">
        <f>+ROUND('Izračun udjela za 2024. (kune)'!O308/'Izračun udjela za 2024. (euri)'!$G$1,2)</f>
        <v>7607.69</v>
      </c>
      <c r="P308" s="66">
        <f>+ROUND('Izračun udjela za 2024. (kune)'!P308/'Izračun udjela za 2024. (euri)'!$G$1,2)</f>
        <v>169145.43</v>
      </c>
      <c r="Q308" s="64">
        <f>+ROUND('Izračun udjela za 2024. (kune)'!Q308/'Izračun udjela za 2024. (euri)'!$G$1,2)</f>
        <v>228586.77</v>
      </c>
      <c r="R308" s="65">
        <f>+ROUND('Izračun udjela za 2024. (kune)'!R308/'Izračun udjela za 2024. (euri)'!$G$1,2)</f>
        <v>10924.28</v>
      </c>
      <c r="S308" s="66">
        <f>+ROUND('Izračun udjela za 2024. (kune)'!S308/'Izračun udjela za 2024. (euri)'!$G$1,2)</f>
        <v>239428.73</v>
      </c>
      <c r="T308" s="64">
        <f>+ROUND('Izračun udjela za 2024. (kune)'!T308/'Izračun udjela za 2024. (euri)'!$G$1,2)</f>
        <v>143589.53</v>
      </c>
      <c r="U308" s="65">
        <f>+ROUND('Izračun udjela za 2024. (kune)'!U308/'Izračun udjela za 2024. (euri)'!$G$1,2)</f>
        <v>6931.63</v>
      </c>
      <c r="V308" s="67">
        <f>+ROUND('Izračun udjela za 2024. (kune)'!V308/'Izračun udjela za 2024. (euri)'!$G$1,2)</f>
        <v>150323.70000000001</v>
      </c>
      <c r="W308" s="64">
        <f>+ROUND('Izračun udjela za 2024. (kune)'!W308/'Izračun udjela za 2024. (euri)'!$G$1,2)</f>
        <v>215633.46</v>
      </c>
      <c r="X308" s="65">
        <f>+ROUND('Izračun udjela za 2024. (kune)'!X308/'Izračun udjela za 2024. (euri)'!$G$1,2)</f>
        <v>10268.280000000001</v>
      </c>
      <c r="Y308" s="67">
        <f>+ROUND('Izračun udjela za 2024. (kune)'!Y308/'Izračun udjela za 2024. (euri)'!$G$1,2)</f>
        <v>225901.7</v>
      </c>
      <c r="Z308" s="64">
        <f>+ROUND('Izračun udjela za 2024. (kune)'!Z308/'Izračun udjela za 2024. (euri)'!$G$1,2)</f>
        <v>269211.28000000003</v>
      </c>
      <c r="AA308" s="68">
        <f>+ROUND('Izračun udjela za 2024. (kune)'!AA308/'Izračun udjela za 2024. (euri)'!$G$1,2)</f>
        <v>1188.53</v>
      </c>
      <c r="AB308" s="65">
        <f>+ROUND('Izračun udjela za 2024. (kune)'!AB308/'Izračun udjela za 2024. (euri)'!$G$1,2)</f>
        <v>12819.6</v>
      </c>
      <c r="AC308" s="67">
        <f>+ROUND('Izračun udjela za 2024. (kune)'!AC308/'Izračun udjela za 2024. (euri)'!$G$1,2)</f>
        <v>282030.84999999998</v>
      </c>
      <c r="AD308" s="64">
        <f>+ROUND('Izračun udjela za 2024. (kune)'!AD308/'Izračun udjela za 2024. (euri)'!$G$1,2)</f>
        <v>276396.43</v>
      </c>
      <c r="AE308" s="68">
        <f>+ROUND('Izračun udjela za 2024. (kune)'!AE308/'Izračun udjela za 2024. (euri)'!$G$1,2)</f>
        <v>340.07</v>
      </c>
      <c r="AF308" s="65">
        <f>+ROUND('Izračun udjela za 2024. (kune)'!AF308/'Izračun udjela za 2024. (euri)'!$G$1,2)</f>
        <v>13168.36</v>
      </c>
      <c r="AG308" s="67">
        <f>+ROUND('Izračun udjela za 2024. (kune)'!AG308/'Izračun udjela za 2024. (euri)'!$G$1,2)</f>
        <v>289550.88</v>
      </c>
      <c r="AH308" s="64">
        <f>+ROUND('Izračun udjela za 2024. (kune)'!AH308/'Izračun udjela za 2024. (euri)'!$G$1,2)</f>
        <v>288704.8</v>
      </c>
      <c r="AI308" s="68">
        <f>+ROUND('Izračun udjela za 2024. (kune)'!AI308/'Izračun udjela za 2024. (euri)'!$G$1,2)</f>
        <v>0</v>
      </c>
      <c r="AJ308" s="64">
        <f>+ROUND('Izračun udjela za 2024. (kune)'!AJ308/'Izračun udjela za 2024. (euri)'!$G$1,2)</f>
        <v>13744.29</v>
      </c>
      <c r="AK308" s="67">
        <f>+ROUND('Izračun udjela za 2024. (kune)'!AK308/'Izračun udjela za 2024. (euri)'!$G$1,2)</f>
        <v>302456.56</v>
      </c>
      <c r="AL308" s="64">
        <f>+ROUND('Izračun udjela za 2024. (kune)'!AL308/'Izračun udjela za 2024. (euri)'!$G$1,2)</f>
        <v>338095.01</v>
      </c>
      <c r="AM308" s="68">
        <f>+ROUND('Izračun udjela za 2024. (kune)'!AM308/'Izračun udjela za 2024. (euri)'!$G$1,2)</f>
        <v>156.78</v>
      </c>
      <c r="AN308" s="64">
        <f>+ROUND('Izračun udjela za 2024. (kune)'!AN308/'Izračun udjela za 2024. (euri)'!$G$1,2)</f>
        <v>16099.74</v>
      </c>
      <c r="AO308" s="67">
        <f>+ROUND('Izračun udjela za 2024. (kune)'!AO308/'Izračun udjela za 2024. (euri)'!$G$1,2)</f>
        <v>355336.3</v>
      </c>
      <c r="AP308" s="69"/>
      <c r="AQ308" s="69"/>
      <c r="AR308" s="69"/>
      <c r="AS308" s="69"/>
      <c r="AT308" s="69"/>
      <c r="AU308" s="71"/>
      <c r="AV308" s="64">
        <v>0</v>
      </c>
      <c r="AW308" s="64">
        <v>0</v>
      </c>
      <c r="AX308" s="64">
        <v>0</v>
      </c>
      <c r="AY308" s="64">
        <v>6</v>
      </c>
      <c r="AZ308" s="64"/>
      <c r="BA308" s="64"/>
      <c r="BB308" s="64"/>
      <c r="BC308" s="64"/>
      <c r="BD308" s="72">
        <f t="shared" si="69"/>
        <v>291055.26</v>
      </c>
      <c r="BE308" s="73">
        <f t="shared" si="67"/>
        <v>131.88</v>
      </c>
      <c r="BF308" s="74">
        <f t="shared" si="83"/>
        <v>447.75</v>
      </c>
      <c r="BG308" s="66">
        <f t="shared" si="68"/>
        <v>697125.09</v>
      </c>
      <c r="BH308" s="75">
        <f t="shared" si="71"/>
        <v>1.9697947148708478E-3</v>
      </c>
      <c r="BI308" s="76">
        <f t="shared" si="72"/>
        <v>1.96979471487085E-3</v>
      </c>
    </row>
    <row r="309" spans="1:61" ht="15.75" customHeight="1" x14ac:dyDescent="0.25">
      <c r="A309" s="60">
        <v>1</v>
      </c>
      <c r="B309" s="61">
        <v>339</v>
      </c>
      <c r="C309" s="61">
        <v>17</v>
      </c>
      <c r="D309" s="62" t="s">
        <v>87</v>
      </c>
      <c r="E309" s="62" t="s">
        <v>388</v>
      </c>
      <c r="F309" s="63">
        <v>2233</v>
      </c>
      <c r="G309" s="64">
        <v>10</v>
      </c>
      <c r="H309" s="64">
        <f>+ROUND('Izračun udjela za 2024. (kune)'!H309/'Izračun udjela za 2024. (euri)'!$G$1,2)</f>
        <v>755333.01</v>
      </c>
      <c r="I309" s="65">
        <f>+ROUND('Izračun udjela za 2024. (kune)'!I309/'Izračun udjela za 2024. (euri)'!$G$1,2)</f>
        <v>67980.09</v>
      </c>
      <c r="J309" s="66">
        <f>+ROUND('Izračun udjela za 2024. (kune)'!J309/'Izračun udjela za 2024. (euri)'!$G$1,2)</f>
        <v>756088.21</v>
      </c>
      <c r="K309" s="64">
        <f>+ROUND('Izračun udjela za 2024. (kune)'!K309/'Izračun udjela za 2024. (euri)'!$G$1,2)</f>
        <v>731066.05</v>
      </c>
      <c r="L309" s="65">
        <f>+ROUND('Izračun udjela za 2024. (kune)'!L309/'Izračun udjela za 2024. (euri)'!$G$1,2)</f>
        <v>65796.06</v>
      </c>
      <c r="M309" s="66">
        <f>+ROUND('Izračun udjela za 2024. (kune)'!M309/'Izračun udjela za 2024. (euri)'!$G$1,2)</f>
        <v>731796.99</v>
      </c>
      <c r="N309" s="64">
        <f>+ROUND('Izračun udjela za 2024. (kune)'!N309/'Izračun udjela za 2024. (euri)'!$G$1,2)</f>
        <v>695578.85</v>
      </c>
      <c r="O309" s="65">
        <f>+ROUND('Izračun udjela za 2024. (kune)'!O309/'Izračun udjela za 2024. (euri)'!$G$1,2)</f>
        <v>62602.12</v>
      </c>
      <c r="P309" s="66">
        <f>+ROUND('Izračun udjela za 2024. (kune)'!P309/'Izračun udjela za 2024. (euri)'!$G$1,2)</f>
        <v>696274.41</v>
      </c>
      <c r="Q309" s="64">
        <f>+ROUND('Izračun udjela za 2024. (kune)'!Q309/'Izračun udjela za 2024. (euri)'!$G$1,2)</f>
        <v>758234.88</v>
      </c>
      <c r="R309" s="65">
        <f>+ROUND('Izračun udjela za 2024. (kune)'!R309/'Izračun udjela za 2024. (euri)'!$G$1,2)</f>
        <v>69115.47</v>
      </c>
      <c r="S309" s="66">
        <f>+ROUND('Izračun udjela za 2024. (kune)'!S309/'Izračun udjela za 2024. (euri)'!$G$1,2)</f>
        <v>758031.35</v>
      </c>
      <c r="T309" s="64">
        <f>+ROUND('Izračun udjela za 2024. (kune)'!T309/'Izračun udjela za 2024. (euri)'!$G$1,2)</f>
        <v>624981.65</v>
      </c>
      <c r="U309" s="65">
        <f>+ROUND('Izračun udjela za 2024. (kune)'!U309/'Izračun udjela za 2024. (euri)'!$G$1,2)</f>
        <v>57307.94</v>
      </c>
      <c r="V309" s="67">
        <f>+ROUND('Izračun udjela za 2024. (kune)'!V309/'Izračun udjela za 2024. (euri)'!$G$1,2)</f>
        <v>624441.09</v>
      </c>
      <c r="W309" s="64">
        <f>+ROUND('Izračun udjela za 2024. (kune)'!W309/'Izračun udjela za 2024. (euri)'!$G$1,2)</f>
        <v>701113.41</v>
      </c>
      <c r="X309" s="65">
        <f>+ROUND('Izračun udjela za 2024. (kune)'!X309/'Izračun udjela za 2024. (euri)'!$G$1,2)</f>
        <v>63737.64</v>
      </c>
      <c r="Y309" s="67">
        <f>+ROUND('Izračun udjela za 2024. (kune)'!Y309/'Izračun udjela za 2024. (euri)'!$G$1,2)</f>
        <v>701113.35</v>
      </c>
      <c r="Z309" s="64">
        <f>+ROUND('Izračun udjela za 2024. (kune)'!Z309/'Izračun udjela za 2024. (euri)'!$G$1,2)</f>
        <v>778373.33</v>
      </c>
      <c r="AA309" s="68">
        <f>+ROUND('Izračun udjela za 2024. (kune)'!AA309/'Izračun udjela za 2024. (euri)'!$G$1,2)</f>
        <v>234940.42</v>
      </c>
      <c r="AB309" s="65">
        <f>+ROUND('Izračun udjela za 2024. (kune)'!AB309/'Izračun udjela za 2024. (euri)'!$G$1,2)</f>
        <v>70761.259999999995</v>
      </c>
      <c r="AC309" s="67">
        <f>+ROUND('Izračun udjela za 2024. (kune)'!AC309/'Izračun udjela za 2024. (euri)'!$G$1,2)</f>
        <v>1958720.41</v>
      </c>
      <c r="AD309" s="64">
        <f>+ROUND('Izračun udjela za 2024. (kune)'!AD309/'Izračun udjela za 2024. (euri)'!$G$1,2)</f>
        <v>628404.06999999995</v>
      </c>
      <c r="AE309" s="68">
        <f>+ROUND('Izračun udjela za 2024. (kune)'!AE309/'Izračun udjela za 2024. (euri)'!$G$1,2)</f>
        <v>168070.27</v>
      </c>
      <c r="AF309" s="65">
        <f>+ROUND('Izračun udjela za 2024. (kune)'!AF309/'Izračun udjela za 2024. (euri)'!$G$1,2)</f>
        <v>58001.59</v>
      </c>
      <c r="AG309" s="67">
        <f>+ROUND('Izračun udjela za 2024. (kune)'!AG309/'Izračun udjela za 2024. (euri)'!$G$1,2)</f>
        <v>1854191.95</v>
      </c>
      <c r="AH309" s="64">
        <f>+ROUND('Izračun udjela za 2024. (kune)'!AH309/'Izračun udjela za 2024. (euri)'!$G$1,2)</f>
        <v>812859.21</v>
      </c>
      <c r="AI309" s="68">
        <f>+ROUND('Izračun udjela za 2024. (kune)'!AI309/'Izračun udjela za 2024. (euri)'!$G$1,2)</f>
        <v>327114.23</v>
      </c>
      <c r="AJ309" s="64">
        <f>+ROUND('Izračun udjela za 2024. (kune)'!AJ309/'Izračun udjela za 2024. (euri)'!$G$1,2)</f>
        <v>73896.509999999995</v>
      </c>
      <c r="AK309" s="67">
        <f>+ROUND('Izračun udjela za 2024. (kune)'!AK309/'Izračun udjela za 2024. (euri)'!$G$1,2)</f>
        <v>1946563.08</v>
      </c>
      <c r="AL309" s="64">
        <f>+ROUND('Izračun udjela za 2024. (kune)'!AL309/'Izračun udjela za 2024. (euri)'!$G$1,2)</f>
        <v>1072532.32</v>
      </c>
      <c r="AM309" s="68">
        <f>+ROUND('Izračun udjela za 2024. (kune)'!AM309/'Izračun udjela za 2024. (euri)'!$G$1,2)</f>
        <v>320391.77</v>
      </c>
      <c r="AN309" s="64">
        <f>+ROUND('Izračun udjela za 2024. (kune)'!AN309/'Izračun udjela za 2024. (euri)'!$G$1,2)</f>
        <v>97503.22</v>
      </c>
      <c r="AO309" s="67">
        <f>+ROUND('Izračun udjela za 2024. (kune)'!AO309/'Izračun udjela za 2024. (euri)'!$G$1,2)</f>
        <v>2262247.19</v>
      </c>
      <c r="AP309" s="69"/>
      <c r="AQ309" s="69"/>
      <c r="AR309" s="69"/>
      <c r="AS309" s="69"/>
      <c r="AT309" s="69"/>
      <c r="AU309" s="71"/>
      <c r="AV309" s="64">
        <v>6570</v>
      </c>
      <c r="AW309" s="64">
        <v>6446</v>
      </c>
      <c r="AX309" s="64">
        <v>6820</v>
      </c>
      <c r="AY309" s="64">
        <v>7042</v>
      </c>
      <c r="AZ309" s="64"/>
      <c r="BA309" s="64"/>
      <c r="BB309" s="64"/>
      <c r="BC309" s="64"/>
      <c r="BD309" s="72">
        <f t="shared" si="69"/>
        <v>1744567.2</v>
      </c>
      <c r="BE309" s="73">
        <f t="shared" si="67"/>
        <v>781.27</v>
      </c>
      <c r="BF309" s="74">
        <f t="shared" si="83"/>
        <v>447.75</v>
      </c>
      <c r="BG309" s="66">
        <f t="shared" si="68"/>
        <v>0</v>
      </c>
      <c r="BH309" s="75">
        <f t="shared" si="71"/>
        <v>0</v>
      </c>
      <c r="BI309" s="76">
        <f t="shared" si="72"/>
        <v>0</v>
      </c>
    </row>
    <row r="310" spans="1:61" ht="15.75" customHeight="1" x14ac:dyDescent="0.25">
      <c r="A310" s="60">
        <v>1</v>
      </c>
      <c r="B310" s="61">
        <v>340</v>
      </c>
      <c r="C310" s="61">
        <v>14</v>
      </c>
      <c r="D310" s="62" t="s">
        <v>87</v>
      </c>
      <c r="E310" s="62" t="s">
        <v>389</v>
      </c>
      <c r="F310" s="63">
        <v>2455</v>
      </c>
      <c r="G310" s="64">
        <v>10</v>
      </c>
      <c r="H310" s="64">
        <f>+ROUND('Izračun udjela za 2024. (kune)'!H310/'Izračun udjela za 2024. (euri)'!$G$1,2)</f>
        <v>163976.4</v>
      </c>
      <c r="I310" s="65">
        <f>+ROUND('Izračun udjela za 2024. (kune)'!I310/'Izračun udjela za 2024. (euri)'!$G$1,2)</f>
        <v>12289.14</v>
      </c>
      <c r="J310" s="66">
        <f>+ROUND('Izračun udjela za 2024. (kune)'!J310/'Izračun udjela za 2024. (euri)'!$G$1,2)</f>
        <v>166855.98000000001</v>
      </c>
      <c r="K310" s="64">
        <f>+ROUND('Izračun udjela za 2024. (kune)'!K310/'Izračun udjela za 2024. (euri)'!$G$1,2)</f>
        <v>174588.54</v>
      </c>
      <c r="L310" s="65">
        <f>+ROUND('Izračun udjela za 2024. (kune)'!L310/'Izračun udjela za 2024. (euri)'!$G$1,2)</f>
        <v>11903.46</v>
      </c>
      <c r="M310" s="66">
        <f>+ROUND('Izračun udjela za 2024. (kune)'!M310/'Izračun udjela za 2024. (euri)'!$G$1,2)</f>
        <v>178953.59</v>
      </c>
      <c r="N310" s="64">
        <f>+ROUND('Izračun udjela za 2024. (kune)'!N310/'Izračun udjela za 2024. (euri)'!$G$1,2)</f>
        <v>84365.69</v>
      </c>
      <c r="O310" s="65">
        <f>+ROUND('Izračun udjela za 2024. (kune)'!O310/'Izračun udjela za 2024. (euri)'!$G$1,2)</f>
        <v>3977.23</v>
      </c>
      <c r="P310" s="66">
        <f>+ROUND('Izračun udjela za 2024. (kune)'!P310/'Izračun udjela za 2024. (euri)'!$G$1,2)</f>
        <v>88427.31</v>
      </c>
      <c r="Q310" s="64">
        <f>+ROUND('Izračun udjela za 2024. (kune)'!Q310/'Izračun udjela za 2024. (euri)'!$G$1,2)</f>
        <v>143171.12</v>
      </c>
      <c r="R310" s="65">
        <f>+ROUND('Izračun udjela za 2024. (kune)'!R310/'Izračun udjela za 2024. (euri)'!$G$1,2)</f>
        <v>6899.41</v>
      </c>
      <c r="S310" s="66">
        <f>+ROUND('Izračun udjela za 2024. (kune)'!S310/'Izračun udjela za 2024. (euri)'!$G$1,2)</f>
        <v>149898.87</v>
      </c>
      <c r="T310" s="64">
        <f>+ROUND('Izračun udjela za 2024. (kune)'!T310/'Izračun udjela za 2024. (euri)'!$G$1,2)</f>
        <v>65534.18</v>
      </c>
      <c r="U310" s="65">
        <f>+ROUND('Izračun udjela za 2024. (kune)'!U310/'Izračun udjela za 2024. (euri)'!$G$1,2)</f>
        <v>3231.93</v>
      </c>
      <c r="V310" s="67">
        <f>+ROUND('Izračun udjela za 2024. (kune)'!V310/'Izračun udjela za 2024. (euri)'!$G$1,2)</f>
        <v>68532.47</v>
      </c>
      <c r="W310" s="64">
        <f>+ROUND('Izračun udjela za 2024. (kune)'!W310/'Izračun udjela za 2024. (euri)'!$G$1,2)</f>
        <v>179089.38</v>
      </c>
      <c r="X310" s="65">
        <f>+ROUND('Izračun udjela za 2024. (kune)'!X310/'Izračun udjela za 2024. (euri)'!$G$1,2)</f>
        <v>8528.08</v>
      </c>
      <c r="Y310" s="67">
        <f>+ROUND('Izračun udjela za 2024. (kune)'!Y310/'Izračun udjela za 2024. (euri)'!$G$1,2)</f>
        <v>187617.43</v>
      </c>
      <c r="Z310" s="64">
        <f>+ROUND('Izračun udjela za 2024. (kune)'!Z310/'Izračun udjela za 2024. (euri)'!$G$1,2)</f>
        <v>177452.03</v>
      </c>
      <c r="AA310" s="68">
        <f>+ROUND('Izračun udjela za 2024. (kune)'!AA310/'Izračun udjela za 2024. (euri)'!$G$1,2)</f>
        <v>0</v>
      </c>
      <c r="AB310" s="65">
        <f>+ROUND('Izračun udjela za 2024. (kune)'!AB310/'Izračun udjela za 2024. (euri)'!$G$1,2)</f>
        <v>8450.11</v>
      </c>
      <c r="AC310" s="67">
        <f>+ROUND('Izračun udjela za 2024. (kune)'!AC310/'Izračun udjela za 2024. (euri)'!$G$1,2)</f>
        <v>185902.11</v>
      </c>
      <c r="AD310" s="64">
        <f>+ROUND('Izračun udjela za 2024. (kune)'!AD310/'Izračun udjela za 2024. (euri)'!$G$1,2)</f>
        <v>196082.96</v>
      </c>
      <c r="AE310" s="68">
        <f>+ROUND('Izračun udjela za 2024. (kune)'!AE310/'Izračun udjela za 2024. (euri)'!$G$1,2)</f>
        <v>0</v>
      </c>
      <c r="AF310" s="65">
        <f>+ROUND('Izračun udjela za 2024. (kune)'!AF310/'Izračun udjela za 2024. (euri)'!$G$1,2)</f>
        <v>8910.82</v>
      </c>
      <c r="AG310" s="67">
        <f>+ROUND('Izračun udjela za 2024. (kune)'!AG310/'Izračun udjela za 2024. (euri)'!$G$1,2)</f>
        <v>205889.35</v>
      </c>
      <c r="AH310" s="64">
        <f>+ROUND('Izračun udjela za 2024. (kune)'!AH310/'Izračun udjela za 2024. (euri)'!$G$1,2)</f>
        <v>244008.21</v>
      </c>
      <c r="AI310" s="68">
        <f>+ROUND('Izračun udjela za 2024. (kune)'!AI310/'Izračun udjela za 2024. (euri)'!$G$1,2)</f>
        <v>0</v>
      </c>
      <c r="AJ310" s="64">
        <f>+ROUND('Izračun udjela za 2024. (kune)'!AJ310/'Izračun udjela za 2024. (euri)'!$G$1,2)</f>
        <v>11620.78</v>
      </c>
      <c r="AK310" s="67">
        <f>+ROUND('Izračun udjela za 2024. (kune)'!AK310/'Izračun udjela za 2024. (euri)'!$G$1,2)</f>
        <v>255626.17</v>
      </c>
      <c r="AL310" s="64">
        <f>+ROUND('Izračun udjela za 2024. (kune)'!AL310/'Izračun udjela za 2024. (euri)'!$G$1,2)</f>
        <v>285564.21999999997</v>
      </c>
      <c r="AM310" s="68">
        <f>+ROUND('Izračun udjela za 2024. (kune)'!AM310/'Izračun udjela za 2024. (euri)'!$G$1,2)</f>
        <v>0</v>
      </c>
      <c r="AN310" s="64">
        <f>+ROUND('Izračun udjela za 2024. (kune)'!AN310/'Izračun udjela za 2024. (euri)'!$G$1,2)</f>
        <v>13936.56</v>
      </c>
      <c r="AO310" s="67">
        <f>+ROUND('Izračun udjela za 2024. (kune)'!AO310/'Izračun udjela za 2024. (euri)'!$G$1,2)</f>
        <v>298790.43</v>
      </c>
      <c r="AP310" s="69"/>
      <c r="AQ310" s="69"/>
      <c r="AR310" s="69"/>
      <c r="AS310" s="69"/>
      <c r="AT310" s="69"/>
      <c r="AU310" s="71"/>
      <c r="AV310" s="64">
        <v>0</v>
      </c>
      <c r="AW310" s="64">
        <v>0</v>
      </c>
      <c r="AX310" s="64">
        <v>0</v>
      </c>
      <c r="AY310" s="64">
        <v>0</v>
      </c>
      <c r="AZ310" s="64"/>
      <c r="BA310" s="64"/>
      <c r="BB310" s="64"/>
      <c r="BC310" s="64"/>
      <c r="BD310" s="72">
        <f t="shared" si="69"/>
        <v>226765.1</v>
      </c>
      <c r="BE310" s="73">
        <f t="shared" si="67"/>
        <v>92.37</v>
      </c>
      <c r="BF310" s="74">
        <f t="shared" si="83"/>
        <v>447.75</v>
      </c>
      <c r="BG310" s="66">
        <f t="shared" si="68"/>
        <v>872457.9</v>
      </c>
      <c r="BH310" s="75">
        <f t="shared" si="71"/>
        <v>2.465214615023136E-3</v>
      </c>
      <c r="BI310" s="76">
        <f t="shared" si="72"/>
        <v>2.4652146150231399E-3</v>
      </c>
    </row>
    <row r="311" spans="1:61" ht="15.75" customHeight="1" x14ac:dyDescent="0.25">
      <c r="A311" s="60">
        <v>1</v>
      </c>
      <c r="B311" s="61">
        <v>341</v>
      </c>
      <c r="C311" s="61">
        <v>17</v>
      </c>
      <c r="D311" s="62" t="s">
        <v>87</v>
      </c>
      <c r="E311" s="62" t="s">
        <v>390</v>
      </c>
      <c r="F311" s="63">
        <v>10403</v>
      </c>
      <c r="G311" s="64">
        <v>10</v>
      </c>
      <c r="H311" s="64">
        <f>+ROUND('Izračun udjela za 2024. (kune)'!H311/'Izračun udjela za 2024. (euri)'!$G$1,2)</f>
        <v>3969318.9</v>
      </c>
      <c r="I311" s="65">
        <f>+ROUND('Izračun udjela za 2024. (kune)'!I311/'Izračun udjela za 2024. (euri)'!$G$1,2)</f>
        <v>291083.44</v>
      </c>
      <c r="J311" s="66">
        <f>+ROUND('Izračun udjela za 2024. (kune)'!J311/'Izračun udjela za 2024. (euri)'!$G$1,2)</f>
        <v>4046059</v>
      </c>
      <c r="K311" s="64">
        <f>+ROUND('Izračun udjela za 2024. (kune)'!K311/'Izračun udjela za 2024. (euri)'!$G$1,2)</f>
        <v>3011182.12</v>
      </c>
      <c r="L311" s="65">
        <f>+ROUND('Izračun udjela za 2024. (kune)'!L311/'Izračun udjela za 2024. (euri)'!$G$1,2)</f>
        <v>220820.09</v>
      </c>
      <c r="M311" s="66">
        <f>+ROUND('Izračun udjela za 2024. (kune)'!M311/'Izračun udjela za 2024. (euri)'!$G$1,2)</f>
        <v>3069398.24</v>
      </c>
      <c r="N311" s="64">
        <f>+ROUND('Izračun udjela za 2024. (kune)'!N311/'Izračun udjela za 2024. (euri)'!$G$1,2)</f>
        <v>3674366.44</v>
      </c>
      <c r="O311" s="65">
        <f>+ROUND('Izračun udjela za 2024. (kune)'!O311/'Izračun udjela za 2024. (euri)'!$G$1,2)</f>
        <v>269453.76</v>
      </c>
      <c r="P311" s="66">
        <f>+ROUND('Izračun udjela za 2024. (kune)'!P311/'Izračun udjela za 2024. (euri)'!$G$1,2)</f>
        <v>3745403.95</v>
      </c>
      <c r="Q311" s="64">
        <f>+ROUND('Izračun udjela za 2024. (kune)'!Q311/'Izračun udjela za 2024. (euri)'!$G$1,2)</f>
        <v>3506798.29</v>
      </c>
      <c r="R311" s="65">
        <f>+ROUND('Izračun udjela za 2024. (kune)'!R311/'Izračun udjela za 2024. (euri)'!$G$1,2)</f>
        <v>260158.15</v>
      </c>
      <c r="S311" s="66">
        <f>+ROUND('Izračun udjela za 2024. (kune)'!S311/'Izračun udjela za 2024. (euri)'!$G$1,2)</f>
        <v>3571304.14</v>
      </c>
      <c r="T311" s="64">
        <f>+ROUND('Izračun udjela za 2024. (kune)'!T311/'Izračun udjela za 2024. (euri)'!$G$1,2)</f>
        <v>3476936.3</v>
      </c>
      <c r="U311" s="65">
        <f>+ROUND('Izračun udjela za 2024. (kune)'!U311/'Izračun udjela za 2024. (euri)'!$G$1,2)</f>
        <v>259034.43</v>
      </c>
      <c r="V311" s="67">
        <f>+ROUND('Izračun udjela za 2024. (kune)'!V311/'Izračun udjela za 2024. (euri)'!$G$1,2)</f>
        <v>3539692.06</v>
      </c>
      <c r="W311" s="64">
        <f>+ROUND('Izračun udjela za 2024. (kune)'!W311/'Izračun udjela za 2024. (euri)'!$G$1,2)</f>
        <v>4122574.24</v>
      </c>
      <c r="X311" s="65">
        <f>+ROUND('Izračun udjela za 2024. (kune)'!X311/'Izračun udjela za 2024. (euri)'!$G$1,2)</f>
        <v>374779.4</v>
      </c>
      <c r="Y311" s="67">
        <f>+ROUND('Izračun udjela za 2024. (kune)'!Y311/'Izračun udjela za 2024. (euri)'!$G$1,2)</f>
        <v>4122574.32</v>
      </c>
      <c r="Z311" s="64">
        <f>+ROUND('Izračun udjela za 2024. (kune)'!Z311/'Izračun udjela za 2024. (euri)'!$G$1,2)</f>
        <v>4534699.63</v>
      </c>
      <c r="AA311" s="68">
        <f>+ROUND('Izračun udjela za 2024. (kune)'!AA311/'Izračun udjela za 2024. (euri)'!$G$1,2)</f>
        <v>241959.44</v>
      </c>
      <c r="AB311" s="65">
        <f>+ROUND('Izračun udjela za 2024. (kune)'!AB311/'Izračun udjela za 2024. (euri)'!$G$1,2)</f>
        <v>412245.33</v>
      </c>
      <c r="AC311" s="67">
        <f>+ROUND('Izračun udjela za 2024. (kune)'!AC311/'Izračun udjela za 2024. (euri)'!$G$1,2)</f>
        <v>5517240.3499999996</v>
      </c>
      <c r="AD311" s="64">
        <f>+ROUND('Izračun udjela za 2024. (kune)'!AD311/'Izračun udjela za 2024. (euri)'!$G$1,2)</f>
        <v>4033276.08</v>
      </c>
      <c r="AE311" s="68">
        <f>+ROUND('Izračun udjela za 2024. (kune)'!AE311/'Izračun udjela za 2024. (euri)'!$G$1,2)</f>
        <v>177940.56</v>
      </c>
      <c r="AF311" s="65">
        <f>+ROUND('Izračun udjela za 2024. (kune)'!AF311/'Izračun udjela za 2024. (euri)'!$G$1,2)</f>
        <v>361689.63</v>
      </c>
      <c r="AG311" s="67">
        <f>+ROUND('Izračun udjela za 2024. (kune)'!AG311/'Izračun udjela za 2024. (euri)'!$G$1,2)</f>
        <v>5041119.1900000004</v>
      </c>
      <c r="AH311" s="64">
        <f>+ROUND('Izračun udjela za 2024. (kune)'!AH311/'Izračun udjela za 2024. (euri)'!$G$1,2)</f>
        <v>4191280.27</v>
      </c>
      <c r="AI311" s="68">
        <f>+ROUND('Izračun udjela za 2024. (kune)'!AI311/'Izračun udjela za 2024. (euri)'!$G$1,2)</f>
        <v>273750.24</v>
      </c>
      <c r="AJ311" s="64">
        <f>+ROUND('Izračun udjela za 2024. (kune)'!AJ311/'Izračun udjela za 2024. (euri)'!$G$1,2)</f>
        <v>382481.58</v>
      </c>
      <c r="AK311" s="67">
        <f>+ROUND('Izračun udjela za 2024. (kune)'!AK311/'Izračun udjela za 2024. (euri)'!$G$1,2)</f>
        <v>5251344.45</v>
      </c>
      <c r="AL311" s="64">
        <f>+ROUND('Izračun udjela za 2024. (kune)'!AL311/'Izračun udjela za 2024. (euri)'!$G$1,2)</f>
        <v>5520896.7800000003</v>
      </c>
      <c r="AM311" s="68">
        <f>+ROUND('Izračun udjela za 2024. (kune)'!AM311/'Izračun udjela za 2024. (euri)'!$G$1,2)</f>
        <v>296522.03999999998</v>
      </c>
      <c r="AN311" s="64">
        <f>+ROUND('Izračun udjela za 2024. (kune)'!AN311/'Izračun udjela za 2024. (euri)'!$G$1,2)</f>
        <v>500630.86</v>
      </c>
      <c r="AO311" s="67">
        <f>+ROUND('Izračun udjela za 2024. (kune)'!AO311/'Izračun udjela za 2024. (euri)'!$G$1,2)</f>
        <v>6581465.6699999999</v>
      </c>
      <c r="AP311" s="69"/>
      <c r="AQ311" s="69"/>
      <c r="AR311" s="69"/>
      <c r="AS311" s="69"/>
      <c r="AT311" s="69"/>
      <c r="AU311" s="71"/>
      <c r="AV311" s="64">
        <v>5702</v>
      </c>
      <c r="AW311" s="64">
        <v>5471</v>
      </c>
      <c r="AX311" s="64">
        <v>6223</v>
      </c>
      <c r="AY311" s="64">
        <v>6326</v>
      </c>
      <c r="AZ311" s="64"/>
      <c r="BA311" s="64"/>
      <c r="BB311" s="64"/>
      <c r="BC311" s="64"/>
      <c r="BD311" s="72">
        <f t="shared" si="69"/>
        <v>5302748.8</v>
      </c>
      <c r="BE311" s="73">
        <f t="shared" si="67"/>
        <v>509.73</v>
      </c>
      <c r="BF311" s="74">
        <f t="shared" si="83"/>
        <v>447.75</v>
      </c>
      <c r="BG311" s="66">
        <f t="shared" si="68"/>
        <v>0</v>
      </c>
      <c r="BH311" s="75">
        <f t="shared" si="71"/>
        <v>0</v>
      </c>
      <c r="BI311" s="76">
        <f t="shared" si="72"/>
        <v>0</v>
      </c>
    </row>
    <row r="312" spans="1:61" ht="15.75" customHeight="1" x14ac:dyDescent="0.25">
      <c r="A312" s="60">
        <v>1</v>
      </c>
      <c r="B312" s="61">
        <v>342</v>
      </c>
      <c r="C312" s="61">
        <v>20</v>
      </c>
      <c r="D312" s="62" t="s">
        <v>87</v>
      </c>
      <c r="E312" s="62" t="s">
        <v>391</v>
      </c>
      <c r="F312" s="63">
        <v>3517</v>
      </c>
      <c r="G312" s="64">
        <v>10</v>
      </c>
      <c r="H312" s="64">
        <f>+ROUND('Izračun udjela za 2024. (kune)'!H312/'Izračun udjela za 2024. (euri)'!$G$1,2)</f>
        <v>279367.88</v>
      </c>
      <c r="I312" s="65">
        <f>+ROUND('Izračun udjela za 2024. (kune)'!I312/'Izračun udjela za 2024. (euri)'!$G$1,2)</f>
        <v>0</v>
      </c>
      <c r="J312" s="66">
        <f>+ROUND('Izračun udjela za 2024. (kune)'!J312/'Izračun udjela za 2024. (euri)'!$G$1,2)</f>
        <v>307304.67</v>
      </c>
      <c r="K312" s="64">
        <f>+ROUND('Izračun udjela za 2024. (kune)'!K312/'Izračun udjela za 2024. (euri)'!$G$1,2)</f>
        <v>372188.11</v>
      </c>
      <c r="L312" s="65">
        <f>+ROUND('Izračun udjela za 2024. (kune)'!L312/'Izračun udjela za 2024. (euri)'!$G$1,2)</f>
        <v>0</v>
      </c>
      <c r="M312" s="66">
        <f>+ROUND('Izračun udjela za 2024. (kune)'!M312/'Izračun udjela za 2024. (euri)'!$G$1,2)</f>
        <v>409406.92</v>
      </c>
      <c r="N312" s="64">
        <f>+ROUND('Izračun udjela za 2024. (kune)'!N312/'Izračun udjela za 2024. (euri)'!$G$1,2)</f>
        <v>254534.99</v>
      </c>
      <c r="O312" s="65">
        <f>+ROUND('Izračun udjela za 2024. (kune)'!O312/'Izračun udjela za 2024. (euri)'!$G$1,2)</f>
        <v>0</v>
      </c>
      <c r="P312" s="66">
        <f>+ROUND('Izračun udjela za 2024. (kune)'!P312/'Izračun udjela za 2024. (euri)'!$G$1,2)</f>
        <v>279988.49</v>
      </c>
      <c r="Q312" s="64">
        <f>+ROUND('Izračun udjela za 2024. (kune)'!Q312/'Izračun udjela za 2024. (euri)'!$G$1,2)</f>
        <v>350173.07</v>
      </c>
      <c r="R312" s="65">
        <f>+ROUND('Izračun udjela za 2024. (kune)'!R312/'Izračun udjela za 2024. (euri)'!$G$1,2)</f>
        <v>0</v>
      </c>
      <c r="S312" s="66">
        <f>+ROUND('Izračun udjela za 2024. (kune)'!S312/'Izračun udjela za 2024. (euri)'!$G$1,2)</f>
        <v>385190.37</v>
      </c>
      <c r="T312" s="64">
        <f>+ROUND('Izračun udjela za 2024. (kune)'!T312/'Izračun udjela za 2024. (euri)'!$G$1,2)</f>
        <v>312021.57</v>
      </c>
      <c r="U312" s="65">
        <f>+ROUND('Izračun udjela za 2024. (kune)'!U312/'Izračun udjela za 2024. (euri)'!$G$1,2)</f>
        <v>0</v>
      </c>
      <c r="V312" s="67">
        <f>+ROUND('Izračun udjela za 2024. (kune)'!V312/'Izračun udjela za 2024. (euri)'!$G$1,2)</f>
        <v>343223.73</v>
      </c>
      <c r="W312" s="64">
        <f>+ROUND('Izračun udjela za 2024. (kune)'!W312/'Izračun udjela za 2024. (euri)'!$G$1,2)</f>
        <v>494922.57</v>
      </c>
      <c r="X312" s="65">
        <f>+ROUND('Izračun udjela za 2024. (kune)'!X312/'Izračun udjela za 2024. (euri)'!$G$1,2)</f>
        <v>0</v>
      </c>
      <c r="Y312" s="67">
        <f>+ROUND('Izračun udjela za 2024. (kune)'!Y312/'Izračun udjela za 2024. (euri)'!$G$1,2)</f>
        <v>544414.81999999995</v>
      </c>
      <c r="Z312" s="64">
        <f>+ROUND('Izračun udjela za 2024. (kune)'!Z312/'Izračun udjela za 2024. (euri)'!$G$1,2)</f>
        <v>603917.06999999995</v>
      </c>
      <c r="AA312" s="68">
        <f>+ROUND('Izračun udjela za 2024. (kune)'!AA312/'Izračun udjela za 2024. (euri)'!$G$1,2)</f>
        <v>1867.41</v>
      </c>
      <c r="AB312" s="65">
        <f>+ROUND('Izračun udjela za 2024. (kune)'!AB312/'Izračun udjela za 2024. (euri)'!$G$1,2)</f>
        <v>0</v>
      </c>
      <c r="AC312" s="67">
        <f>+ROUND('Izračun udjela za 2024. (kune)'!AC312/'Izračun udjela za 2024. (euri)'!$G$1,2)</f>
        <v>664882.53</v>
      </c>
      <c r="AD312" s="64">
        <f>+ROUND('Izračun udjela za 2024. (kune)'!AD312/'Izračun udjela za 2024. (euri)'!$G$1,2)</f>
        <v>636306.88</v>
      </c>
      <c r="AE312" s="68">
        <f>+ROUND('Izračun udjela za 2024. (kune)'!AE312/'Izračun udjela za 2024. (euri)'!$G$1,2)</f>
        <v>321.76</v>
      </c>
      <c r="AF312" s="65">
        <f>+ROUND('Izračun udjela za 2024. (kune)'!AF312/'Izračun udjela za 2024. (euri)'!$G$1,2)</f>
        <v>0</v>
      </c>
      <c r="AG312" s="67">
        <f>+ROUND('Izračun udjela za 2024. (kune)'!AG312/'Izračun udjela za 2024. (euri)'!$G$1,2)</f>
        <v>699937.56</v>
      </c>
      <c r="AH312" s="64">
        <f>+ROUND('Izračun udjela za 2024. (kune)'!AH312/'Izračun udjela za 2024. (euri)'!$G$1,2)</f>
        <v>659433.99</v>
      </c>
      <c r="AI312" s="68">
        <f>+ROUND('Izračun udjela za 2024. (kune)'!AI312/'Izračun udjela za 2024. (euri)'!$G$1,2)</f>
        <v>0</v>
      </c>
      <c r="AJ312" s="64">
        <f>+ROUND('Izračun udjela za 2024. (kune)'!AJ312/'Izračun udjela za 2024. (euri)'!$G$1,2)</f>
        <v>0</v>
      </c>
      <c r="AK312" s="67">
        <f>+ROUND('Izračun udjela za 2024. (kune)'!AK312/'Izračun udjela za 2024. (euri)'!$G$1,2)</f>
        <v>725377.39</v>
      </c>
      <c r="AL312" s="64">
        <f>+ROUND('Izračun udjela za 2024. (kune)'!AL312/'Izračun udjela za 2024. (euri)'!$G$1,2)</f>
        <v>662533.03</v>
      </c>
      <c r="AM312" s="68">
        <f>+ROUND('Izračun udjela za 2024. (kune)'!AM312/'Izračun udjela za 2024. (euri)'!$G$1,2)</f>
        <v>0</v>
      </c>
      <c r="AN312" s="64">
        <f>+ROUND('Izračun udjela za 2024. (kune)'!AN312/'Izračun udjela za 2024. (euri)'!$G$1,2)</f>
        <v>0</v>
      </c>
      <c r="AO312" s="67">
        <f>+ROUND('Izračun udjela za 2024. (kune)'!AO312/'Izračun udjela za 2024. (euri)'!$G$1,2)</f>
        <v>728786.34</v>
      </c>
      <c r="AP312" s="69"/>
      <c r="AQ312" s="69"/>
      <c r="AR312" s="69"/>
      <c r="AS312" s="69"/>
      <c r="AT312" s="69"/>
      <c r="AU312" s="71"/>
      <c r="AV312" s="64">
        <v>12</v>
      </c>
      <c r="AW312" s="64">
        <v>0</v>
      </c>
      <c r="AX312" s="64">
        <v>0</v>
      </c>
      <c r="AY312" s="64">
        <v>0</v>
      </c>
      <c r="AZ312" s="64"/>
      <c r="BA312" s="64"/>
      <c r="BB312" s="64"/>
      <c r="BC312" s="64"/>
      <c r="BD312" s="72">
        <f t="shared" si="69"/>
        <v>672679.73</v>
      </c>
      <c r="BE312" s="73">
        <f t="shared" si="67"/>
        <v>191.27</v>
      </c>
      <c r="BF312" s="74">
        <f t="shared" si="83"/>
        <v>447.75</v>
      </c>
      <c r="BG312" s="66">
        <f t="shared" si="68"/>
        <v>902040.16</v>
      </c>
      <c r="BH312" s="75">
        <f t="shared" si="71"/>
        <v>2.5488021665799666E-3</v>
      </c>
      <c r="BI312" s="76">
        <f t="shared" si="72"/>
        <v>2.5488021665799701E-3</v>
      </c>
    </row>
    <row r="313" spans="1:61" ht="15.75" customHeight="1" x14ac:dyDescent="0.25">
      <c r="A313" s="60">
        <v>1</v>
      </c>
      <c r="B313" s="61">
        <v>343</v>
      </c>
      <c r="C313" s="61">
        <v>19</v>
      </c>
      <c r="D313" s="62" t="s">
        <v>87</v>
      </c>
      <c r="E313" s="62" t="s">
        <v>392</v>
      </c>
      <c r="F313" s="63">
        <v>943</v>
      </c>
      <c r="G313" s="64">
        <v>10</v>
      </c>
      <c r="H313" s="64">
        <f>+ROUND('Izračun udjela za 2024. (kune)'!H313/'Izračun udjela za 2024. (euri)'!$G$1,2)</f>
        <v>53377.88</v>
      </c>
      <c r="I313" s="65">
        <f>+ROUND('Izračun udjela za 2024. (kune)'!I313/'Izračun udjela za 2024. (euri)'!$G$1,2)</f>
        <v>0</v>
      </c>
      <c r="J313" s="66">
        <f>+ROUND('Izračun udjela za 2024. (kune)'!J313/'Izračun udjela za 2024. (euri)'!$G$1,2)</f>
        <v>58715.67</v>
      </c>
      <c r="K313" s="64">
        <f>+ROUND('Izračun udjela za 2024. (kune)'!K313/'Izračun udjela za 2024. (euri)'!$G$1,2)</f>
        <v>38543.39</v>
      </c>
      <c r="L313" s="65">
        <f>+ROUND('Izračun udjela za 2024. (kune)'!L313/'Izračun udjela za 2024. (euri)'!$G$1,2)</f>
        <v>0</v>
      </c>
      <c r="M313" s="66">
        <f>+ROUND('Izračun udjela za 2024. (kune)'!M313/'Izračun udjela za 2024. (euri)'!$G$1,2)</f>
        <v>42397.73</v>
      </c>
      <c r="N313" s="64">
        <f>+ROUND('Izračun udjela za 2024. (kune)'!N313/'Izračun udjela za 2024. (euri)'!$G$1,2)</f>
        <v>42972.01</v>
      </c>
      <c r="O313" s="65">
        <f>+ROUND('Izračun udjela za 2024. (kune)'!O313/'Izračun udjela za 2024. (euri)'!$G$1,2)</f>
        <v>0</v>
      </c>
      <c r="P313" s="66">
        <f>+ROUND('Izračun udjela za 2024. (kune)'!P313/'Izračun udjela za 2024. (euri)'!$G$1,2)</f>
        <v>47269.21</v>
      </c>
      <c r="Q313" s="64">
        <f>+ROUND('Izračun udjela za 2024. (kune)'!Q313/'Izračun udjela za 2024. (euri)'!$G$1,2)</f>
        <v>43520.42</v>
      </c>
      <c r="R313" s="65">
        <f>+ROUND('Izračun udjela za 2024. (kune)'!R313/'Izračun udjela za 2024. (euri)'!$G$1,2)</f>
        <v>0</v>
      </c>
      <c r="S313" s="66">
        <f>+ROUND('Izračun udjela za 2024. (kune)'!S313/'Izračun udjela za 2024. (euri)'!$G$1,2)</f>
        <v>47872.46</v>
      </c>
      <c r="T313" s="64">
        <f>+ROUND('Izračun udjela za 2024. (kune)'!T313/'Izračun udjela za 2024. (euri)'!$G$1,2)</f>
        <v>36359.39</v>
      </c>
      <c r="U313" s="65">
        <f>+ROUND('Izračun udjela za 2024. (kune)'!U313/'Izračun udjela za 2024. (euri)'!$G$1,2)</f>
        <v>0</v>
      </c>
      <c r="V313" s="67">
        <f>+ROUND('Izračun udjela za 2024. (kune)'!V313/'Izračun udjela za 2024. (euri)'!$G$1,2)</f>
        <v>39995.33</v>
      </c>
      <c r="W313" s="64">
        <f>+ROUND('Izračun udjela za 2024. (kune)'!W313/'Izračun udjela za 2024. (euri)'!$G$1,2)</f>
        <v>70230.899999999994</v>
      </c>
      <c r="X313" s="65">
        <f>+ROUND('Izračun udjela za 2024. (kune)'!X313/'Izračun udjela za 2024. (euri)'!$G$1,2)</f>
        <v>0</v>
      </c>
      <c r="Y313" s="67">
        <f>+ROUND('Izračun udjela za 2024. (kune)'!Y313/'Izračun udjela za 2024. (euri)'!$G$1,2)</f>
        <v>77253.990000000005</v>
      </c>
      <c r="Z313" s="64">
        <f>+ROUND('Izračun udjela za 2024. (kune)'!Z313/'Izračun udjela za 2024. (euri)'!$G$1,2)</f>
        <v>77617.350000000006</v>
      </c>
      <c r="AA313" s="68">
        <f>+ROUND('Izračun udjela za 2024. (kune)'!AA313/'Izračun udjela za 2024. (euri)'!$G$1,2)</f>
        <v>1321.92</v>
      </c>
      <c r="AB313" s="65">
        <f>+ROUND('Izračun udjela za 2024. (kune)'!AB313/'Izračun udjela za 2024. (euri)'!$G$1,2)</f>
        <v>0</v>
      </c>
      <c r="AC313" s="67">
        <f>+ROUND('Izračun udjela za 2024. (kune)'!AC313/'Izračun udjela za 2024. (euri)'!$G$1,2)</f>
        <v>85379.08</v>
      </c>
      <c r="AD313" s="64">
        <f>+ROUND('Izračun udjela za 2024. (kune)'!AD313/'Izračun udjela za 2024. (euri)'!$G$1,2)</f>
        <v>107815.97</v>
      </c>
      <c r="AE313" s="68">
        <f>+ROUND('Izračun udjela za 2024. (kune)'!AE313/'Izračun udjela za 2024. (euri)'!$G$1,2)</f>
        <v>42.61</v>
      </c>
      <c r="AF313" s="65">
        <f>+ROUND('Izračun udjela za 2024. (kune)'!AF313/'Izračun udjela za 2024. (euri)'!$G$1,2)</f>
        <v>0</v>
      </c>
      <c r="AG313" s="67">
        <f>+ROUND('Izračun udjela za 2024. (kune)'!AG313/'Izračun udjela za 2024. (euri)'!$G$1,2)</f>
        <v>118988.69</v>
      </c>
      <c r="AH313" s="64">
        <f>+ROUND('Izračun udjela za 2024. (kune)'!AH313/'Izračun udjela za 2024. (euri)'!$G$1,2)</f>
        <v>118417.11</v>
      </c>
      <c r="AI313" s="68">
        <f>+ROUND('Izračun udjela za 2024. (kune)'!AI313/'Izračun udjela za 2024. (euri)'!$G$1,2)</f>
        <v>19.91</v>
      </c>
      <c r="AJ313" s="64">
        <f>+ROUND('Izračun udjela za 2024. (kune)'!AJ313/'Izračun udjela za 2024. (euri)'!$G$1,2)</f>
        <v>0</v>
      </c>
      <c r="AK313" s="67">
        <f>+ROUND('Izračun udjela za 2024. (kune)'!AK313/'Izračun udjela za 2024. (euri)'!$G$1,2)</f>
        <v>130674.91</v>
      </c>
      <c r="AL313" s="64">
        <f>+ROUND('Izračun udjela za 2024. (kune)'!AL313/'Izračun udjela za 2024. (euri)'!$G$1,2)</f>
        <v>100506.66</v>
      </c>
      <c r="AM313" s="68">
        <f>+ROUND('Izračun udjela za 2024. (kune)'!AM313/'Izračun udjela za 2024. (euri)'!$G$1,2)</f>
        <v>49.77</v>
      </c>
      <c r="AN313" s="64">
        <f>+ROUND('Izračun udjela za 2024. (kune)'!AN313/'Izračun udjela za 2024. (euri)'!$G$1,2)</f>
        <v>0</v>
      </c>
      <c r="AO313" s="67">
        <f>+ROUND('Izračun udjela za 2024. (kune)'!AO313/'Izračun udjela za 2024. (euri)'!$G$1,2)</f>
        <v>110940.56</v>
      </c>
      <c r="AP313" s="69"/>
      <c r="AQ313" s="69"/>
      <c r="AR313" s="69"/>
      <c r="AS313" s="69"/>
      <c r="AT313" s="69"/>
      <c r="AU313" s="71"/>
      <c r="AV313" s="64">
        <v>0</v>
      </c>
      <c r="AW313" s="64">
        <v>2</v>
      </c>
      <c r="AX313" s="64">
        <v>2</v>
      </c>
      <c r="AY313" s="64">
        <v>2</v>
      </c>
      <c r="AZ313" s="64"/>
      <c r="BA313" s="64"/>
      <c r="BB313" s="64"/>
      <c r="BC313" s="64"/>
      <c r="BD313" s="72">
        <f t="shared" si="69"/>
        <v>104647.45</v>
      </c>
      <c r="BE313" s="73">
        <f t="shared" si="67"/>
        <v>110.97</v>
      </c>
      <c r="BF313" s="74">
        <f t="shared" si="83"/>
        <v>447.75</v>
      </c>
      <c r="BG313" s="66">
        <f t="shared" si="68"/>
        <v>317583.53999999998</v>
      </c>
      <c r="BH313" s="75">
        <f t="shared" si="71"/>
        <v>8.9736316709240023E-4</v>
      </c>
      <c r="BI313" s="76">
        <f t="shared" si="72"/>
        <v>8.9736316709240001E-4</v>
      </c>
    </row>
    <row r="314" spans="1:61" ht="15.75" customHeight="1" x14ac:dyDescent="0.25">
      <c r="A314" s="60">
        <v>1</v>
      </c>
      <c r="B314" s="61">
        <v>344</v>
      </c>
      <c r="C314" s="61">
        <v>13</v>
      </c>
      <c r="D314" s="62" t="s">
        <v>87</v>
      </c>
      <c r="E314" s="62" t="s">
        <v>393</v>
      </c>
      <c r="F314" s="63">
        <v>1389</v>
      </c>
      <c r="G314" s="64">
        <v>10</v>
      </c>
      <c r="H314" s="64">
        <f>+ROUND('Izračun udjela za 2024. (kune)'!H314/'Izračun udjela za 2024. (euri)'!$G$1,2)</f>
        <v>101989.65</v>
      </c>
      <c r="I314" s="65">
        <f>+ROUND('Izračun udjela za 2024. (kune)'!I314/'Izračun udjela za 2024. (euri)'!$G$1,2)</f>
        <v>17532.16</v>
      </c>
      <c r="J314" s="66">
        <f>+ROUND('Izračun udjela za 2024. (kune)'!J314/'Izračun udjela za 2024. (euri)'!$G$1,2)</f>
        <v>92903.24</v>
      </c>
      <c r="K314" s="64">
        <f>+ROUND('Izračun udjela za 2024. (kune)'!K314/'Izračun udjela za 2024. (euri)'!$G$1,2)</f>
        <v>121328.9</v>
      </c>
      <c r="L314" s="65">
        <f>+ROUND('Izračun udjela za 2024. (kune)'!L314/'Izračun udjela za 2024. (euri)'!$G$1,2)</f>
        <v>19987.849999999999</v>
      </c>
      <c r="M314" s="66">
        <f>+ROUND('Izračun udjela za 2024. (kune)'!M314/'Izračun udjela za 2024. (euri)'!$G$1,2)</f>
        <v>111475.16</v>
      </c>
      <c r="N314" s="64">
        <f>+ROUND('Izračun udjela za 2024. (kune)'!N314/'Izračun udjela za 2024. (euri)'!$G$1,2)</f>
        <v>100437.81</v>
      </c>
      <c r="O314" s="65">
        <f>+ROUND('Izračun udjela za 2024. (kune)'!O314/'Izračun udjela za 2024. (euri)'!$G$1,2)</f>
        <v>9136.08</v>
      </c>
      <c r="P314" s="66">
        <f>+ROUND('Izračun udjela za 2024. (kune)'!P314/'Izračun udjela za 2024. (euri)'!$G$1,2)</f>
        <v>100431.89</v>
      </c>
      <c r="Q314" s="64">
        <f>+ROUND('Izračun udjela za 2024. (kune)'!Q314/'Izračun udjela za 2024. (euri)'!$G$1,2)</f>
        <v>140742.82999999999</v>
      </c>
      <c r="R314" s="65">
        <f>+ROUND('Izračun udjela za 2024. (kune)'!R314/'Izračun udjela za 2024. (euri)'!$G$1,2)</f>
        <v>13131.18</v>
      </c>
      <c r="S314" s="66">
        <f>+ROUND('Izračun udjela za 2024. (kune)'!S314/'Izračun udjela za 2024. (euri)'!$G$1,2)</f>
        <v>140372.81</v>
      </c>
      <c r="T314" s="64">
        <f>+ROUND('Izračun udjela za 2024. (kune)'!T314/'Izračun udjela za 2024. (euri)'!$G$1,2)</f>
        <v>105155.74</v>
      </c>
      <c r="U314" s="65">
        <f>+ROUND('Izračun udjela za 2024. (kune)'!U314/'Izračun udjela za 2024. (euri)'!$G$1,2)</f>
        <v>9737.67</v>
      </c>
      <c r="V314" s="67">
        <f>+ROUND('Izračun udjela za 2024. (kune)'!V314/'Izračun udjela za 2024. (euri)'!$G$1,2)</f>
        <v>104959.88</v>
      </c>
      <c r="W314" s="64">
        <f>+ROUND('Izračun udjela za 2024. (kune)'!W314/'Izračun udjela za 2024. (euri)'!$G$1,2)</f>
        <v>186759.1</v>
      </c>
      <c r="X314" s="65">
        <f>+ROUND('Izračun udjela za 2024. (kune)'!X314/'Izračun udjela za 2024. (euri)'!$G$1,2)</f>
        <v>16874.740000000002</v>
      </c>
      <c r="Y314" s="67">
        <f>+ROUND('Izračun udjela za 2024. (kune)'!Y314/'Izračun udjela za 2024. (euri)'!$G$1,2)</f>
        <v>186872.79</v>
      </c>
      <c r="Z314" s="64">
        <f>+ROUND('Izračun udjela za 2024. (kune)'!Z314/'Izračun udjela za 2024. (euri)'!$G$1,2)</f>
        <v>222132.62</v>
      </c>
      <c r="AA314" s="68">
        <f>+ROUND('Izračun udjela za 2024. (kune)'!AA314/'Izračun udjela za 2024. (euri)'!$G$1,2)</f>
        <v>5764.45</v>
      </c>
      <c r="AB314" s="65">
        <f>+ROUND('Izračun udjela za 2024. (kune)'!AB314/'Izračun udjela za 2024. (euri)'!$G$1,2)</f>
        <v>20193.939999999999</v>
      </c>
      <c r="AC314" s="67">
        <f>+ROUND('Izračun udjela za 2024. (kune)'!AC314/'Izračun udjela za 2024. (euri)'!$G$1,2)</f>
        <v>268787.88</v>
      </c>
      <c r="AD314" s="64">
        <f>+ROUND('Izračun udjela za 2024. (kune)'!AD314/'Izračun udjela za 2024. (euri)'!$G$1,2)</f>
        <v>212204.64</v>
      </c>
      <c r="AE314" s="68">
        <f>+ROUND('Izračun udjela za 2024. (kune)'!AE314/'Izračun udjela za 2024. (euri)'!$G$1,2)</f>
        <v>5273.18</v>
      </c>
      <c r="AF314" s="65">
        <f>+ROUND('Izračun udjela za 2024. (kune)'!AF314/'Izračun udjela za 2024. (euri)'!$G$1,2)</f>
        <v>18369.39</v>
      </c>
      <c r="AG314" s="67">
        <f>+ROUND('Izračun udjela za 2024. (kune)'!AG314/'Izračun udjela za 2024. (euri)'!$G$1,2)</f>
        <v>265451.31</v>
      </c>
      <c r="AH314" s="64">
        <f>+ROUND('Izračun udjela za 2024. (kune)'!AH314/'Izračun udjela za 2024. (euri)'!$G$1,2)</f>
        <v>225633.62</v>
      </c>
      <c r="AI314" s="68">
        <f>+ROUND('Izračun udjela za 2024. (kune)'!AI314/'Izračun udjela za 2024. (euri)'!$G$1,2)</f>
        <v>7557.15</v>
      </c>
      <c r="AJ314" s="64">
        <f>+ROUND('Izračun udjela za 2024. (kune)'!AJ314/'Izračun udjela za 2024. (euri)'!$G$1,2)</f>
        <v>20524.240000000002</v>
      </c>
      <c r="AK314" s="67">
        <f>+ROUND('Izračun udjela za 2024. (kune)'!AK314/'Izračun udjela za 2024. (euri)'!$G$1,2)</f>
        <v>297677.76</v>
      </c>
      <c r="AL314" s="64">
        <f>+ROUND('Izračun udjela za 2024. (kune)'!AL314/'Izračun udjela za 2024. (euri)'!$G$1,2)</f>
        <v>249820.75</v>
      </c>
      <c r="AM314" s="68">
        <f>+ROUND('Izračun udjela za 2024. (kune)'!AM314/'Izračun udjela za 2024. (euri)'!$G$1,2)</f>
        <v>8476.9599999999991</v>
      </c>
      <c r="AN314" s="64">
        <f>+ROUND('Izračun udjela za 2024. (kune)'!AN314/'Izračun udjela za 2024. (euri)'!$G$1,2)</f>
        <v>23306.52</v>
      </c>
      <c r="AO314" s="67">
        <f>+ROUND('Izračun udjela za 2024. (kune)'!AO314/'Izračun udjela za 2024. (euri)'!$G$1,2)</f>
        <v>320211.28999999998</v>
      </c>
      <c r="AP314" s="69"/>
      <c r="AQ314" s="69"/>
      <c r="AR314" s="69"/>
      <c r="AS314" s="69"/>
      <c r="AT314" s="69"/>
      <c r="AU314" s="71"/>
      <c r="AV314" s="64">
        <v>242</v>
      </c>
      <c r="AW314" s="64">
        <v>265</v>
      </c>
      <c r="AX314" s="64">
        <v>367</v>
      </c>
      <c r="AY314" s="64">
        <v>367</v>
      </c>
      <c r="AZ314" s="64"/>
      <c r="BA314" s="64"/>
      <c r="BB314" s="64"/>
      <c r="BC314" s="64"/>
      <c r="BD314" s="72">
        <f t="shared" si="69"/>
        <v>267800.21000000002</v>
      </c>
      <c r="BE314" s="73">
        <f t="shared" si="67"/>
        <v>192.8</v>
      </c>
      <c r="BF314" s="74">
        <f t="shared" si="83"/>
        <v>447.75</v>
      </c>
      <c r="BG314" s="66">
        <f t="shared" si="68"/>
        <v>354125.55</v>
      </c>
      <c r="BH314" s="75">
        <f t="shared" si="71"/>
        <v>1.0006161688868955E-3</v>
      </c>
      <c r="BI314" s="76">
        <f t="shared" si="72"/>
        <v>1.0006161688869001E-3</v>
      </c>
    </row>
    <row r="315" spans="1:61" ht="15.75" customHeight="1" x14ac:dyDescent="0.25">
      <c r="A315" s="60">
        <v>1</v>
      </c>
      <c r="B315" s="61">
        <v>345</v>
      </c>
      <c r="C315" s="61">
        <v>13</v>
      </c>
      <c r="D315" s="62" t="s">
        <v>87</v>
      </c>
      <c r="E315" s="62" t="s">
        <v>394</v>
      </c>
      <c r="F315" s="63">
        <v>4676</v>
      </c>
      <c r="G315" s="64">
        <v>10</v>
      </c>
      <c r="H315" s="64">
        <f>+ROUND('Izračun udjela za 2024. (kune)'!H315/'Izračun udjela za 2024. (euri)'!$G$1,2)</f>
        <v>355995.01</v>
      </c>
      <c r="I315" s="65">
        <f>+ROUND('Izračun udjela za 2024. (kune)'!I315/'Izračun udjela za 2024. (euri)'!$G$1,2)</f>
        <v>0</v>
      </c>
      <c r="J315" s="66">
        <f>+ROUND('Izračun udjela za 2024. (kune)'!J315/'Izračun udjela za 2024. (euri)'!$G$1,2)</f>
        <v>391594.51</v>
      </c>
      <c r="K315" s="64">
        <f>+ROUND('Izračun udjela za 2024. (kune)'!K315/'Izračun udjela za 2024. (euri)'!$G$1,2)</f>
        <v>389313.98</v>
      </c>
      <c r="L315" s="65">
        <f>+ROUND('Izračun udjela za 2024. (kune)'!L315/'Izračun udjela za 2024. (euri)'!$G$1,2)</f>
        <v>0</v>
      </c>
      <c r="M315" s="66">
        <f>+ROUND('Izračun udjela za 2024. (kune)'!M315/'Izračun udjela za 2024. (euri)'!$G$1,2)</f>
        <v>428245.37</v>
      </c>
      <c r="N315" s="64">
        <f>+ROUND('Izračun udjela za 2024. (kune)'!N315/'Izračun udjela za 2024. (euri)'!$G$1,2)</f>
        <v>363129.93</v>
      </c>
      <c r="O315" s="65">
        <f>+ROUND('Izračun udjela za 2024. (kune)'!O315/'Izračun udjela za 2024. (euri)'!$G$1,2)</f>
        <v>0</v>
      </c>
      <c r="P315" s="66">
        <f>+ROUND('Izračun udjela za 2024. (kune)'!P315/'Izračun udjela za 2024. (euri)'!$G$1,2)</f>
        <v>399442.92</v>
      </c>
      <c r="Q315" s="64">
        <f>+ROUND('Izračun udjela za 2024. (kune)'!Q315/'Izračun udjela za 2024. (euri)'!$G$1,2)</f>
        <v>516192.19</v>
      </c>
      <c r="R315" s="65">
        <f>+ROUND('Izračun udjela za 2024. (kune)'!R315/'Izračun udjela za 2024. (euri)'!$G$1,2)</f>
        <v>0</v>
      </c>
      <c r="S315" s="66">
        <f>+ROUND('Izračun udjela za 2024. (kune)'!S315/'Izračun udjela za 2024. (euri)'!$G$1,2)</f>
        <v>567811.4</v>
      </c>
      <c r="T315" s="64">
        <f>+ROUND('Izračun udjela za 2024. (kune)'!T315/'Izračun udjela za 2024. (euri)'!$G$1,2)</f>
        <v>451895.71</v>
      </c>
      <c r="U315" s="65">
        <f>+ROUND('Izračun udjela za 2024. (kune)'!U315/'Izračun udjela za 2024. (euri)'!$G$1,2)</f>
        <v>0</v>
      </c>
      <c r="V315" s="67">
        <f>+ROUND('Izračun udjela za 2024. (kune)'!V315/'Izračun udjela za 2024. (euri)'!$G$1,2)</f>
        <v>497085.28</v>
      </c>
      <c r="W315" s="64">
        <f>+ROUND('Izračun udjela za 2024. (kune)'!W315/'Izračun udjela za 2024. (euri)'!$G$1,2)</f>
        <v>748464.2</v>
      </c>
      <c r="X315" s="65">
        <f>+ROUND('Izračun udjela za 2024. (kune)'!X315/'Izračun udjela za 2024. (euri)'!$G$1,2)</f>
        <v>0</v>
      </c>
      <c r="Y315" s="67">
        <f>+ROUND('Izračun udjela za 2024. (kune)'!Y315/'Izračun udjela za 2024. (euri)'!$G$1,2)</f>
        <v>823310.62</v>
      </c>
      <c r="Z315" s="64">
        <f>+ROUND('Izračun udjela za 2024. (kune)'!Z315/'Izračun udjela za 2024. (euri)'!$G$1,2)</f>
        <v>858687.96</v>
      </c>
      <c r="AA315" s="68">
        <f>+ROUND('Izračun udjela za 2024. (kune)'!AA315/'Izračun udjela za 2024. (euri)'!$G$1,2)</f>
        <v>10065.25</v>
      </c>
      <c r="AB315" s="65">
        <f>+ROUND('Izračun udjela za 2024. (kune)'!AB315/'Izračun udjela za 2024. (euri)'!$G$1,2)</f>
        <v>0</v>
      </c>
      <c r="AC315" s="67">
        <f>+ROUND('Izračun udjela za 2024. (kune)'!AC315/'Izračun udjela za 2024. (euri)'!$G$1,2)</f>
        <v>1019987.07</v>
      </c>
      <c r="AD315" s="64">
        <f>+ROUND('Izračun udjela za 2024. (kune)'!AD315/'Izračun udjela za 2024. (euri)'!$G$1,2)</f>
        <v>873791.09</v>
      </c>
      <c r="AE315" s="68">
        <f>+ROUND('Izračun udjela za 2024. (kune)'!AE315/'Izračun udjela za 2024. (euri)'!$G$1,2)</f>
        <v>8500.84</v>
      </c>
      <c r="AF315" s="65">
        <f>+ROUND('Izračun udjela za 2024. (kune)'!AF315/'Izračun udjela za 2024. (euri)'!$G$1,2)</f>
        <v>0</v>
      </c>
      <c r="AG315" s="67">
        <f>+ROUND('Izračun udjela za 2024. (kune)'!AG315/'Izračun udjela za 2024. (euri)'!$G$1,2)</f>
        <v>1030875.61</v>
      </c>
      <c r="AH315" s="64">
        <f>+ROUND('Izračun udjela za 2024. (kune)'!AH315/'Izračun udjela za 2024. (euri)'!$G$1,2)</f>
        <v>904679.69</v>
      </c>
      <c r="AI315" s="68">
        <f>+ROUND('Izračun udjela za 2024. (kune)'!AI315/'Izračun udjela za 2024. (euri)'!$G$1,2)</f>
        <v>10150.94</v>
      </c>
      <c r="AJ315" s="64">
        <f>+ROUND('Izračun udjela za 2024. (kune)'!AJ315/'Izračun udjela za 2024. (euri)'!$G$1,2)</f>
        <v>0</v>
      </c>
      <c r="AK315" s="67">
        <f>+ROUND('Izračun udjela za 2024. (kune)'!AK315/'Izračun udjela za 2024. (euri)'!$G$1,2)</f>
        <v>1093915.92</v>
      </c>
      <c r="AL315" s="64">
        <f>+ROUND('Izračun udjela za 2024. (kune)'!AL315/'Izračun udjela za 2024. (euri)'!$G$1,2)</f>
        <v>1004396.25</v>
      </c>
      <c r="AM315" s="68">
        <f>+ROUND('Izračun udjela za 2024. (kune)'!AM315/'Izračun udjela za 2024. (euri)'!$G$1,2)</f>
        <v>11089.83</v>
      </c>
      <c r="AN315" s="64">
        <f>+ROUND('Izračun udjela za 2024. (kune)'!AN315/'Izračun udjela za 2024. (euri)'!$G$1,2)</f>
        <v>0</v>
      </c>
      <c r="AO315" s="67">
        <f>+ROUND('Izračun udjela za 2024. (kune)'!AO315/'Izračun udjela za 2024. (euri)'!$G$1,2)</f>
        <v>1218119.8400000001</v>
      </c>
      <c r="AP315" s="69"/>
      <c r="AQ315" s="69"/>
      <c r="AR315" s="69"/>
      <c r="AS315" s="69"/>
      <c r="AT315" s="69"/>
      <c r="AU315" s="71"/>
      <c r="AV315" s="64">
        <v>395</v>
      </c>
      <c r="AW315" s="64">
        <v>361</v>
      </c>
      <c r="AX315" s="64">
        <v>502</v>
      </c>
      <c r="AY315" s="64">
        <v>573</v>
      </c>
      <c r="AZ315" s="64"/>
      <c r="BA315" s="64"/>
      <c r="BB315" s="64"/>
      <c r="BC315" s="64"/>
      <c r="BD315" s="72">
        <f t="shared" si="69"/>
        <v>1037241.81</v>
      </c>
      <c r="BE315" s="73">
        <f t="shared" si="67"/>
        <v>221.82</v>
      </c>
      <c r="BF315" s="74">
        <f t="shared" si="83"/>
        <v>447.75</v>
      </c>
      <c r="BG315" s="66">
        <f t="shared" si="68"/>
        <v>1056448.68</v>
      </c>
      <c r="BH315" s="75">
        <f t="shared" si="71"/>
        <v>2.9850984511205639E-3</v>
      </c>
      <c r="BI315" s="76">
        <f t="shared" si="72"/>
        <v>2.98509845112056E-3</v>
      </c>
    </row>
    <row r="316" spans="1:61" ht="15.75" customHeight="1" x14ac:dyDescent="0.25">
      <c r="A316" s="60">
        <v>1</v>
      </c>
      <c r="B316" s="61">
        <v>346</v>
      </c>
      <c r="C316" s="61">
        <v>14</v>
      </c>
      <c r="D316" s="62" t="s">
        <v>87</v>
      </c>
      <c r="E316" s="62" t="s">
        <v>395</v>
      </c>
      <c r="F316" s="63">
        <v>1446</v>
      </c>
      <c r="G316" s="64">
        <v>10</v>
      </c>
      <c r="H316" s="64">
        <f>+ROUND('Izračun udjela za 2024. (kune)'!H316/'Izračun udjela za 2024. (euri)'!$G$1,2)</f>
        <v>92785</v>
      </c>
      <c r="I316" s="65">
        <f>+ROUND('Izračun udjela za 2024. (kune)'!I316/'Izračun udjela za 2024. (euri)'!$G$1,2)</f>
        <v>7099.26</v>
      </c>
      <c r="J316" s="66">
        <f>+ROUND('Izračun udjela za 2024. (kune)'!J316/'Izračun udjela za 2024. (euri)'!$G$1,2)</f>
        <v>94254.32</v>
      </c>
      <c r="K316" s="64">
        <f>+ROUND('Izračun udjela za 2024. (kune)'!K316/'Izračun udjela za 2024. (euri)'!$G$1,2)</f>
        <v>87736.43</v>
      </c>
      <c r="L316" s="65">
        <f>+ROUND('Izračun udjela za 2024. (kune)'!L316/'Izračun udjela za 2024. (euri)'!$G$1,2)</f>
        <v>6466.41</v>
      </c>
      <c r="M316" s="66">
        <f>+ROUND('Izračun udjela za 2024. (kune)'!M316/'Izračun udjela za 2024. (euri)'!$G$1,2)</f>
        <v>89397.02</v>
      </c>
      <c r="N316" s="64">
        <f>+ROUND('Izračun udjela za 2024. (kune)'!N316/'Izračun udjela za 2024. (euri)'!$G$1,2)</f>
        <v>94444.41</v>
      </c>
      <c r="O316" s="65">
        <f>+ROUND('Izračun udjela za 2024. (kune)'!O316/'Izračun udjela za 2024. (euri)'!$G$1,2)</f>
        <v>2723.31</v>
      </c>
      <c r="P316" s="66">
        <f>+ROUND('Izračun udjela za 2024. (kune)'!P316/'Izračun udjela za 2024. (euri)'!$G$1,2)</f>
        <v>100893.22</v>
      </c>
      <c r="Q316" s="64">
        <f>+ROUND('Izračun udjela za 2024. (kune)'!Q316/'Izračun udjela za 2024. (euri)'!$G$1,2)</f>
        <v>158652.73000000001</v>
      </c>
      <c r="R316" s="65">
        <f>+ROUND('Izračun udjela za 2024. (kune)'!R316/'Izračun udjela za 2024. (euri)'!$G$1,2)</f>
        <v>4615.71</v>
      </c>
      <c r="S316" s="66">
        <f>+ROUND('Izračun udjela za 2024. (kune)'!S316/'Izračun udjela za 2024. (euri)'!$G$1,2)</f>
        <v>169440.72</v>
      </c>
      <c r="T316" s="64">
        <f>+ROUND('Izračun udjela za 2024. (kune)'!T316/'Izračun udjela za 2024. (euri)'!$G$1,2)</f>
        <v>127020.04</v>
      </c>
      <c r="U316" s="65">
        <f>+ROUND('Izračun udjela za 2024. (kune)'!U316/'Izračun udjela za 2024. (euri)'!$G$1,2)</f>
        <v>3710.87</v>
      </c>
      <c r="V316" s="67">
        <f>+ROUND('Izračun udjela za 2024. (kune)'!V316/'Izračun udjela za 2024. (euri)'!$G$1,2)</f>
        <v>135640.09</v>
      </c>
      <c r="W316" s="64">
        <f>+ROUND('Izračun udjela za 2024. (kune)'!W316/'Izračun udjela za 2024. (euri)'!$G$1,2)</f>
        <v>132728.15</v>
      </c>
      <c r="X316" s="65">
        <f>+ROUND('Izračun udjela za 2024. (kune)'!X316/'Izračun udjela za 2024. (euri)'!$G$1,2)</f>
        <v>3865.88</v>
      </c>
      <c r="Y316" s="67">
        <f>+ROUND('Izračun udjela za 2024. (kune)'!Y316/'Izračun udjela za 2024. (euri)'!$G$1,2)</f>
        <v>141748.49</v>
      </c>
      <c r="Z316" s="64">
        <f>+ROUND('Izračun udjela za 2024. (kune)'!Z316/'Izračun udjela za 2024. (euri)'!$G$1,2)</f>
        <v>134663.54999999999</v>
      </c>
      <c r="AA316" s="68">
        <f>+ROUND('Izračun udjela za 2024. (kune)'!AA316/'Izračun udjela za 2024. (euri)'!$G$1,2)</f>
        <v>82.58</v>
      </c>
      <c r="AB316" s="65">
        <f>+ROUND('Izračun udjela za 2024. (kune)'!AB316/'Izračun udjela za 2024. (euri)'!$G$1,2)</f>
        <v>3922.25</v>
      </c>
      <c r="AC316" s="67">
        <f>+ROUND('Izračun udjela za 2024. (kune)'!AC316/'Izračun udjela za 2024. (euri)'!$G$1,2)</f>
        <v>144162.57999999999</v>
      </c>
      <c r="AD316" s="64">
        <f>+ROUND('Izračun udjela za 2024. (kune)'!AD316/'Izračun udjela za 2024. (euri)'!$G$1,2)</f>
        <v>114647.9</v>
      </c>
      <c r="AE316" s="68">
        <f>+ROUND('Izračun udjela za 2024. (kune)'!AE316/'Izračun udjela za 2024. (euri)'!$G$1,2)</f>
        <v>31.21</v>
      </c>
      <c r="AF316" s="65">
        <f>+ROUND('Izračun udjela za 2024. (kune)'!AF316/'Izračun udjela za 2024. (euri)'!$G$1,2)</f>
        <v>3176.51</v>
      </c>
      <c r="AG316" s="67">
        <f>+ROUND('Izračun udjela za 2024. (kune)'!AG316/'Izračun udjela za 2024. (euri)'!$G$1,2)</f>
        <v>123022.18</v>
      </c>
      <c r="AH316" s="64">
        <f>+ROUND('Izračun udjela za 2024. (kune)'!AH316/'Izračun udjela za 2024. (euri)'!$G$1,2)</f>
        <v>117421.6</v>
      </c>
      <c r="AI316" s="68">
        <f>+ROUND('Izračun udjela za 2024. (kune)'!AI316/'Izračun udjela za 2024. (euri)'!$G$1,2)</f>
        <v>31.45</v>
      </c>
      <c r="AJ316" s="64">
        <f>+ROUND('Izračun udjela za 2024. (kune)'!AJ316/'Izračun udjela za 2024. (euri)'!$G$1,2)</f>
        <v>3408.35</v>
      </c>
      <c r="AK316" s="67">
        <f>+ROUND('Izračun udjela za 2024. (kune)'!AK316/'Izračun udjela za 2024. (euri)'!$G$1,2)</f>
        <v>125817.97</v>
      </c>
      <c r="AL316" s="64">
        <f>+ROUND('Izračun udjela za 2024. (kune)'!AL316/'Izračun udjela za 2024. (euri)'!$G$1,2)</f>
        <v>154111.25</v>
      </c>
      <c r="AM316" s="68">
        <f>+ROUND('Izračun udjela za 2024. (kune)'!AM316/'Izračun udjela za 2024. (euri)'!$G$1,2)</f>
        <v>52.6</v>
      </c>
      <c r="AN316" s="64">
        <f>+ROUND('Izračun udjela za 2024. (kune)'!AN316/'Izračun udjela za 2024. (euri)'!$G$1,2)</f>
        <v>4489.03</v>
      </c>
      <c r="AO316" s="67">
        <f>+ROUND('Izračun udjela za 2024. (kune)'!AO316/'Izračun udjela za 2024. (euri)'!$G$1,2)</f>
        <v>164964.57</v>
      </c>
      <c r="AP316" s="69"/>
      <c r="AQ316" s="69"/>
      <c r="AR316" s="69"/>
      <c r="AS316" s="69"/>
      <c r="AT316" s="69"/>
      <c r="AU316" s="71"/>
      <c r="AV316" s="64">
        <v>2</v>
      </c>
      <c r="AW316" s="64">
        <v>2</v>
      </c>
      <c r="AX316" s="64">
        <v>2</v>
      </c>
      <c r="AY316" s="64">
        <v>2</v>
      </c>
      <c r="AZ316" s="64"/>
      <c r="BA316" s="64"/>
      <c r="BB316" s="64"/>
      <c r="BC316" s="64"/>
      <c r="BD316" s="72">
        <f t="shared" si="69"/>
        <v>139943.16</v>
      </c>
      <c r="BE316" s="73">
        <f t="shared" si="67"/>
        <v>96.78</v>
      </c>
      <c r="BF316" s="74">
        <f t="shared" si="83"/>
        <v>447.75</v>
      </c>
      <c r="BG316" s="66">
        <f t="shared" si="68"/>
        <v>507502.62000000005</v>
      </c>
      <c r="BH316" s="75">
        <f t="shared" si="71"/>
        <v>1.4339979911770333E-3</v>
      </c>
      <c r="BI316" s="76">
        <f t="shared" si="72"/>
        <v>1.43399799117703E-3</v>
      </c>
    </row>
    <row r="317" spans="1:61" ht="15.75" customHeight="1" x14ac:dyDescent="0.25">
      <c r="A317" s="60">
        <v>1</v>
      </c>
      <c r="B317" s="61">
        <v>347</v>
      </c>
      <c r="C317" s="61">
        <v>3</v>
      </c>
      <c r="D317" s="62" t="s">
        <v>91</v>
      </c>
      <c r="E317" s="62" t="s">
        <v>396</v>
      </c>
      <c r="F317" s="63">
        <v>10255</v>
      </c>
      <c r="G317" s="64">
        <v>12</v>
      </c>
      <c r="H317" s="64">
        <f>+ROUND('Izračun udjela za 2024. (kune)'!H317/'Izračun udjela za 2024. (euri)'!$G$1,2)</f>
        <v>2334208.98</v>
      </c>
      <c r="I317" s="65">
        <f>+ROUND('Izračun udjela za 2024. (kune)'!I317/'Izračun udjela za 2024. (euri)'!$G$1,2)</f>
        <v>130803.97</v>
      </c>
      <c r="J317" s="66">
        <f>+ROUND('Izračun udjela za 2024. (kune)'!J317/'Izračun udjela za 2024. (euri)'!$G$1,2)</f>
        <v>2467813.61</v>
      </c>
      <c r="K317" s="64">
        <f>+ROUND('Izračun udjela za 2024. (kune)'!K317/'Izračun udjela za 2024. (euri)'!$G$1,2)</f>
        <v>2358677.2599999998</v>
      </c>
      <c r="L317" s="65">
        <f>+ROUND('Izračun udjela za 2024. (kune)'!L317/'Izračun udjela za 2024. (euri)'!$G$1,2)</f>
        <v>132175.12</v>
      </c>
      <c r="M317" s="66">
        <f>+ROUND('Izračun udjela za 2024. (kune)'!M317/'Izračun udjela za 2024. (euri)'!$G$1,2)</f>
        <v>2493682.39</v>
      </c>
      <c r="N317" s="64">
        <f>+ROUND('Izračun udjela za 2024. (kune)'!N317/'Izračun udjela za 2024. (euri)'!$G$1,2)</f>
        <v>2003680.26</v>
      </c>
      <c r="O317" s="65">
        <f>+ROUND('Izračun udjela za 2024. (kune)'!O317/'Izračun udjela za 2024. (euri)'!$G$1,2)</f>
        <v>112281.63</v>
      </c>
      <c r="P317" s="66">
        <f>+ROUND('Izračun udjela za 2024. (kune)'!P317/'Izračun udjela za 2024. (euri)'!$G$1,2)</f>
        <v>2118366.4700000002</v>
      </c>
      <c r="Q317" s="64">
        <f>+ROUND('Izračun udjela za 2024. (kune)'!Q317/'Izračun udjela za 2024. (euri)'!$G$1,2)</f>
        <v>2140029.88</v>
      </c>
      <c r="R317" s="65">
        <f>+ROUND('Izračun udjela za 2024. (kune)'!R317/'Izračun udjela za 2024. (euri)'!$G$1,2)</f>
        <v>120491.82</v>
      </c>
      <c r="S317" s="66">
        <f>+ROUND('Izračun udjela za 2024. (kune)'!S317/'Izračun udjela za 2024. (euri)'!$G$1,2)</f>
        <v>2261882.63</v>
      </c>
      <c r="T317" s="64">
        <f>+ROUND('Izračun udjela za 2024. (kune)'!T317/'Izračun udjela za 2024. (euri)'!$G$1,2)</f>
        <v>1856205.46</v>
      </c>
      <c r="U317" s="65">
        <f>+ROUND('Izračun udjela za 2024. (kune)'!U317/'Izračun udjela za 2024. (euri)'!$G$1,2)</f>
        <v>104887.48</v>
      </c>
      <c r="V317" s="67">
        <f>+ROUND('Izračun udjela za 2024. (kune)'!V317/'Izračun udjela za 2024. (euri)'!$G$1,2)</f>
        <v>1961476.13</v>
      </c>
      <c r="W317" s="64">
        <f>+ROUND('Izračun udjela za 2024. (kune)'!W317/'Izračun udjela za 2024. (euri)'!$G$1,2)</f>
        <v>2318195.23</v>
      </c>
      <c r="X317" s="65">
        <f>+ROUND('Izračun udjela za 2024. (kune)'!X317/'Izračun udjela za 2024. (euri)'!$G$1,2)</f>
        <v>131218.62</v>
      </c>
      <c r="Y317" s="67">
        <f>+ROUND('Izračun udjela za 2024. (kune)'!Y317/'Izračun udjela za 2024. (euri)'!$G$1,2)</f>
        <v>2449413.7999999998</v>
      </c>
      <c r="Z317" s="64">
        <f>+ROUND('Izračun udjela za 2024. (kune)'!Z317/'Izračun udjela za 2024. (euri)'!$G$1,2)</f>
        <v>2592832.16</v>
      </c>
      <c r="AA317" s="68">
        <f>+ROUND('Izračun udjela za 2024. (kune)'!AA317/'Izračun udjela za 2024. (euri)'!$G$1,2)</f>
        <v>9236.39</v>
      </c>
      <c r="AB317" s="65">
        <f>+ROUND('Izračun udjela za 2024. (kune)'!AB317/'Izračun udjela za 2024. (euri)'!$G$1,2)</f>
        <v>146764.10999999999</v>
      </c>
      <c r="AC317" s="67">
        <f>+ROUND('Izračun udjela za 2024. (kune)'!AC317/'Izračun udjela za 2024. (euri)'!$G$1,2)</f>
        <v>2733710.95</v>
      </c>
      <c r="AD317" s="64">
        <f>+ROUND('Izračun udjela za 2024. (kune)'!AD317/'Izračun udjela za 2024. (euri)'!$G$1,2)</f>
        <v>2681886.9500000002</v>
      </c>
      <c r="AE317" s="68">
        <f>+ROUND('Izračun udjela za 2024. (kune)'!AE317/'Izračun udjela za 2024. (euri)'!$G$1,2)</f>
        <v>1342.18</v>
      </c>
      <c r="AF317" s="65">
        <f>+ROUND('Izračun udjela za 2024. (kune)'!AF317/'Izračun udjela za 2024. (euri)'!$G$1,2)</f>
        <v>153792.28</v>
      </c>
      <c r="AG317" s="67">
        <f>+ROUND('Izračun udjela za 2024. (kune)'!AG317/'Izračun udjela za 2024. (euri)'!$G$1,2)</f>
        <v>2833530.37</v>
      </c>
      <c r="AH317" s="64">
        <f>+ROUND('Izračun udjela za 2024. (kune)'!AH317/'Izračun udjela za 2024. (euri)'!$G$1,2)</f>
        <v>2410139.4900000002</v>
      </c>
      <c r="AI317" s="68">
        <f>+ROUND('Izračun udjela za 2024. (kune)'!AI317/'Izračun udjela za 2024. (euri)'!$G$1,2)</f>
        <v>1347.4</v>
      </c>
      <c r="AJ317" s="64">
        <f>+ROUND('Izračun udjela za 2024. (kune)'!AJ317/'Izračun udjela za 2024. (euri)'!$G$1,2)</f>
        <v>136390.73000000001</v>
      </c>
      <c r="AK317" s="67">
        <f>+ROUND('Izračun udjela za 2024. (kune)'!AK317/'Izračun udjela za 2024. (euri)'!$G$1,2)</f>
        <v>2554900.39</v>
      </c>
      <c r="AL317" s="64">
        <f>+ROUND('Izračun udjela za 2024. (kune)'!AL317/'Izračun udjela za 2024. (euri)'!$G$1,2)</f>
        <v>2696055.15</v>
      </c>
      <c r="AM317" s="68">
        <f>+ROUND('Izračun udjela za 2024. (kune)'!AM317/'Izračun udjela za 2024. (euri)'!$G$1,2)</f>
        <v>630.78</v>
      </c>
      <c r="AN317" s="64">
        <f>+ROUND('Izračun udjela za 2024. (kune)'!AN317/'Izračun udjela za 2024. (euri)'!$G$1,2)</f>
        <v>152579.24</v>
      </c>
      <c r="AO317" s="67">
        <f>+ROUND('Izračun udjela za 2024. (kune)'!AO317/'Izračun udjela za 2024. (euri)'!$G$1,2)</f>
        <v>2856905.51</v>
      </c>
      <c r="AP317" s="69"/>
      <c r="AQ317" s="69"/>
      <c r="AR317" s="69"/>
      <c r="AS317" s="69"/>
      <c r="AT317" s="69"/>
      <c r="AU317" s="71"/>
      <c r="AV317" s="64">
        <v>20</v>
      </c>
      <c r="AW317" s="64">
        <v>16</v>
      </c>
      <c r="AX317" s="64">
        <v>44</v>
      </c>
      <c r="AY317" s="64">
        <v>40</v>
      </c>
      <c r="AZ317" s="64"/>
      <c r="BA317" s="64"/>
      <c r="BB317" s="64"/>
      <c r="BC317" s="64"/>
      <c r="BD317" s="72">
        <f t="shared" si="69"/>
        <v>2685692.2</v>
      </c>
      <c r="BE317" s="73">
        <f t="shared" si="67"/>
        <v>261.89</v>
      </c>
      <c r="BF317" s="74">
        <f t="shared" ref="BF317:BF318" si="84">+$BJ$601</f>
        <v>453.27</v>
      </c>
      <c r="BG317" s="66">
        <f t="shared" si="68"/>
        <v>1962601.9</v>
      </c>
      <c r="BH317" s="75">
        <f t="shared" si="71"/>
        <v>5.5455224685938137E-3</v>
      </c>
      <c r="BI317" s="76">
        <f t="shared" si="72"/>
        <v>5.5455224685938102E-3</v>
      </c>
    </row>
    <row r="318" spans="1:61" ht="15.75" customHeight="1" x14ac:dyDescent="0.25">
      <c r="A318" s="60">
        <v>1</v>
      </c>
      <c r="B318" s="61">
        <v>348</v>
      </c>
      <c r="C318" s="61">
        <v>18</v>
      </c>
      <c r="D318" s="62" t="s">
        <v>91</v>
      </c>
      <c r="E318" s="62" t="s">
        <v>397</v>
      </c>
      <c r="F318" s="63">
        <v>16607</v>
      </c>
      <c r="G318" s="64">
        <v>12</v>
      </c>
      <c r="H318" s="64">
        <f>+ROUND('Izračun udjela za 2024. (kune)'!H318/'Izračun udjela za 2024. (euri)'!$G$1,2)</f>
        <v>7889189.4500000002</v>
      </c>
      <c r="I318" s="65">
        <f>+ROUND('Izračun udjela za 2024. (kune)'!I318/'Izračun udjela za 2024. (euri)'!$G$1,2)</f>
        <v>0</v>
      </c>
      <c r="J318" s="66">
        <f>+ROUND('Izračun udjela za 2024. (kune)'!J318/'Izračun udjela za 2024. (euri)'!$G$1,2)</f>
        <v>8835892.1799999997</v>
      </c>
      <c r="K318" s="64">
        <f>+ROUND('Izračun udjela za 2024. (kune)'!K318/'Izračun udjela za 2024. (euri)'!$G$1,2)</f>
        <v>8400837.5299999993</v>
      </c>
      <c r="L318" s="65">
        <f>+ROUND('Izračun udjela za 2024. (kune)'!L318/'Izračun udjela za 2024. (euri)'!$G$1,2)</f>
        <v>0</v>
      </c>
      <c r="M318" s="66">
        <f>+ROUND('Izračun udjela za 2024. (kune)'!M318/'Izračun udjela za 2024. (euri)'!$G$1,2)</f>
        <v>9408938.0299999993</v>
      </c>
      <c r="N318" s="64">
        <f>+ROUND('Izračun udjela za 2024. (kune)'!N318/'Izračun udjela za 2024. (euri)'!$G$1,2)</f>
        <v>7426329.8700000001</v>
      </c>
      <c r="O318" s="65">
        <f>+ROUND('Izračun udjela za 2024. (kune)'!O318/'Izračun udjela za 2024. (euri)'!$G$1,2)</f>
        <v>0</v>
      </c>
      <c r="P318" s="66">
        <f>+ROUND('Izračun udjela za 2024. (kune)'!P318/'Izračun udjela za 2024. (euri)'!$G$1,2)</f>
        <v>8317489.46</v>
      </c>
      <c r="Q318" s="64">
        <f>+ROUND('Izračun udjela za 2024. (kune)'!Q318/'Izračun udjela za 2024. (euri)'!$G$1,2)</f>
        <v>8098860.7599999998</v>
      </c>
      <c r="R318" s="65">
        <f>+ROUND('Izračun udjela za 2024. (kune)'!R318/'Izračun udjela za 2024. (euri)'!$G$1,2)</f>
        <v>0</v>
      </c>
      <c r="S318" s="66">
        <f>+ROUND('Izračun udjela za 2024. (kune)'!S318/'Izračun udjela za 2024. (euri)'!$G$1,2)</f>
        <v>9070724.0500000007</v>
      </c>
      <c r="T318" s="64">
        <f>+ROUND('Izračun udjela za 2024. (kune)'!T318/'Izračun udjela za 2024. (euri)'!$G$1,2)</f>
        <v>8578898.4600000009</v>
      </c>
      <c r="U318" s="65">
        <f>+ROUND('Izračun udjela za 2024. (kune)'!U318/'Izračun udjela za 2024. (euri)'!$G$1,2)</f>
        <v>0</v>
      </c>
      <c r="V318" s="67">
        <f>+ROUND('Izračun udjela za 2024. (kune)'!V318/'Izračun udjela za 2024. (euri)'!$G$1,2)</f>
        <v>9608366.2799999993</v>
      </c>
      <c r="W318" s="64">
        <f>+ROUND('Izračun udjela za 2024. (kune)'!W318/'Izračun udjela za 2024. (euri)'!$G$1,2)</f>
        <v>9053646.8499999996</v>
      </c>
      <c r="X318" s="65">
        <f>+ROUND('Izračun udjela za 2024. (kune)'!X318/'Izračun udjela za 2024. (euri)'!$G$1,2)</f>
        <v>0</v>
      </c>
      <c r="Y318" s="67">
        <f>+ROUND('Izračun udjela za 2024. (kune)'!Y318/'Izračun udjela za 2024. (euri)'!$G$1,2)</f>
        <v>10140084.470000001</v>
      </c>
      <c r="Z318" s="64">
        <f>+ROUND('Izračun udjela za 2024. (kune)'!Z318/'Izračun udjela za 2024. (euri)'!$G$1,2)</f>
        <v>10316252.880000001</v>
      </c>
      <c r="AA318" s="68">
        <f>+ROUND('Izračun udjela za 2024. (kune)'!AA318/'Izračun udjela za 2024. (euri)'!$G$1,2)</f>
        <v>352658.83</v>
      </c>
      <c r="AB318" s="65">
        <f>+ROUND('Izračun udjela za 2024. (kune)'!AB318/'Izračun udjela za 2024. (euri)'!$G$1,2)</f>
        <v>0</v>
      </c>
      <c r="AC318" s="67">
        <f>+ROUND('Izračun udjela za 2024. (kune)'!AC318/'Izračun udjela za 2024. (euri)'!$G$1,2)</f>
        <v>13425982.26</v>
      </c>
      <c r="AD318" s="64">
        <f>+ROUND('Izračun udjela za 2024. (kune)'!AD318/'Izračun udjela za 2024. (euri)'!$G$1,2)</f>
        <v>7649966.2000000002</v>
      </c>
      <c r="AE318" s="68">
        <f>+ROUND('Izračun udjela za 2024. (kune)'!AE318/'Izračun udjela za 2024. (euri)'!$G$1,2)</f>
        <v>245965.93</v>
      </c>
      <c r="AF318" s="65">
        <f>+ROUND('Izračun udjela za 2024. (kune)'!AF318/'Izračun udjela za 2024. (euri)'!$G$1,2)</f>
        <v>0</v>
      </c>
      <c r="AG318" s="67">
        <f>+ROUND('Izračun udjela za 2024. (kune)'!AG318/'Izračun udjela za 2024. (euri)'!$G$1,2)</f>
        <v>10451763.6</v>
      </c>
      <c r="AH318" s="64">
        <f>+ROUND('Izračun udjela za 2024. (kune)'!AH318/'Izračun udjela za 2024. (euri)'!$G$1,2)</f>
        <v>7216358.4500000002</v>
      </c>
      <c r="AI318" s="68">
        <f>+ROUND('Izračun udjela za 2024. (kune)'!AI318/'Izračun udjela za 2024. (euri)'!$G$1,2)</f>
        <v>377038.76</v>
      </c>
      <c r="AJ318" s="64">
        <f>+ROUND('Izračun udjela za 2024. (kune)'!AJ318/'Izračun udjela za 2024. (euri)'!$G$1,2)</f>
        <v>0</v>
      </c>
      <c r="AK318" s="67">
        <f>+ROUND('Izračun udjela za 2024. (kune)'!AK318/'Izračun udjela za 2024. (euri)'!$G$1,2)</f>
        <v>10203729.08</v>
      </c>
      <c r="AL318" s="64">
        <f>+ROUND('Izračun udjela za 2024. (kune)'!AL318/'Izračun udjela za 2024. (euri)'!$G$1,2)</f>
        <v>10708453</v>
      </c>
      <c r="AM318" s="68">
        <f>+ROUND('Izračun udjela za 2024. (kune)'!AM318/'Izračun udjela za 2024. (euri)'!$G$1,2)</f>
        <v>363001.5</v>
      </c>
      <c r="AN318" s="64">
        <f>+ROUND('Izračun udjela za 2024. (kune)'!AN318/'Izračun udjela za 2024. (euri)'!$G$1,2)</f>
        <v>0</v>
      </c>
      <c r="AO318" s="67">
        <f>+ROUND('Izračun udjela za 2024. (kune)'!AO318/'Izračun udjela za 2024. (euri)'!$G$1,2)</f>
        <v>14046981.33</v>
      </c>
      <c r="AP318" s="69"/>
      <c r="AQ318" s="69"/>
      <c r="AR318" s="69"/>
      <c r="AS318" s="69"/>
      <c r="AT318" s="69"/>
      <c r="AU318" s="71"/>
      <c r="AV318" s="64">
        <v>10166</v>
      </c>
      <c r="AW318" s="64">
        <v>9684</v>
      </c>
      <c r="AX318" s="64">
        <v>11408</v>
      </c>
      <c r="AY318" s="64">
        <v>11033</v>
      </c>
      <c r="AZ318" s="64"/>
      <c r="BA318" s="64"/>
      <c r="BB318" s="64"/>
      <c r="BC318" s="64"/>
      <c r="BD318" s="72">
        <f t="shared" si="69"/>
        <v>11653708.15</v>
      </c>
      <c r="BE318" s="73">
        <f t="shared" si="67"/>
        <v>701.73</v>
      </c>
      <c r="BF318" s="74">
        <f t="shared" si="84"/>
        <v>453.27</v>
      </c>
      <c r="BG318" s="66">
        <f t="shared" si="68"/>
        <v>0</v>
      </c>
      <c r="BH318" s="75">
        <f t="shared" si="71"/>
        <v>0</v>
      </c>
      <c r="BI318" s="76">
        <f t="shared" si="72"/>
        <v>0</v>
      </c>
    </row>
    <row r="319" spans="1:61" ht="15.75" customHeight="1" x14ac:dyDescent="0.25">
      <c r="A319" s="60">
        <v>1</v>
      </c>
      <c r="B319" s="61">
        <v>349</v>
      </c>
      <c r="C319" s="61">
        <v>13</v>
      </c>
      <c r="D319" s="62" t="s">
        <v>87</v>
      </c>
      <c r="E319" s="62" t="s">
        <v>398</v>
      </c>
      <c r="F319" s="63">
        <v>3430</v>
      </c>
      <c r="G319" s="64">
        <v>10</v>
      </c>
      <c r="H319" s="64">
        <f>+ROUND('Izračun udjela za 2024. (kune)'!H319/'Izračun udjela za 2024. (euri)'!$G$1,2)</f>
        <v>320612.89</v>
      </c>
      <c r="I319" s="65">
        <f>+ROUND('Izračun udjela za 2024. (kune)'!I319/'Izračun udjela za 2024. (euri)'!$G$1,2)</f>
        <v>0</v>
      </c>
      <c r="J319" s="66">
        <f>+ROUND('Izračun udjela za 2024. (kune)'!J319/'Izračun udjela za 2024. (euri)'!$G$1,2)</f>
        <v>352674.17</v>
      </c>
      <c r="K319" s="64">
        <f>+ROUND('Izračun udjela za 2024. (kune)'!K319/'Izračun udjela za 2024. (euri)'!$G$1,2)</f>
        <v>295737.74</v>
      </c>
      <c r="L319" s="65">
        <f>+ROUND('Izračun udjela za 2024. (kune)'!L319/'Izračun udjela za 2024. (euri)'!$G$1,2)</f>
        <v>0</v>
      </c>
      <c r="M319" s="66">
        <f>+ROUND('Izračun udjela za 2024. (kune)'!M319/'Izračun udjela za 2024. (euri)'!$G$1,2)</f>
        <v>325311.51</v>
      </c>
      <c r="N319" s="64">
        <f>+ROUND('Izračun udjela za 2024. (kune)'!N319/'Izračun udjela za 2024. (euri)'!$G$1,2)</f>
        <v>314671.15000000002</v>
      </c>
      <c r="O319" s="65">
        <f>+ROUND('Izračun udjela za 2024. (kune)'!O319/'Izračun udjela za 2024. (euri)'!$G$1,2)</f>
        <v>0</v>
      </c>
      <c r="P319" s="66">
        <f>+ROUND('Izračun udjela za 2024. (kune)'!P319/'Izračun udjela za 2024. (euri)'!$G$1,2)</f>
        <v>346138.26</v>
      </c>
      <c r="Q319" s="64">
        <f>+ROUND('Izračun udjela za 2024. (kune)'!Q319/'Izračun udjela za 2024. (euri)'!$G$1,2)</f>
        <v>540631.34</v>
      </c>
      <c r="R319" s="65">
        <f>+ROUND('Izračun udjela za 2024. (kune)'!R319/'Izračun udjela za 2024. (euri)'!$G$1,2)</f>
        <v>0</v>
      </c>
      <c r="S319" s="66">
        <f>+ROUND('Izračun udjela za 2024. (kune)'!S319/'Izračun udjela za 2024. (euri)'!$G$1,2)</f>
        <v>594694.47</v>
      </c>
      <c r="T319" s="64">
        <f>+ROUND('Izračun udjela za 2024. (kune)'!T319/'Izračun udjela za 2024. (euri)'!$G$1,2)</f>
        <v>432329.69</v>
      </c>
      <c r="U319" s="65">
        <f>+ROUND('Izračun udjela za 2024. (kune)'!U319/'Izračun udjela za 2024. (euri)'!$G$1,2)</f>
        <v>0</v>
      </c>
      <c r="V319" s="67">
        <f>+ROUND('Izračun udjela za 2024. (kune)'!V319/'Izračun udjela za 2024. (euri)'!$G$1,2)</f>
        <v>475562.66</v>
      </c>
      <c r="W319" s="64">
        <f>+ROUND('Izračun udjela za 2024. (kune)'!W319/'Izračun udjela za 2024. (euri)'!$G$1,2)</f>
        <v>677166.24</v>
      </c>
      <c r="X319" s="65">
        <f>+ROUND('Izračun udjela za 2024. (kune)'!X319/'Izračun udjela za 2024. (euri)'!$G$1,2)</f>
        <v>0</v>
      </c>
      <c r="Y319" s="67">
        <f>+ROUND('Izračun udjela za 2024. (kune)'!Y319/'Izračun udjela za 2024. (euri)'!$G$1,2)</f>
        <v>744882.87</v>
      </c>
      <c r="Z319" s="64">
        <f>+ROUND('Izračun udjela za 2024. (kune)'!Z319/'Izračun udjela za 2024. (euri)'!$G$1,2)</f>
        <v>722841.86</v>
      </c>
      <c r="AA319" s="68">
        <f>+ROUND('Izračun udjela za 2024. (kune)'!AA319/'Izračun udjela za 2024. (euri)'!$G$1,2)</f>
        <v>26798.080000000002</v>
      </c>
      <c r="AB319" s="65">
        <f>+ROUND('Izračun udjela za 2024. (kune)'!AB319/'Izračun udjela za 2024. (euri)'!$G$1,2)</f>
        <v>0</v>
      </c>
      <c r="AC319" s="67">
        <f>+ROUND('Izračun udjela za 2024. (kune)'!AC319/'Izračun udjela za 2024. (euri)'!$G$1,2)</f>
        <v>994714.46</v>
      </c>
      <c r="AD319" s="64">
        <f>+ROUND('Izračun udjela za 2024. (kune)'!AD319/'Izračun udjela za 2024. (euri)'!$G$1,2)</f>
        <v>686551.7</v>
      </c>
      <c r="AE319" s="68">
        <f>+ROUND('Izračun udjela za 2024. (kune)'!AE319/'Izračun udjela za 2024. (euri)'!$G$1,2)</f>
        <v>24891.119999999999</v>
      </c>
      <c r="AF319" s="65">
        <f>+ROUND('Izračun udjela za 2024. (kune)'!AF319/'Izračun udjela za 2024. (euri)'!$G$1,2)</f>
        <v>0</v>
      </c>
      <c r="AG319" s="67">
        <f>+ROUND('Izračun udjela za 2024. (kune)'!AG319/'Izračun udjela za 2024. (euri)'!$G$1,2)</f>
        <v>969156.53</v>
      </c>
      <c r="AH319" s="64">
        <f>+ROUND('Izračun udjela za 2024. (kune)'!AH319/'Izračun udjela za 2024. (euri)'!$G$1,2)</f>
        <v>771158.64</v>
      </c>
      <c r="AI319" s="68">
        <f>+ROUND('Izračun udjela za 2024. (kune)'!AI319/'Izračun udjela za 2024. (euri)'!$G$1,2)</f>
        <v>37338.71</v>
      </c>
      <c r="AJ319" s="64">
        <f>+ROUND('Izračun udjela za 2024. (kune)'!AJ319/'Izračun udjela za 2024. (euri)'!$G$1,2)</f>
        <v>0</v>
      </c>
      <c r="AK319" s="67">
        <f>+ROUND('Izračun udjela za 2024. (kune)'!AK319/'Izračun udjela za 2024. (euri)'!$G$1,2)</f>
        <v>1079847.75</v>
      </c>
      <c r="AL319" s="64">
        <f>+ROUND('Izračun udjela za 2024. (kune)'!AL319/'Izračun udjela za 2024. (euri)'!$G$1,2)</f>
        <v>931665.13</v>
      </c>
      <c r="AM319" s="68">
        <f>+ROUND('Izračun udjela za 2024. (kune)'!AM319/'Izračun udjela za 2024. (euri)'!$G$1,2)</f>
        <v>43923.97</v>
      </c>
      <c r="AN319" s="64">
        <f>+ROUND('Izračun udjela za 2024. (kune)'!AN319/'Izračun udjela za 2024. (euri)'!$G$1,2)</f>
        <v>0</v>
      </c>
      <c r="AO319" s="67">
        <f>+ROUND('Izračun udjela za 2024. (kune)'!AO319/'Izračun udjela za 2024. (euri)'!$G$1,2)</f>
        <v>1253759.95</v>
      </c>
      <c r="AP319" s="69"/>
      <c r="AQ319" s="69"/>
      <c r="AR319" s="69"/>
      <c r="AS319" s="69"/>
      <c r="AT319" s="69"/>
      <c r="AU319" s="71"/>
      <c r="AV319" s="64">
        <v>1046</v>
      </c>
      <c r="AW319" s="64">
        <v>1102</v>
      </c>
      <c r="AX319" s="64">
        <v>1245</v>
      </c>
      <c r="AY319" s="64">
        <v>1266</v>
      </c>
      <c r="AZ319" s="64"/>
      <c r="BA319" s="64"/>
      <c r="BB319" s="64"/>
      <c r="BC319" s="64"/>
      <c r="BD319" s="72">
        <f t="shared" si="69"/>
        <v>1008472.31</v>
      </c>
      <c r="BE319" s="73">
        <f t="shared" si="67"/>
        <v>294.02</v>
      </c>
      <c r="BF319" s="74">
        <f t="shared" ref="BF319:BF320" si="85">+$BJ$600</f>
        <v>447.75</v>
      </c>
      <c r="BG319" s="66">
        <f t="shared" si="68"/>
        <v>527293.9</v>
      </c>
      <c r="BH319" s="75">
        <f t="shared" si="71"/>
        <v>1.4899201768848078E-3</v>
      </c>
      <c r="BI319" s="76">
        <f t="shared" si="72"/>
        <v>1.48992017688481E-3</v>
      </c>
    </row>
    <row r="320" spans="1:61" ht="15.75" customHeight="1" x14ac:dyDescent="0.25">
      <c r="A320" s="60">
        <v>1</v>
      </c>
      <c r="B320" s="61">
        <v>350</v>
      </c>
      <c r="C320" s="61">
        <v>17</v>
      </c>
      <c r="D320" s="62" t="s">
        <v>87</v>
      </c>
      <c r="E320" s="62" t="s">
        <v>399</v>
      </c>
      <c r="F320" s="63">
        <v>1538</v>
      </c>
      <c r="G320" s="64">
        <v>10</v>
      </c>
      <c r="H320" s="64">
        <f>+ROUND('Izračun udjela za 2024. (kune)'!H320/'Izračun udjela za 2024. (euri)'!$G$1,2)</f>
        <v>377104.95</v>
      </c>
      <c r="I320" s="65">
        <f>+ROUND('Izračun udjela za 2024. (kune)'!I320/'Izračun udjela za 2024. (euri)'!$G$1,2)</f>
        <v>0</v>
      </c>
      <c r="J320" s="66">
        <f>+ROUND('Izračun udjela za 2024. (kune)'!J320/'Izračun udjela za 2024. (euri)'!$G$1,2)</f>
        <v>414815.44</v>
      </c>
      <c r="K320" s="64">
        <f>+ROUND('Izračun udjela za 2024. (kune)'!K320/'Izračun udjela za 2024. (euri)'!$G$1,2)</f>
        <v>444188.33</v>
      </c>
      <c r="L320" s="65">
        <f>+ROUND('Izračun udjela za 2024. (kune)'!L320/'Izračun udjela za 2024. (euri)'!$G$1,2)</f>
        <v>0</v>
      </c>
      <c r="M320" s="66">
        <f>+ROUND('Izračun udjela za 2024. (kune)'!M320/'Izračun udjela za 2024. (euri)'!$G$1,2)</f>
        <v>488607.17</v>
      </c>
      <c r="N320" s="64">
        <f>+ROUND('Izračun udjela za 2024. (kune)'!N320/'Izračun udjela za 2024. (euri)'!$G$1,2)</f>
        <v>377858.21</v>
      </c>
      <c r="O320" s="65">
        <f>+ROUND('Izračun udjela za 2024. (kune)'!O320/'Izračun udjela za 2024. (euri)'!$G$1,2)</f>
        <v>0</v>
      </c>
      <c r="P320" s="66">
        <f>+ROUND('Izračun udjela za 2024. (kune)'!P320/'Izračun udjela za 2024. (euri)'!$G$1,2)</f>
        <v>415644.03</v>
      </c>
      <c r="Q320" s="64">
        <f>+ROUND('Izračun udjela za 2024. (kune)'!Q320/'Izračun udjela za 2024. (euri)'!$G$1,2)</f>
        <v>434694.08</v>
      </c>
      <c r="R320" s="65">
        <f>+ROUND('Izračun udjela za 2024. (kune)'!R320/'Izračun udjela za 2024. (euri)'!$G$1,2)</f>
        <v>0</v>
      </c>
      <c r="S320" s="66">
        <f>+ROUND('Izračun udjela za 2024. (kune)'!S320/'Izračun udjela za 2024. (euri)'!$G$1,2)</f>
        <v>478163.48</v>
      </c>
      <c r="T320" s="64">
        <f>+ROUND('Izračun udjela za 2024. (kune)'!T320/'Izračun udjela za 2024. (euri)'!$G$1,2)</f>
        <v>388126.92</v>
      </c>
      <c r="U320" s="65">
        <f>+ROUND('Izračun udjela za 2024. (kune)'!U320/'Izračun udjela za 2024. (euri)'!$G$1,2)</f>
        <v>0</v>
      </c>
      <c r="V320" s="67">
        <f>+ROUND('Izračun udjela za 2024. (kune)'!V320/'Izračun udjela za 2024. (euri)'!$G$1,2)</f>
        <v>426939.62</v>
      </c>
      <c r="W320" s="64">
        <f>+ROUND('Izračun udjela za 2024. (kune)'!W320/'Izračun udjela za 2024. (euri)'!$G$1,2)</f>
        <v>433052.27</v>
      </c>
      <c r="X320" s="65">
        <f>+ROUND('Izračun udjela za 2024. (kune)'!X320/'Izračun udjela za 2024. (euri)'!$G$1,2)</f>
        <v>0</v>
      </c>
      <c r="Y320" s="67">
        <f>+ROUND('Izračun udjela za 2024. (kune)'!Y320/'Izračun udjela za 2024. (euri)'!$G$1,2)</f>
        <v>476357.5</v>
      </c>
      <c r="Z320" s="64">
        <f>+ROUND('Izračun udjela za 2024. (kune)'!Z320/'Izračun udjela za 2024. (euri)'!$G$1,2)</f>
        <v>483900.3</v>
      </c>
      <c r="AA320" s="68">
        <f>+ROUND('Izračun udjela za 2024. (kune)'!AA320/'Izračun udjela za 2024. (euri)'!$G$1,2)</f>
        <v>41928.019999999997</v>
      </c>
      <c r="AB320" s="65">
        <f>+ROUND('Izračun udjela za 2024. (kune)'!AB320/'Izračun udjela za 2024. (euri)'!$G$1,2)</f>
        <v>0</v>
      </c>
      <c r="AC320" s="67">
        <f>+ROUND('Izračun udjela za 2024. (kune)'!AC320/'Izračun udjela za 2024. (euri)'!$G$1,2)</f>
        <v>747646.72</v>
      </c>
      <c r="AD320" s="64">
        <f>+ROUND('Izračun udjela za 2024. (kune)'!AD320/'Izračun udjela za 2024. (euri)'!$G$1,2)</f>
        <v>572985.30000000005</v>
      </c>
      <c r="AE320" s="68">
        <f>+ROUND('Izračun udjela za 2024. (kune)'!AE320/'Izračun udjela za 2024. (euri)'!$G$1,2)</f>
        <v>33638.07</v>
      </c>
      <c r="AF320" s="65">
        <f>+ROUND('Izračun udjela za 2024. (kune)'!AF320/'Izračun udjela za 2024. (euri)'!$G$1,2)</f>
        <v>0</v>
      </c>
      <c r="AG320" s="67">
        <f>+ROUND('Izračun udjela za 2024. (kune)'!AG320/'Izračun udjela za 2024. (euri)'!$G$1,2)</f>
        <v>844247.52</v>
      </c>
      <c r="AH320" s="64">
        <f>+ROUND('Izračun udjela za 2024. (kune)'!AH320/'Izračun udjela za 2024. (euri)'!$G$1,2)</f>
        <v>432482.71</v>
      </c>
      <c r="AI320" s="68">
        <f>+ROUND('Izračun udjela za 2024. (kune)'!AI320/'Izračun udjela za 2024. (euri)'!$G$1,2)</f>
        <v>57236.35</v>
      </c>
      <c r="AJ320" s="64">
        <f>+ROUND('Izračun udjela za 2024. (kune)'!AJ320/'Izračun udjela za 2024. (euri)'!$G$1,2)</f>
        <v>0</v>
      </c>
      <c r="AK320" s="67">
        <f>+ROUND('Izračun udjela za 2024. (kune)'!AK320/'Izračun udjela za 2024. (euri)'!$G$1,2)</f>
        <v>716513.78</v>
      </c>
      <c r="AL320" s="64">
        <f>+ROUND('Izračun udjela za 2024. (kune)'!AL320/'Izračun udjela za 2024. (euri)'!$G$1,2)</f>
        <v>594726.06999999995</v>
      </c>
      <c r="AM320" s="68">
        <f>+ROUND('Izračun udjela za 2024. (kune)'!AM320/'Izračun udjela za 2024. (euri)'!$G$1,2)</f>
        <v>56658.18</v>
      </c>
      <c r="AN320" s="64">
        <f>+ROUND('Izračun udjela za 2024. (kune)'!AN320/'Izračun udjela za 2024. (euri)'!$G$1,2)</f>
        <v>0</v>
      </c>
      <c r="AO320" s="67">
        <f>+ROUND('Izračun udjela za 2024. (kune)'!AO320/'Izračun udjela za 2024. (euri)'!$G$1,2)</f>
        <v>904815.15</v>
      </c>
      <c r="AP320" s="69"/>
      <c r="AQ320" s="69"/>
      <c r="AR320" s="69"/>
      <c r="AS320" s="69"/>
      <c r="AT320" s="69"/>
      <c r="AU320" s="71"/>
      <c r="AV320" s="64">
        <v>1194</v>
      </c>
      <c r="AW320" s="64">
        <v>1146</v>
      </c>
      <c r="AX320" s="64">
        <v>1387</v>
      </c>
      <c r="AY320" s="64">
        <v>1429</v>
      </c>
      <c r="AZ320" s="64"/>
      <c r="BA320" s="64"/>
      <c r="BB320" s="64"/>
      <c r="BC320" s="64"/>
      <c r="BD320" s="72">
        <f t="shared" si="69"/>
        <v>737916.13</v>
      </c>
      <c r="BE320" s="73">
        <f t="shared" si="67"/>
        <v>479.79</v>
      </c>
      <c r="BF320" s="74">
        <f t="shared" si="85"/>
        <v>447.75</v>
      </c>
      <c r="BG320" s="66">
        <f t="shared" si="68"/>
        <v>0</v>
      </c>
      <c r="BH320" s="75">
        <f t="shared" si="71"/>
        <v>0</v>
      </c>
      <c r="BI320" s="76">
        <f t="shared" si="72"/>
        <v>0</v>
      </c>
    </row>
    <row r="321" spans="1:61" ht="15.75" customHeight="1" x14ac:dyDescent="0.25">
      <c r="A321" s="60">
        <v>1</v>
      </c>
      <c r="B321" s="61">
        <v>351</v>
      </c>
      <c r="C321" s="61">
        <v>11</v>
      </c>
      <c r="D321" s="62" t="s">
        <v>91</v>
      </c>
      <c r="E321" s="62" t="s">
        <v>400</v>
      </c>
      <c r="F321" s="63">
        <v>22294</v>
      </c>
      <c r="G321" s="64">
        <v>12</v>
      </c>
      <c r="H321" s="64">
        <f>+ROUND('Izračun udjela za 2024. (kune)'!H321/'Izračun udjela za 2024. (euri)'!$G$1,2)</f>
        <v>7173019.46</v>
      </c>
      <c r="I321" s="65">
        <f>+ROUND('Izračun udjela za 2024. (kune)'!I321/'Izračun udjela za 2024. (euri)'!$G$1,2)</f>
        <v>645570.17000000004</v>
      </c>
      <c r="J321" s="66">
        <f>+ROUND('Izračun udjela za 2024. (kune)'!J321/'Izračun udjela za 2024. (euri)'!$G$1,2)</f>
        <v>7310743.2000000002</v>
      </c>
      <c r="K321" s="64">
        <f>+ROUND('Izračun udjela za 2024. (kune)'!K321/'Izračun udjela za 2024. (euri)'!$G$1,2)</f>
        <v>6983701.3799999999</v>
      </c>
      <c r="L321" s="65">
        <f>+ROUND('Izračun udjela za 2024. (kune)'!L321/'Izračun udjela za 2024. (euri)'!$G$1,2)</f>
        <v>628531.57999999996</v>
      </c>
      <c r="M321" s="66">
        <f>+ROUND('Izračun udjela za 2024. (kune)'!M321/'Izračun udjela za 2024. (euri)'!$G$1,2)</f>
        <v>7117790.1799999997</v>
      </c>
      <c r="N321" s="64">
        <f>+ROUND('Izračun udjela za 2024. (kune)'!N321/'Izračun udjela za 2024. (euri)'!$G$1,2)</f>
        <v>5973483.6600000001</v>
      </c>
      <c r="O321" s="65">
        <f>+ROUND('Izračun udjela za 2024. (kune)'!O321/'Izračun udjela za 2024. (euri)'!$G$1,2)</f>
        <v>537613.47</v>
      </c>
      <c r="P321" s="66">
        <f>+ROUND('Izračun udjela za 2024. (kune)'!P321/'Izračun udjela za 2024. (euri)'!$G$1,2)</f>
        <v>6088174.6200000001</v>
      </c>
      <c r="Q321" s="64">
        <f>+ROUND('Izračun udjela za 2024. (kune)'!Q321/'Izračun udjela za 2024. (euri)'!$G$1,2)</f>
        <v>6451314.6600000001</v>
      </c>
      <c r="R321" s="65">
        <f>+ROUND('Izračun udjela za 2024. (kune)'!R321/'Izračun udjela za 2024. (euri)'!$G$1,2)</f>
        <v>584554.81999999995</v>
      </c>
      <c r="S321" s="66">
        <f>+ROUND('Izračun udjela za 2024. (kune)'!S321/'Izračun udjela za 2024. (euri)'!$G$1,2)</f>
        <v>6570771.0199999996</v>
      </c>
      <c r="T321" s="64">
        <f>+ROUND('Izračun udjela za 2024. (kune)'!T321/'Izračun udjela za 2024. (euri)'!$G$1,2)</f>
        <v>5746090.4699999997</v>
      </c>
      <c r="U321" s="65">
        <f>+ROUND('Izračun udjela za 2024. (kune)'!U321/'Izračun udjela za 2024. (euri)'!$G$1,2)</f>
        <v>522132.7</v>
      </c>
      <c r="V321" s="67">
        <f>+ROUND('Izračun udjela za 2024. (kune)'!V321/'Izračun udjela za 2024. (euri)'!$G$1,2)</f>
        <v>5850832.7000000002</v>
      </c>
      <c r="W321" s="64">
        <f>+ROUND('Izračun udjela za 2024. (kune)'!W321/'Izračun udjela za 2024. (euri)'!$G$1,2)</f>
        <v>6749288.8099999996</v>
      </c>
      <c r="X321" s="65">
        <f>+ROUND('Izračun udjela za 2024. (kune)'!X321/'Izračun udjela za 2024. (euri)'!$G$1,2)</f>
        <v>613571.52</v>
      </c>
      <c r="Y321" s="67">
        <f>+ROUND('Izračun udjela za 2024. (kune)'!Y321/'Izračun udjela za 2024. (euri)'!$G$1,2)</f>
        <v>6872003.3600000003</v>
      </c>
      <c r="Z321" s="64">
        <f>+ROUND('Izračun udjela za 2024. (kune)'!Z321/'Izračun udjela za 2024. (euri)'!$G$1,2)</f>
        <v>7531313.5099999998</v>
      </c>
      <c r="AA321" s="68">
        <f>+ROUND('Izračun udjela za 2024. (kune)'!AA321/'Izračun udjela za 2024. (euri)'!$G$1,2)</f>
        <v>12334.86</v>
      </c>
      <c r="AB321" s="65">
        <f>+ROUND('Izračun udjela za 2024. (kune)'!AB321/'Izračun udjela za 2024. (euri)'!$G$1,2)</f>
        <v>684664.65</v>
      </c>
      <c r="AC321" s="67">
        <f>+ROUND('Izračun udjela za 2024. (kune)'!AC321/'Izračun udjela za 2024. (euri)'!$G$1,2)</f>
        <v>7660674.9699999997</v>
      </c>
      <c r="AD321" s="64">
        <f>+ROUND('Izračun udjela za 2024. (kune)'!AD321/'Izračun udjela za 2024. (euri)'!$G$1,2)</f>
        <v>7540259.8099999996</v>
      </c>
      <c r="AE321" s="68">
        <f>+ROUND('Izračun udjela za 2024. (kune)'!AE321/'Izračun udjela za 2024. (euri)'!$G$1,2)</f>
        <v>4609.72</v>
      </c>
      <c r="AF321" s="65">
        <f>+ROUND('Izračun udjela za 2024. (kune)'!AF321/'Izračun udjela za 2024. (euri)'!$G$1,2)</f>
        <v>570923.36</v>
      </c>
      <c r="AG321" s="67">
        <f>+ROUND('Izračun udjela za 2024. (kune)'!AG321/'Izračun udjela za 2024. (euri)'!$G$1,2)</f>
        <v>7808075.0599999996</v>
      </c>
      <c r="AH321" s="64">
        <f>+ROUND('Izračun udjela za 2024. (kune)'!AH321/'Izračun udjela za 2024. (euri)'!$G$1,2)</f>
        <v>6764835.7300000004</v>
      </c>
      <c r="AI321" s="68">
        <f>+ROUND('Izračun udjela za 2024. (kune)'!AI321/'Izračun udjela za 2024. (euri)'!$G$1,2)</f>
        <v>1285.4000000000001</v>
      </c>
      <c r="AJ321" s="64">
        <f>+ROUND('Izračun udjela za 2024. (kune)'!AJ321/'Izračun udjela za 2024. (euri)'!$G$1,2)</f>
        <v>442561.09</v>
      </c>
      <c r="AK321" s="67">
        <f>+ROUND('Izračun udjela za 2024. (kune)'!AK321/'Izračun udjela za 2024. (euri)'!$G$1,2)</f>
        <v>7093332.3600000003</v>
      </c>
      <c r="AL321" s="64">
        <f>+ROUND('Izračun udjela za 2024. (kune)'!AL321/'Izračun udjela za 2024. (euri)'!$G$1,2)</f>
        <v>8975058.9600000009</v>
      </c>
      <c r="AM321" s="68">
        <f>+ROUND('Izračun udjela za 2024. (kune)'!AM321/'Izračun udjela za 2024. (euri)'!$G$1,2)</f>
        <v>1894.97</v>
      </c>
      <c r="AN321" s="64">
        <f>+ROUND('Izračun udjela za 2024. (kune)'!AN321/'Izračun udjela za 2024. (euri)'!$G$1,2)</f>
        <v>587155.69999999995</v>
      </c>
      <c r="AO321" s="67">
        <f>+ROUND('Izračun udjela za 2024. (kune)'!AO321/'Izračun udjela za 2024. (euri)'!$G$1,2)</f>
        <v>9406599.6400000006</v>
      </c>
      <c r="AP321" s="69"/>
      <c r="AQ321" s="69"/>
      <c r="AR321" s="69"/>
      <c r="AS321" s="69"/>
      <c r="AT321" s="69"/>
      <c r="AU321" s="71"/>
      <c r="AV321" s="64">
        <v>28</v>
      </c>
      <c r="AW321" s="64">
        <v>34</v>
      </c>
      <c r="AX321" s="64">
        <v>62</v>
      </c>
      <c r="AY321" s="64">
        <v>64</v>
      </c>
      <c r="AZ321" s="64"/>
      <c r="BA321" s="64"/>
      <c r="BB321" s="64"/>
      <c r="BC321" s="64"/>
      <c r="BD321" s="72">
        <f t="shared" si="69"/>
        <v>7768137.0800000001</v>
      </c>
      <c r="BE321" s="73">
        <f t="shared" si="67"/>
        <v>348.44</v>
      </c>
      <c r="BF321" s="74">
        <f t="shared" ref="BF321:BF322" si="86">+$BJ$601</f>
        <v>453.27</v>
      </c>
      <c r="BG321" s="66">
        <f t="shared" si="68"/>
        <v>2337080.0199999996</v>
      </c>
      <c r="BH321" s="75">
        <f t="shared" si="71"/>
        <v>6.6036468026509487E-3</v>
      </c>
      <c r="BI321" s="76">
        <f t="shared" si="72"/>
        <v>6.6036468026509504E-3</v>
      </c>
    </row>
    <row r="322" spans="1:61" ht="15.75" customHeight="1" x14ac:dyDescent="0.25">
      <c r="A322" s="60">
        <v>1</v>
      </c>
      <c r="B322" s="61">
        <v>352</v>
      </c>
      <c r="C322" s="61">
        <v>2</v>
      </c>
      <c r="D322" s="62" t="s">
        <v>91</v>
      </c>
      <c r="E322" s="62" t="s">
        <v>401</v>
      </c>
      <c r="F322" s="63">
        <v>5927</v>
      </c>
      <c r="G322" s="64">
        <v>12</v>
      </c>
      <c r="H322" s="64">
        <f>+ROUND('Izračun udjela za 2024. (kune)'!H322/'Izračun udjela za 2024. (euri)'!$G$1,2)</f>
        <v>1664042.74</v>
      </c>
      <c r="I322" s="65">
        <f>+ROUND('Izračun udjela za 2024. (kune)'!I322/'Izračun udjela za 2024. (euri)'!$G$1,2)</f>
        <v>149763.82999999999</v>
      </c>
      <c r="J322" s="66">
        <f>+ROUND('Izračun udjela za 2024. (kune)'!J322/'Izračun udjela za 2024. (euri)'!$G$1,2)</f>
        <v>1695992.38</v>
      </c>
      <c r="K322" s="64">
        <f>+ROUND('Izračun udjela za 2024. (kune)'!K322/'Izračun udjela za 2024. (euri)'!$G$1,2)</f>
        <v>1734975.06</v>
      </c>
      <c r="L322" s="65">
        <f>+ROUND('Izračun udjela za 2024. (kune)'!L322/'Izračun udjela za 2024. (euri)'!$G$1,2)</f>
        <v>156147.73000000001</v>
      </c>
      <c r="M322" s="66">
        <f>+ROUND('Izračun udjela za 2024. (kune)'!M322/'Izračun udjela za 2024. (euri)'!$G$1,2)</f>
        <v>1768286.61</v>
      </c>
      <c r="N322" s="64">
        <f>+ROUND('Izračun udjela za 2024. (kune)'!N322/'Izračun udjela za 2024. (euri)'!$G$1,2)</f>
        <v>1515013.82</v>
      </c>
      <c r="O322" s="65">
        <f>+ROUND('Izračun udjela za 2024. (kune)'!O322/'Izračun udjela za 2024. (euri)'!$G$1,2)</f>
        <v>136351.31</v>
      </c>
      <c r="P322" s="66">
        <f>+ROUND('Izračun udjela za 2024. (kune)'!P322/'Izračun udjela za 2024. (euri)'!$G$1,2)</f>
        <v>1544102.01</v>
      </c>
      <c r="Q322" s="64">
        <f>+ROUND('Izračun udjela za 2024. (kune)'!Q322/'Izračun udjela za 2024. (euri)'!$G$1,2)</f>
        <v>1628263.14</v>
      </c>
      <c r="R322" s="65">
        <f>+ROUND('Izračun udjela za 2024. (kune)'!R322/'Izračun udjela za 2024. (euri)'!$G$1,2)</f>
        <v>147079.28</v>
      </c>
      <c r="S322" s="66">
        <f>+ROUND('Izračun udjela za 2024. (kune)'!S322/'Izračun udjela za 2024. (euri)'!$G$1,2)</f>
        <v>1658925.93</v>
      </c>
      <c r="T322" s="64">
        <f>+ROUND('Izračun udjela za 2024. (kune)'!T322/'Izračun udjela za 2024. (euri)'!$G$1,2)</f>
        <v>1604046.64</v>
      </c>
      <c r="U322" s="65">
        <f>+ROUND('Izračun udjela za 2024. (kune)'!U322/'Izračun udjela za 2024. (euri)'!$G$1,2)</f>
        <v>144935</v>
      </c>
      <c r="V322" s="67">
        <f>+ROUND('Izračun udjela za 2024. (kune)'!V322/'Izračun udjela za 2024. (euri)'!$G$1,2)</f>
        <v>1634205.04</v>
      </c>
      <c r="W322" s="64">
        <f>+ROUND('Izračun udjela za 2024. (kune)'!W322/'Izračun udjela za 2024. (euri)'!$G$1,2)</f>
        <v>2036672.94</v>
      </c>
      <c r="X322" s="65">
        <f>+ROUND('Izračun udjela za 2024. (kune)'!X322/'Izračun udjela za 2024. (euri)'!$G$1,2)</f>
        <v>185151.77</v>
      </c>
      <c r="Y322" s="67">
        <f>+ROUND('Izračun udjela za 2024. (kune)'!Y322/'Izračun udjela za 2024. (euri)'!$G$1,2)</f>
        <v>2073703.71</v>
      </c>
      <c r="Z322" s="64">
        <f>+ROUND('Izračun udjela za 2024. (kune)'!Z322/'Izračun udjela za 2024. (euri)'!$G$1,2)</f>
        <v>2294063.15</v>
      </c>
      <c r="AA322" s="68">
        <f>+ROUND('Izračun udjela za 2024. (kune)'!AA322/'Izračun udjela za 2024. (euri)'!$G$1,2)</f>
        <v>1993.21</v>
      </c>
      <c r="AB322" s="65">
        <f>+ROUND('Izračun udjela za 2024. (kune)'!AB322/'Izračun udjela za 2024. (euri)'!$G$1,2)</f>
        <v>208550.83</v>
      </c>
      <c r="AC322" s="67">
        <f>+ROUND('Izračun udjela za 2024. (kune)'!AC322/'Izračun udjela za 2024. (euri)'!$G$1,2)</f>
        <v>2335773.81</v>
      </c>
      <c r="AD322" s="64">
        <f>+ROUND('Izračun udjela za 2024. (kune)'!AD322/'Izračun udjela za 2024. (euri)'!$G$1,2)</f>
        <v>2305547.48</v>
      </c>
      <c r="AE322" s="68">
        <f>+ROUND('Izračun udjela za 2024. (kune)'!AE322/'Izračun udjela za 2024. (euri)'!$G$1,2)</f>
        <v>404.45</v>
      </c>
      <c r="AF322" s="65">
        <f>+ROUND('Izračun udjela za 2024. (kune)'!AF322/'Izračun udjela za 2024. (euri)'!$G$1,2)</f>
        <v>212605.26</v>
      </c>
      <c r="AG322" s="67">
        <f>+ROUND('Izračun udjela za 2024. (kune)'!AG322/'Izračun udjela za 2024. (euri)'!$G$1,2)</f>
        <v>2344534.19</v>
      </c>
      <c r="AH322" s="64">
        <f>+ROUND('Izračun udjela za 2024. (kune)'!AH322/'Izračun udjela za 2024. (euri)'!$G$1,2)</f>
        <v>2026275.31</v>
      </c>
      <c r="AI322" s="68">
        <f>+ROUND('Izračun udjela za 2024. (kune)'!AI322/'Izračun udjela za 2024. (euri)'!$G$1,2)</f>
        <v>381.8</v>
      </c>
      <c r="AJ322" s="64">
        <f>+ROUND('Izračun udjela za 2024. (kune)'!AJ322/'Izračun udjela za 2024. (euri)'!$G$1,2)</f>
        <v>183776.45</v>
      </c>
      <c r="AK322" s="67">
        <f>+ROUND('Izračun udjela za 2024. (kune)'!AK322/'Izračun udjela za 2024. (euri)'!$G$1,2)</f>
        <v>2067184.65</v>
      </c>
      <c r="AL322" s="64">
        <f>+ROUND('Izračun udjela za 2024. (kune)'!AL322/'Izračun udjela za 2024. (euri)'!$G$1,2)</f>
        <v>2440714.3199999998</v>
      </c>
      <c r="AM322" s="68">
        <f>+ROUND('Izračun udjela za 2024. (kune)'!AM322/'Izračun udjela za 2024. (euri)'!$G$1,2)</f>
        <v>393.87</v>
      </c>
      <c r="AN322" s="64">
        <f>+ROUND('Izračun udjela za 2024. (kune)'!AN322/'Izračun udjela za 2024. (euri)'!$G$1,2)</f>
        <v>221882.7</v>
      </c>
      <c r="AO322" s="67">
        <f>+ROUND('Izračun udjela za 2024. (kune)'!AO322/'Izračun udjela za 2024. (euri)'!$G$1,2)</f>
        <v>2489555.7000000002</v>
      </c>
      <c r="AP322" s="69"/>
      <c r="AQ322" s="69"/>
      <c r="AR322" s="69"/>
      <c r="AS322" s="69"/>
      <c r="AT322" s="69"/>
      <c r="AU322" s="71"/>
      <c r="AV322" s="64">
        <v>0</v>
      </c>
      <c r="AW322" s="64">
        <v>4</v>
      </c>
      <c r="AX322" s="64">
        <v>18</v>
      </c>
      <c r="AY322" s="64">
        <v>22</v>
      </c>
      <c r="AZ322" s="64"/>
      <c r="BA322" s="64"/>
      <c r="BB322" s="64"/>
      <c r="BC322" s="64"/>
      <c r="BD322" s="72">
        <f t="shared" si="69"/>
        <v>2262150.41</v>
      </c>
      <c r="BE322" s="73">
        <f t="shared" si="67"/>
        <v>381.67</v>
      </c>
      <c r="BF322" s="74">
        <f t="shared" si="86"/>
        <v>453.27</v>
      </c>
      <c r="BG322" s="66">
        <f t="shared" si="68"/>
        <v>424373.19999999978</v>
      </c>
      <c r="BH322" s="75">
        <f t="shared" si="71"/>
        <v>1.1991077332947936E-3</v>
      </c>
      <c r="BI322" s="76">
        <f t="shared" si="72"/>
        <v>1.1991077332947899E-3</v>
      </c>
    </row>
    <row r="323" spans="1:61" ht="15.75" customHeight="1" x14ac:dyDescent="0.25">
      <c r="A323" s="60">
        <v>1</v>
      </c>
      <c r="B323" s="61">
        <v>354</v>
      </c>
      <c r="C323" s="61">
        <v>13</v>
      </c>
      <c r="D323" s="62" t="s">
        <v>87</v>
      </c>
      <c r="E323" s="62" t="s">
        <v>402</v>
      </c>
      <c r="F323" s="63">
        <v>3556</v>
      </c>
      <c r="G323" s="64">
        <v>10</v>
      </c>
      <c r="H323" s="64">
        <f>+ROUND('Izračun udjela za 2024. (kune)'!H323/'Izračun udjela za 2024. (euri)'!$G$1,2)</f>
        <v>995229.03</v>
      </c>
      <c r="I323" s="65">
        <f>+ROUND('Izračun udjela za 2024. (kune)'!I323/'Izračun udjela za 2024. (euri)'!$G$1,2)</f>
        <v>0</v>
      </c>
      <c r="J323" s="66">
        <f>+ROUND('Izračun udjela za 2024. (kune)'!J323/'Izračun udjela za 2024. (euri)'!$G$1,2)</f>
        <v>1094751.93</v>
      </c>
      <c r="K323" s="64">
        <f>+ROUND('Izračun udjela za 2024. (kune)'!K323/'Izračun udjela za 2024. (euri)'!$G$1,2)</f>
        <v>1048448.62</v>
      </c>
      <c r="L323" s="65">
        <f>+ROUND('Izračun udjela za 2024. (kune)'!L323/'Izračun udjela za 2024. (euri)'!$G$1,2)</f>
        <v>0</v>
      </c>
      <c r="M323" s="66">
        <f>+ROUND('Izračun udjela za 2024. (kune)'!M323/'Izračun udjela za 2024. (euri)'!$G$1,2)</f>
        <v>1153293.48</v>
      </c>
      <c r="N323" s="64">
        <f>+ROUND('Izračun udjela za 2024. (kune)'!N323/'Izračun udjela za 2024. (euri)'!$G$1,2)</f>
        <v>856552.03</v>
      </c>
      <c r="O323" s="65">
        <f>+ROUND('Izračun udjela za 2024. (kune)'!O323/'Izračun udjela za 2024. (euri)'!$G$1,2)</f>
        <v>0</v>
      </c>
      <c r="P323" s="66">
        <f>+ROUND('Izračun udjela za 2024. (kune)'!P323/'Izračun udjela za 2024. (euri)'!$G$1,2)</f>
        <v>942207.23</v>
      </c>
      <c r="Q323" s="64">
        <f>+ROUND('Izračun udjela za 2024. (kune)'!Q323/'Izračun udjela za 2024. (euri)'!$G$1,2)</f>
        <v>1054318.26</v>
      </c>
      <c r="R323" s="65">
        <f>+ROUND('Izračun udjela za 2024. (kune)'!R323/'Izračun udjela za 2024. (euri)'!$G$1,2)</f>
        <v>0</v>
      </c>
      <c r="S323" s="66">
        <f>+ROUND('Izračun udjela za 2024. (kune)'!S323/'Izračun udjela za 2024. (euri)'!$G$1,2)</f>
        <v>1159750.0900000001</v>
      </c>
      <c r="T323" s="64">
        <f>+ROUND('Izračun udjela za 2024. (kune)'!T323/'Izračun udjela za 2024. (euri)'!$G$1,2)</f>
        <v>928397.83</v>
      </c>
      <c r="U323" s="65">
        <f>+ROUND('Izračun udjela za 2024. (kune)'!U323/'Izračun udjela za 2024. (euri)'!$G$1,2)</f>
        <v>0</v>
      </c>
      <c r="V323" s="67">
        <f>+ROUND('Izračun udjela za 2024. (kune)'!V323/'Izračun udjela za 2024. (euri)'!$G$1,2)</f>
        <v>1021237.61</v>
      </c>
      <c r="W323" s="64">
        <f>+ROUND('Izračun udjela za 2024. (kune)'!W323/'Izračun udjela za 2024. (euri)'!$G$1,2)</f>
        <v>1116503.18</v>
      </c>
      <c r="X323" s="65">
        <f>+ROUND('Izračun udjela za 2024. (kune)'!X323/'Izračun udjela za 2024. (euri)'!$G$1,2)</f>
        <v>0</v>
      </c>
      <c r="Y323" s="67">
        <f>+ROUND('Izračun udjela za 2024. (kune)'!Y323/'Izračun udjela za 2024. (euri)'!$G$1,2)</f>
        <v>1228153.5</v>
      </c>
      <c r="Z323" s="64">
        <f>+ROUND('Izračun udjela za 2024. (kune)'!Z323/'Izračun udjela za 2024. (euri)'!$G$1,2)</f>
        <v>1319081.96</v>
      </c>
      <c r="AA323" s="68">
        <f>+ROUND('Izračun udjela za 2024. (kune)'!AA323/'Izračun udjela za 2024. (euri)'!$G$1,2)</f>
        <v>77631.55</v>
      </c>
      <c r="AB323" s="65">
        <f>+ROUND('Izračun udjela za 2024. (kune)'!AB323/'Izračun udjela za 2024. (euri)'!$G$1,2)</f>
        <v>0</v>
      </c>
      <c r="AC323" s="67">
        <f>+ROUND('Izračun udjela za 2024. (kune)'!AC323/'Izračun udjela za 2024. (euri)'!$G$1,2)</f>
        <v>1869935.48</v>
      </c>
      <c r="AD323" s="64">
        <f>+ROUND('Izračun udjela za 2024. (kune)'!AD323/'Izračun udjela za 2024. (euri)'!$G$1,2)</f>
        <v>1266297.93</v>
      </c>
      <c r="AE323" s="68">
        <f>+ROUND('Izračun udjela za 2024. (kune)'!AE323/'Izračun udjela za 2024. (euri)'!$G$1,2)</f>
        <v>57840.49</v>
      </c>
      <c r="AF323" s="65">
        <f>+ROUND('Izračun udjela za 2024. (kune)'!AF323/'Izračun udjela za 2024. (euri)'!$G$1,2)</f>
        <v>0</v>
      </c>
      <c r="AG323" s="67">
        <f>+ROUND('Izračun udjela za 2024. (kune)'!AG323/'Izračun udjela za 2024. (euri)'!$G$1,2)</f>
        <v>1828387.39</v>
      </c>
      <c r="AH323" s="64">
        <f>+ROUND('Izračun udjela za 2024. (kune)'!AH323/'Izračun udjela za 2024. (euri)'!$G$1,2)</f>
        <v>1133076.22</v>
      </c>
      <c r="AI323" s="68">
        <f>+ROUND('Izračun udjela za 2024. (kune)'!AI323/'Izračun udjela za 2024. (euri)'!$G$1,2)</f>
        <v>89159.92</v>
      </c>
      <c r="AJ323" s="64">
        <f>+ROUND('Izračun udjela za 2024. (kune)'!AJ323/'Izračun udjela za 2024. (euri)'!$G$1,2)</f>
        <v>0</v>
      </c>
      <c r="AK323" s="67">
        <f>+ROUND('Izračun udjela za 2024. (kune)'!AK323/'Izračun udjela za 2024. (euri)'!$G$1,2)</f>
        <v>1694913.54</v>
      </c>
      <c r="AL323" s="64">
        <f>+ROUND('Izračun udjela za 2024. (kune)'!AL323/'Izračun udjela za 2024. (euri)'!$G$1,2)</f>
        <v>1541019.22</v>
      </c>
      <c r="AM323" s="68">
        <f>+ROUND('Izračun udjela za 2024. (kune)'!AM323/'Izračun udjela za 2024. (euri)'!$G$1,2)</f>
        <v>96216.73</v>
      </c>
      <c r="AN323" s="64">
        <f>+ROUND('Izračun udjela za 2024. (kune)'!AN323/'Izračun udjela za 2024. (euri)'!$G$1,2)</f>
        <v>0</v>
      </c>
      <c r="AO323" s="67">
        <f>+ROUND('Izračun udjela za 2024. (kune)'!AO323/'Izračun udjela za 2024. (euri)'!$G$1,2)</f>
        <v>2115522.0299999998</v>
      </c>
      <c r="AP323" s="69"/>
      <c r="AQ323" s="69"/>
      <c r="AR323" s="69"/>
      <c r="AS323" s="69"/>
      <c r="AT323" s="69"/>
      <c r="AU323" s="71"/>
      <c r="AV323" s="64">
        <v>2303</v>
      </c>
      <c r="AW323" s="64">
        <v>2279</v>
      </c>
      <c r="AX323" s="64">
        <v>2496</v>
      </c>
      <c r="AY323" s="64">
        <v>2403</v>
      </c>
      <c r="AZ323" s="64"/>
      <c r="BA323" s="64"/>
      <c r="BB323" s="64"/>
      <c r="BC323" s="64"/>
      <c r="BD323" s="72">
        <f t="shared" si="69"/>
        <v>1747382.39</v>
      </c>
      <c r="BE323" s="73">
        <f t="shared" si="67"/>
        <v>491.39</v>
      </c>
      <c r="BF323" s="74">
        <f>+$BJ$600</f>
        <v>447.75</v>
      </c>
      <c r="BG323" s="66">
        <f t="shared" si="68"/>
        <v>0</v>
      </c>
      <c r="BH323" s="75">
        <f t="shared" si="71"/>
        <v>0</v>
      </c>
      <c r="BI323" s="76">
        <f t="shared" si="72"/>
        <v>0</v>
      </c>
    </row>
    <row r="324" spans="1:61" ht="15.75" customHeight="1" x14ac:dyDescent="0.25">
      <c r="A324" s="60">
        <v>1</v>
      </c>
      <c r="B324" s="61">
        <v>355</v>
      </c>
      <c r="C324" s="61">
        <v>20</v>
      </c>
      <c r="D324" s="62" t="s">
        <v>91</v>
      </c>
      <c r="E324" s="62" t="s">
        <v>403</v>
      </c>
      <c r="F324" s="63">
        <v>7027</v>
      </c>
      <c r="G324" s="64">
        <v>12</v>
      </c>
      <c r="H324" s="64">
        <f>+ROUND('Izračun udjela za 2024. (kune)'!H324/'Izračun udjela za 2024. (euri)'!$G$1,2)</f>
        <v>1506590.82</v>
      </c>
      <c r="I324" s="65">
        <f>+ROUND('Izračun udjela za 2024. (kune)'!I324/'Izračun udjela za 2024. (euri)'!$G$1,2)</f>
        <v>0</v>
      </c>
      <c r="J324" s="66">
        <f>+ROUND('Izračun udjela za 2024. (kune)'!J324/'Izračun udjela za 2024. (euri)'!$G$1,2)</f>
        <v>1687381.72</v>
      </c>
      <c r="K324" s="64">
        <f>+ROUND('Izračun udjela za 2024. (kune)'!K324/'Izračun udjela za 2024. (euri)'!$G$1,2)</f>
        <v>1649506.42</v>
      </c>
      <c r="L324" s="65">
        <f>+ROUND('Izračun udjela za 2024. (kune)'!L324/'Izračun udjela za 2024. (euri)'!$G$1,2)</f>
        <v>0</v>
      </c>
      <c r="M324" s="66">
        <f>+ROUND('Izračun udjela za 2024. (kune)'!M324/'Izračun udjela za 2024. (euri)'!$G$1,2)</f>
        <v>1847447.19</v>
      </c>
      <c r="N324" s="64">
        <f>+ROUND('Izračun udjela za 2024. (kune)'!N324/'Izračun udjela za 2024. (euri)'!$G$1,2)</f>
        <v>1403629.75</v>
      </c>
      <c r="O324" s="65">
        <f>+ROUND('Izračun udjela za 2024. (kune)'!O324/'Izračun udjela za 2024. (euri)'!$G$1,2)</f>
        <v>0</v>
      </c>
      <c r="P324" s="66">
        <f>+ROUND('Izračun udjela za 2024. (kune)'!P324/'Izračun udjela za 2024. (euri)'!$G$1,2)</f>
        <v>1572065.32</v>
      </c>
      <c r="Q324" s="64">
        <f>+ROUND('Izračun udjela za 2024. (kune)'!Q324/'Izračun udjela za 2024. (euri)'!$G$1,2)</f>
        <v>1658842.5</v>
      </c>
      <c r="R324" s="65">
        <f>+ROUND('Izračun udjela za 2024. (kune)'!R324/'Izračun udjela za 2024. (euri)'!$G$1,2)</f>
        <v>0</v>
      </c>
      <c r="S324" s="66">
        <f>+ROUND('Izračun udjela za 2024. (kune)'!S324/'Izračun udjela za 2024. (euri)'!$G$1,2)</f>
        <v>1857903.6</v>
      </c>
      <c r="T324" s="64">
        <f>+ROUND('Izračun udjela za 2024. (kune)'!T324/'Izračun udjela za 2024. (euri)'!$G$1,2)</f>
        <v>1580751.09</v>
      </c>
      <c r="U324" s="65">
        <f>+ROUND('Izračun udjela za 2024. (kune)'!U324/'Izračun udjela za 2024. (euri)'!$G$1,2)</f>
        <v>0</v>
      </c>
      <c r="V324" s="67">
        <f>+ROUND('Izračun udjela za 2024. (kune)'!V324/'Izračun udjela za 2024. (euri)'!$G$1,2)</f>
        <v>1770441.22</v>
      </c>
      <c r="W324" s="64">
        <f>+ROUND('Izračun udjela za 2024. (kune)'!W324/'Izračun udjela za 2024. (euri)'!$G$1,2)</f>
        <v>1935762.73</v>
      </c>
      <c r="X324" s="65">
        <f>+ROUND('Izračun udjela za 2024. (kune)'!X324/'Izračun udjela za 2024. (euri)'!$G$1,2)</f>
        <v>0</v>
      </c>
      <c r="Y324" s="67">
        <f>+ROUND('Izračun udjela za 2024. (kune)'!Y324/'Izračun udjela za 2024. (euri)'!$G$1,2)</f>
        <v>2168054.2599999998</v>
      </c>
      <c r="Z324" s="64">
        <f>+ROUND('Izračun udjela za 2024. (kune)'!Z324/'Izračun udjela za 2024. (euri)'!$G$1,2)</f>
        <v>2322605.46</v>
      </c>
      <c r="AA324" s="68">
        <f>+ROUND('Izračun udjela za 2024. (kune)'!AA324/'Izračun udjela za 2024. (euri)'!$G$1,2)</f>
        <v>4025.82</v>
      </c>
      <c r="AB324" s="65">
        <f>+ROUND('Izračun udjela za 2024. (kune)'!AB324/'Izračun udjela za 2024. (euri)'!$G$1,2)</f>
        <v>0</v>
      </c>
      <c r="AC324" s="67">
        <f>+ROUND('Izračun udjela za 2024. (kune)'!AC324/'Izračun udjela za 2024. (euri)'!$G$1,2)</f>
        <v>2597255.14</v>
      </c>
      <c r="AD324" s="64">
        <f>+ROUND('Izračun udjela za 2024. (kune)'!AD324/'Izračun udjela za 2024. (euri)'!$G$1,2)</f>
        <v>2451413.25</v>
      </c>
      <c r="AE324" s="68">
        <f>+ROUND('Izračun udjela za 2024. (kune)'!AE324/'Izračun udjela za 2024. (euri)'!$G$1,2)</f>
        <v>1041.3699999999999</v>
      </c>
      <c r="AF324" s="65">
        <f>+ROUND('Izračun udjela za 2024. (kune)'!AF324/'Izračun udjela za 2024. (euri)'!$G$1,2)</f>
        <v>0</v>
      </c>
      <c r="AG324" s="67">
        <f>+ROUND('Izračun udjela za 2024. (kune)'!AG324/'Izračun udjela za 2024. (euri)'!$G$1,2)</f>
        <v>2745582.84</v>
      </c>
      <c r="AH324" s="64">
        <f>+ROUND('Izračun udjela za 2024. (kune)'!AH324/'Izračun udjela za 2024. (euri)'!$G$1,2)</f>
        <v>2332036.71</v>
      </c>
      <c r="AI324" s="68">
        <f>+ROUND('Izračun udjela za 2024. (kune)'!AI324/'Izračun udjela za 2024. (euri)'!$G$1,2)</f>
        <v>848.62</v>
      </c>
      <c r="AJ324" s="64">
        <f>+ROUND('Izračun udjela za 2024. (kune)'!AJ324/'Izračun udjela za 2024. (euri)'!$G$1,2)</f>
        <v>0</v>
      </c>
      <c r="AK324" s="67">
        <f>+ROUND('Izračun udjela za 2024. (kune)'!AK324/'Izračun udjela za 2024. (euri)'!$G$1,2)</f>
        <v>2612268.5</v>
      </c>
      <c r="AL324" s="64">
        <f>+ROUND('Izračun udjela za 2024. (kune)'!AL324/'Izračun udjela za 2024. (euri)'!$G$1,2)</f>
        <v>2684862.96</v>
      </c>
      <c r="AM324" s="68">
        <f>+ROUND('Izračun udjela za 2024. (kune)'!AM324/'Izračun udjela za 2024. (euri)'!$G$1,2)</f>
        <v>631.42999999999995</v>
      </c>
      <c r="AN324" s="64">
        <f>+ROUND('Izračun udjela za 2024. (kune)'!AN324/'Izračun udjela za 2024. (euri)'!$G$1,2)</f>
        <v>0</v>
      </c>
      <c r="AO324" s="67">
        <f>+ROUND('Izračun udjela za 2024. (kune)'!AO324/'Izračun udjela za 2024. (euri)'!$G$1,2)</f>
        <v>3007677.16</v>
      </c>
      <c r="AP324" s="69"/>
      <c r="AQ324" s="69"/>
      <c r="AR324" s="69"/>
      <c r="AS324" s="69"/>
      <c r="AT324" s="69"/>
      <c r="AU324" s="71"/>
      <c r="AV324" s="64">
        <v>2</v>
      </c>
      <c r="AW324" s="64">
        <v>0</v>
      </c>
      <c r="AX324" s="64">
        <v>6</v>
      </c>
      <c r="AY324" s="64">
        <v>6</v>
      </c>
      <c r="AZ324" s="64"/>
      <c r="BA324" s="64"/>
      <c r="BB324" s="64"/>
      <c r="BC324" s="64"/>
      <c r="BD324" s="72">
        <f t="shared" si="69"/>
        <v>2626167.58</v>
      </c>
      <c r="BE324" s="73">
        <f t="shared" si="67"/>
        <v>373.73</v>
      </c>
      <c r="BF324" s="74">
        <f>+$BJ$601</f>
        <v>453.27</v>
      </c>
      <c r="BG324" s="66">
        <f t="shared" si="68"/>
        <v>558927.57999999973</v>
      </c>
      <c r="BH324" s="75">
        <f t="shared" si="71"/>
        <v>1.5793042150864956E-3</v>
      </c>
      <c r="BI324" s="76">
        <f t="shared" si="72"/>
        <v>1.5793042150865E-3</v>
      </c>
    </row>
    <row r="325" spans="1:61" ht="15.75" customHeight="1" x14ac:dyDescent="0.25">
      <c r="A325" s="60">
        <v>1</v>
      </c>
      <c r="B325" s="61">
        <v>356</v>
      </c>
      <c r="C325" s="61">
        <v>1</v>
      </c>
      <c r="D325" s="62" t="s">
        <v>87</v>
      </c>
      <c r="E325" s="62" t="s">
        <v>404</v>
      </c>
      <c r="F325" s="63">
        <v>1129</v>
      </c>
      <c r="G325" s="64">
        <v>10</v>
      </c>
      <c r="H325" s="64">
        <f>+ROUND('Izračun udjela za 2024. (kune)'!H325/'Izračun udjela za 2024. (euri)'!$G$1,2)</f>
        <v>136631.91</v>
      </c>
      <c r="I325" s="65">
        <f>+ROUND('Izračun udjela za 2024. (kune)'!I325/'Izračun udjela za 2024. (euri)'!$G$1,2)</f>
        <v>3939.78</v>
      </c>
      <c r="J325" s="66">
        <f>+ROUND('Izračun udjela za 2024. (kune)'!J325/'Izračun udjela za 2024. (euri)'!$G$1,2)</f>
        <v>145961.32999999999</v>
      </c>
      <c r="K325" s="64">
        <f>+ROUND('Izračun udjela za 2024. (kune)'!K325/'Izračun udjela za 2024. (euri)'!$G$1,2)</f>
        <v>108743.95</v>
      </c>
      <c r="L325" s="65">
        <f>+ROUND('Izračun udjela za 2024. (kune)'!L325/'Izračun udjela za 2024. (euri)'!$G$1,2)</f>
        <v>3135.64</v>
      </c>
      <c r="M325" s="66">
        <f>+ROUND('Izračun udjela za 2024. (kune)'!M325/'Izračun udjela za 2024. (euri)'!$G$1,2)</f>
        <v>116169.15</v>
      </c>
      <c r="N325" s="64">
        <f>+ROUND('Izračun udjela za 2024. (kune)'!N325/'Izračun udjela za 2024. (euri)'!$G$1,2)</f>
        <v>74761.52</v>
      </c>
      <c r="O325" s="65">
        <f>+ROUND('Izračun udjela za 2024. (kune)'!O325/'Izračun udjela za 2024. (euri)'!$G$1,2)</f>
        <v>3524.46</v>
      </c>
      <c r="P325" s="66">
        <f>+ROUND('Izračun udjela za 2024. (kune)'!P325/'Izračun udjela za 2024. (euri)'!$G$1,2)</f>
        <v>78360.77</v>
      </c>
      <c r="Q325" s="64">
        <f>+ROUND('Izračun udjela za 2024. (kune)'!Q325/'Izračun udjela za 2024. (euri)'!$G$1,2)</f>
        <v>112121.71</v>
      </c>
      <c r="R325" s="65">
        <f>+ROUND('Izračun udjela za 2024. (kune)'!R325/'Izračun udjela za 2024. (euri)'!$G$1,2)</f>
        <v>5338.83</v>
      </c>
      <c r="S325" s="66">
        <f>+ROUND('Izračun udjela za 2024. (kune)'!S325/'Izračun udjela za 2024. (euri)'!$G$1,2)</f>
        <v>117461.17</v>
      </c>
      <c r="T325" s="64">
        <f>+ROUND('Izračun udjela za 2024. (kune)'!T325/'Izračun udjela za 2024. (euri)'!$G$1,2)</f>
        <v>91374.66</v>
      </c>
      <c r="U325" s="65">
        <f>+ROUND('Izračun udjela za 2024. (kune)'!U325/'Izračun udjela za 2024. (euri)'!$G$1,2)</f>
        <v>4364.47</v>
      </c>
      <c r="V325" s="67">
        <f>+ROUND('Izračun udjela za 2024. (kune)'!V325/'Izračun udjela za 2024. (euri)'!$G$1,2)</f>
        <v>95711.21</v>
      </c>
      <c r="W325" s="64">
        <f>+ROUND('Izračun udjela za 2024. (kune)'!W325/'Izračun udjela za 2024. (euri)'!$G$1,2)</f>
        <v>150384.35</v>
      </c>
      <c r="X325" s="65">
        <f>+ROUND('Izračun udjela za 2024. (kune)'!X325/'Izračun udjela za 2024. (euri)'!$G$1,2)</f>
        <v>7161.18</v>
      </c>
      <c r="Y325" s="67">
        <f>+ROUND('Izračun udjela za 2024. (kune)'!Y325/'Izračun udjela za 2024. (euri)'!$G$1,2)</f>
        <v>157545.48000000001</v>
      </c>
      <c r="Z325" s="64">
        <f>+ROUND('Izračun udjela za 2024. (kune)'!Z325/'Izračun udjela za 2024. (euri)'!$G$1,2)</f>
        <v>168971.04</v>
      </c>
      <c r="AA325" s="68">
        <f>+ROUND('Izračun udjela za 2024. (kune)'!AA325/'Izračun udjela za 2024. (euri)'!$G$1,2)</f>
        <v>1045.19</v>
      </c>
      <c r="AB325" s="65">
        <f>+ROUND('Izračun udjela za 2024. (kune)'!AB325/'Izračun udjela za 2024. (euri)'!$G$1,2)</f>
        <v>8046.26</v>
      </c>
      <c r="AC325" s="67">
        <f>+ROUND('Izračun udjela za 2024. (kune)'!AC325/'Izračun udjela za 2024. (euri)'!$G$1,2)</f>
        <v>177017.26</v>
      </c>
      <c r="AD325" s="64">
        <f>+ROUND('Izračun udjela za 2024. (kune)'!AD325/'Izračun udjela za 2024. (euri)'!$G$1,2)</f>
        <v>175066.74</v>
      </c>
      <c r="AE325" s="68">
        <f>+ROUND('Izračun udjela za 2024. (kune)'!AE325/'Izračun udjela za 2024. (euri)'!$G$1,2)</f>
        <v>63.04</v>
      </c>
      <c r="AF325" s="65">
        <f>+ROUND('Izračun udjela za 2024. (kune)'!AF325/'Izračun udjela za 2024. (euri)'!$G$1,2)</f>
        <v>8151.05</v>
      </c>
      <c r="AG325" s="67">
        <f>+ROUND('Izračun udjela za 2024. (kune)'!AG325/'Izračun udjela za 2024. (euri)'!$G$1,2)</f>
        <v>183607.26</v>
      </c>
      <c r="AH325" s="64">
        <f>+ROUND('Izračun udjela za 2024. (kune)'!AH325/'Izračun udjela za 2024. (euri)'!$G$1,2)</f>
        <v>133902.85</v>
      </c>
      <c r="AI325" s="68">
        <f>+ROUND('Izračun udjela za 2024. (kune)'!AI325/'Izračun udjela za 2024. (euri)'!$G$1,2)</f>
        <v>1.59</v>
      </c>
      <c r="AJ325" s="64">
        <f>+ROUND('Izračun udjela za 2024. (kune)'!AJ325/'Izračun udjela za 2024. (euri)'!$G$1,2)</f>
        <v>6389.16</v>
      </c>
      <c r="AK325" s="67">
        <f>+ROUND('Izračun udjela za 2024. (kune)'!AK325/'Izračun udjela za 2024. (euri)'!$G$1,2)</f>
        <v>140265.06</v>
      </c>
      <c r="AL325" s="64">
        <f>+ROUND('Izračun udjela za 2024. (kune)'!AL325/'Izračun udjela za 2024. (euri)'!$G$1,2)</f>
        <v>233137.7</v>
      </c>
      <c r="AM325" s="68">
        <f>+ROUND('Izračun udjela za 2024. (kune)'!AM325/'Izračun udjela za 2024. (euri)'!$G$1,2)</f>
        <v>0</v>
      </c>
      <c r="AN325" s="64">
        <f>+ROUND('Izračun udjela za 2024. (kune)'!AN325/'Izračun udjela za 2024. (euri)'!$G$1,2)</f>
        <v>11354.78</v>
      </c>
      <c r="AO325" s="67">
        <f>+ROUND('Izračun udjela za 2024. (kune)'!AO325/'Izračun udjela za 2024. (euri)'!$G$1,2)</f>
        <v>243961.21</v>
      </c>
      <c r="AP325" s="69"/>
      <c r="AQ325" s="69"/>
      <c r="AR325" s="69"/>
      <c r="AS325" s="69"/>
      <c r="AT325" s="69"/>
      <c r="AU325" s="71"/>
      <c r="AV325" s="64">
        <v>0</v>
      </c>
      <c r="AW325" s="64">
        <v>0</v>
      </c>
      <c r="AX325" s="64">
        <v>0</v>
      </c>
      <c r="AY325" s="64">
        <v>0</v>
      </c>
      <c r="AZ325" s="64"/>
      <c r="BA325" s="64"/>
      <c r="BB325" s="64"/>
      <c r="BC325" s="64"/>
      <c r="BD325" s="72">
        <f t="shared" si="69"/>
        <v>180479.25</v>
      </c>
      <c r="BE325" s="73">
        <f t="shared" si="67"/>
        <v>159.86000000000001</v>
      </c>
      <c r="BF325" s="74">
        <f t="shared" ref="BF325:BF327" si="87">+$BJ$600</f>
        <v>447.75</v>
      </c>
      <c r="BG325" s="66">
        <f t="shared" si="68"/>
        <v>325027.81</v>
      </c>
      <c r="BH325" s="75">
        <f t="shared" si="71"/>
        <v>9.1839767569410846E-4</v>
      </c>
      <c r="BI325" s="76">
        <f t="shared" si="72"/>
        <v>9.1839767569410803E-4</v>
      </c>
    </row>
    <row r="326" spans="1:61" ht="15.75" customHeight="1" x14ac:dyDescent="0.25">
      <c r="A326" s="60">
        <v>1</v>
      </c>
      <c r="B326" s="61">
        <v>357</v>
      </c>
      <c r="C326" s="61">
        <v>15</v>
      </c>
      <c r="D326" s="62" t="s">
        <v>87</v>
      </c>
      <c r="E326" s="62" t="s">
        <v>405</v>
      </c>
      <c r="F326" s="63">
        <v>2627</v>
      </c>
      <c r="G326" s="64">
        <v>10</v>
      </c>
      <c r="H326" s="64">
        <f>+ROUND('Izračun udjela za 2024. (kune)'!H326/'Izračun udjela za 2024. (euri)'!$G$1,2)</f>
        <v>801229.89</v>
      </c>
      <c r="I326" s="65">
        <f>+ROUND('Izračun udjela za 2024. (kune)'!I326/'Izračun udjela za 2024. (euri)'!$G$1,2)</f>
        <v>72110.81</v>
      </c>
      <c r="J326" s="66">
        <f>+ROUND('Izračun udjela za 2024. (kune)'!J326/'Izračun udjela za 2024. (euri)'!$G$1,2)</f>
        <v>802030.99</v>
      </c>
      <c r="K326" s="64">
        <f>+ROUND('Izračun udjela za 2024. (kune)'!K326/'Izračun udjela za 2024. (euri)'!$G$1,2)</f>
        <v>977854.87</v>
      </c>
      <c r="L326" s="65">
        <f>+ROUND('Izračun udjela za 2024. (kune)'!L326/'Izračun udjela za 2024. (euri)'!$G$1,2)</f>
        <v>88007.06</v>
      </c>
      <c r="M326" s="66">
        <f>+ROUND('Izračun udjela za 2024. (kune)'!M326/'Izračun udjela za 2024. (euri)'!$G$1,2)</f>
        <v>978832.59</v>
      </c>
      <c r="N326" s="64">
        <f>+ROUND('Izračun udjela za 2024. (kune)'!N326/'Izračun udjela za 2024. (euri)'!$G$1,2)</f>
        <v>782122.87</v>
      </c>
      <c r="O326" s="65">
        <f>+ROUND('Izračun udjela za 2024. (kune)'!O326/'Izračun udjela za 2024. (euri)'!$G$1,2)</f>
        <v>70391.070000000007</v>
      </c>
      <c r="P326" s="66">
        <f>+ROUND('Izračun udjela za 2024. (kune)'!P326/'Izračun udjela za 2024. (euri)'!$G$1,2)</f>
        <v>782904.98</v>
      </c>
      <c r="Q326" s="64">
        <f>+ROUND('Izračun udjela za 2024. (kune)'!Q326/'Izračun udjela za 2024. (euri)'!$G$1,2)</f>
        <v>871046.51</v>
      </c>
      <c r="R326" s="65">
        <f>+ROUND('Izračun udjela za 2024. (kune)'!R326/'Izračun udjela za 2024. (euri)'!$G$1,2)</f>
        <v>79753.259999999995</v>
      </c>
      <c r="S326" s="66">
        <f>+ROUND('Izračun udjela za 2024. (kune)'!S326/'Izračun udjela za 2024. (euri)'!$G$1,2)</f>
        <v>870422.58</v>
      </c>
      <c r="T326" s="64">
        <f>+ROUND('Izračun udjela za 2024. (kune)'!T326/'Izračun udjela za 2024. (euri)'!$G$1,2)</f>
        <v>746920.99</v>
      </c>
      <c r="U326" s="65">
        <f>+ROUND('Izračun udjela za 2024. (kune)'!U326/'Izračun udjela za 2024. (euri)'!$G$1,2)</f>
        <v>68876.149999999994</v>
      </c>
      <c r="V326" s="67">
        <f>+ROUND('Izračun udjela za 2024. (kune)'!V326/'Izračun udjela za 2024. (euri)'!$G$1,2)</f>
        <v>745849.33</v>
      </c>
      <c r="W326" s="64">
        <f>+ROUND('Izračun udjela za 2024. (kune)'!W326/'Izračun udjela za 2024. (euri)'!$G$1,2)</f>
        <v>856694.1</v>
      </c>
      <c r="X326" s="65">
        <f>+ROUND('Izračun udjela za 2024. (kune)'!X326/'Izračun udjela za 2024. (euri)'!$G$1,2)</f>
        <v>77881.33</v>
      </c>
      <c r="Y326" s="67">
        <f>+ROUND('Izračun udjela za 2024. (kune)'!Y326/'Izračun udjela za 2024. (euri)'!$G$1,2)</f>
        <v>856694.04</v>
      </c>
      <c r="Z326" s="64">
        <f>+ROUND('Izračun udjela za 2024. (kune)'!Z326/'Izračun udjela za 2024. (euri)'!$G$1,2)</f>
        <v>885230.27</v>
      </c>
      <c r="AA326" s="68">
        <f>+ROUND('Izračun udjela za 2024. (kune)'!AA326/'Izračun udjela za 2024. (euri)'!$G$1,2)</f>
        <v>152961.31</v>
      </c>
      <c r="AB326" s="65">
        <f>+ROUND('Izračun udjela za 2024. (kune)'!AB326/'Izračun udjela za 2024. (euri)'!$G$1,2)</f>
        <v>80475.53</v>
      </c>
      <c r="AC326" s="67">
        <f>+ROUND('Izračun udjela za 2024. (kune)'!AC326/'Izračun udjela za 2024. (euri)'!$G$1,2)</f>
        <v>1812592.92</v>
      </c>
      <c r="AD326" s="64">
        <f>+ROUND('Izračun udjela za 2024. (kune)'!AD326/'Izračun udjela za 2024. (euri)'!$G$1,2)</f>
        <v>707349.02</v>
      </c>
      <c r="AE326" s="68">
        <f>+ROUND('Izračun udjela za 2024. (kune)'!AE326/'Izračun udjela za 2024. (euri)'!$G$1,2)</f>
        <v>151784.53</v>
      </c>
      <c r="AF326" s="65">
        <f>+ROUND('Izračun udjela za 2024. (kune)'!AF326/'Izračun udjela za 2024. (euri)'!$G$1,2)</f>
        <v>63068.72</v>
      </c>
      <c r="AG326" s="67">
        <f>+ROUND('Izračun udjela za 2024. (kune)'!AG326/'Izračun udjela za 2024. (euri)'!$G$1,2)</f>
        <v>1626415.86</v>
      </c>
      <c r="AH326" s="64">
        <f>+ROUND('Izračun udjela za 2024. (kune)'!AH326/'Izračun udjela za 2024. (euri)'!$G$1,2)</f>
        <v>803236.43</v>
      </c>
      <c r="AI326" s="68">
        <f>+ROUND('Izračun udjela za 2024. (kune)'!AI326/'Izračun udjela za 2024. (euri)'!$G$1,2)</f>
        <v>211121.3</v>
      </c>
      <c r="AJ326" s="64">
        <f>+ROUND('Izračun udjela za 2024. (kune)'!AJ326/'Izračun udjela za 2024. (euri)'!$G$1,2)</f>
        <v>73042.460000000006</v>
      </c>
      <c r="AK326" s="67">
        <f>+ROUND('Izračun udjela za 2024. (kune)'!AK326/'Izračun udjela za 2024. (euri)'!$G$1,2)</f>
        <v>1758358</v>
      </c>
      <c r="AL326" s="64">
        <f>+ROUND('Izračun udjela za 2024. (kune)'!AL326/'Izračun udjela za 2024. (euri)'!$G$1,2)</f>
        <v>1137051.8899999999</v>
      </c>
      <c r="AM326" s="68">
        <f>+ROUND('Izračun udjela za 2024. (kune)'!AM326/'Izračun udjela za 2024. (euri)'!$G$1,2)</f>
        <v>227612.64</v>
      </c>
      <c r="AN326" s="64">
        <f>+ROUND('Izračun udjela za 2024. (kune)'!AN326/'Izračun udjela za 2024. (euri)'!$G$1,2)</f>
        <v>103373.44</v>
      </c>
      <c r="AO326" s="67">
        <f>+ROUND('Izračun udjela za 2024. (kune)'!AO326/'Izračun udjela za 2024. (euri)'!$G$1,2)</f>
        <v>2104271.4300000002</v>
      </c>
      <c r="AP326" s="69"/>
      <c r="AQ326" s="69"/>
      <c r="AR326" s="69"/>
      <c r="AS326" s="69"/>
      <c r="AT326" s="69"/>
      <c r="AU326" s="71"/>
      <c r="AV326" s="64">
        <v>5003</v>
      </c>
      <c r="AW326" s="64">
        <v>4953</v>
      </c>
      <c r="AX326" s="64">
        <v>5422</v>
      </c>
      <c r="AY326" s="64">
        <v>5560</v>
      </c>
      <c r="AZ326" s="64"/>
      <c r="BA326" s="64"/>
      <c r="BB326" s="64"/>
      <c r="BC326" s="64"/>
      <c r="BD326" s="72">
        <f t="shared" si="69"/>
        <v>1631666.45</v>
      </c>
      <c r="BE326" s="73">
        <f t="shared" si="67"/>
        <v>621.11</v>
      </c>
      <c r="BF326" s="74">
        <f t="shared" si="87"/>
        <v>447.75</v>
      </c>
      <c r="BG326" s="66">
        <f t="shared" si="68"/>
        <v>0</v>
      </c>
      <c r="BH326" s="75">
        <f t="shared" si="71"/>
        <v>0</v>
      </c>
      <c r="BI326" s="76">
        <f t="shared" si="72"/>
        <v>0</v>
      </c>
    </row>
    <row r="327" spans="1:61" ht="15.75" customHeight="1" x14ac:dyDescent="0.25">
      <c r="A327" s="60">
        <v>1</v>
      </c>
      <c r="B327" s="61">
        <v>358</v>
      </c>
      <c r="C327" s="61">
        <v>17</v>
      </c>
      <c r="D327" s="62" t="s">
        <v>87</v>
      </c>
      <c r="E327" s="62" t="s">
        <v>406</v>
      </c>
      <c r="F327" s="63">
        <v>1926</v>
      </c>
      <c r="G327" s="64">
        <v>10</v>
      </c>
      <c r="H327" s="64">
        <f>+ROUND('Izračun udjela za 2024. (kune)'!H327/'Izračun udjela za 2024. (euri)'!$G$1,2)</f>
        <v>345316.61</v>
      </c>
      <c r="I327" s="65">
        <f>+ROUND('Izračun udjela za 2024. (kune)'!I327/'Izračun udjela za 2024. (euri)'!$G$1,2)</f>
        <v>16279.31</v>
      </c>
      <c r="J327" s="66">
        <f>+ROUND('Izračun udjela za 2024. (kune)'!J327/'Izračun udjela za 2024. (euri)'!$G$1,2)</f>
        <v>361941.03</v>
      </c>
      <c r="K327" s="64">
        <f>+ROUND('Izračun udjela za 2024. (kune)'!K327/'Izračun udjela za 2024. (euri)'!$G$1,2)</f>
        <v>455779.04</v>
      </c>
      <c r="L327" s="65">
        <f>+ROUND('Izračun udjela za 2024. (kune)'!L327/'Izračun udjela za 2024. (euri)'!$G$1,2)</f>
        <v>21486.84</v>
      </c>
      <c r="M327" s="66">
        <f>+ROUND('Izračun udjela za 2024. (kune)'!M327/'Izračun udjela za 2024. (euri)'!$G$1,2)</f>
        <v>477721.42</v>
      </c>
      <c r="N327" s="64">
        <f>+ROUND('Izračun udjela za 2024. (kune)'!N327/'Izračun udjela za 2024. (euri)'!$G$1,2)</f>
        <v>338569.36</v>
      </c>
      <c r="O327" s="65">
        <f>+ROUND('Izračun udjela za 2024. (kune)'!O327/'Izračun udjela za 2024. (euri)'!$G$1,2)</f>
        <v>15961.17</v>
      </c>
      <c r="P327" s="66">
        <f>+ROUND('Izračun udjela za 2024. (kune)'!P327/'Izračun udjela za 2024. (euri)'!$G$1,2)</f>
        <v>354869</v>
      </c>
      <c r="Q327" s="64">
        <f>+ROUND('Izračun udjela za 2024. (kune)'!Q327/'Izračun udjela za 2024. (euri)'!$G$1,2)</f>
        <v>460864.39</v>
      </c>
      <c r="R327" s="65">
        <f>+ROUND('Izračun udjela za 2024. (kune)'!R327/'Izračun udjela za 2024. (euri)'!$G$1,2)</f>
        <v>21885.98</v>
      </c>
      <c r="S327" s="66">
        <f>+ROUND('Izračun udjela za 2024. (kune)'!S327/'Izračun udjela za 2024. (euri)'!$G$1,2)</f>
        <v>482876.25</v>
      </c>
      <c r="T327" s="64">
        <f>+ROUND('Izračun udjela za 2024. (kune)'!T327/'Izračun udjela za 2024. (euri)'!$G$1,2)</f>
        <v>422928.54</v>
      </c>
      <c r="U327" s="65">
        <f>+ROUND('Izračun udjela za 2024. (kune)'!U327/'Izračun udjela za 2024. (euri)'!$G$1,2)</f>
        <v>20151.27</v>
      </c>
      <c r="V327" s="67">
        <f>+ROUND('Izračun udjela za 2024. (kune)'!V327/'Izračun udjela za 2024. (euri)'!$G$1,2)</f>
        <v>443055</v>
      </c>
      <c r="W327" s="64">
        <f>+ROUND('Izračun udjela za 2024. (kune)'!W327/'Izračun udjela za 2024. (euri)'!$G$1,2)</f>
        <v>477909.72</v>
      </c>
      <c r="X327" s="65">
        <f>+ROUND('Izračun udjela za 2024. (kune)'!X327/'Izračun udjela za 2024. (euri)'!$G$1,2)</f>
        <v>22757.599999999999</v>
      </c>
      <c r="Y327" s="67">
        <f>+ROUND('Izračun udjela za 2024. (kune)'!Y327/'Izračun udjela za 2024. (euri)'!$G$1,2)</f>
        <v>500667.33</v>
      </c>
      <c r="Z327" s="64">
        <f>+ROUND('Izračun udjela za 2024. (kune)'!Z327/'Izračun udjela za 2024. (euri)'!$G$1,2)</f>
        <v>444774.64</v>
      </c>
      <c r="AA327" s="68">
        <f>+ROUND('Izračun udjela za 2024. (kune)'!AA327/'Izračun udjela za 2024. (euri)'!$G$1,2)</f>
        <v>17320.79</v>
      </c>
      <c r="AB327" s="65">
        <f>+ROUND('Izračun udjela za 2024. (kune)'!AB327/'Izračun udjela za 2024. (euri)'!$G$1,2)</f>
        <v>21179.74</v>
      </c>
      <c r="AC327" s="67">
        <f>+ROUND('Izračun udjela za 2024. (kune)'!AC327/'Izračun udjela za 2024. (euri)'!$G$1,2)</f>
        <v>542382.30000000005</v>
      </c>
      <c r="AD327" s="64">
        <f>+ROUND('Izračun udjela za 2024. (kune)'!AD327/'Izračun udjela za 2024. (euri)'!$G$1,2)</f>
        <v>486941.03</v>
      </c>
      <c r="AE327" s="68">
        <f>+ROUND('Izračun udjela za 2024. (kune)'!AE327/'Izračun udjela za 2024. (euri)'!$G$1,2)</f>
        <v>11910.82</v>
      </c>
      <c r="AF327" s="65">
        <f>+ROUND('Izračun udjela za 2024. (kune)'!AF327/'Izračun udjela za 2024. (euri)'!$G$1,2)</f>
        <v>22704.57</v>
      </c>
      <c r="AG327" s="67">
        <f>+ROUND('Izračun udjela za 2024. (kune)'!AG327/'Izračun udjela za 2024. (euri)'!$G$1,2)</f>
        <v>593476.97</v>
      </c>
      <c r="AH327" s="64">
        <f>+ROUND('Izračun udjela za 2024. (kune)'!AH327/'Izračun udjela za 2024. (euri)'!$G$1,2)</f>
        <v>471457.58</v>
      </c>
      <c r="AI327" s="68">
        <f>+ROUND('Izračun udjela za 2024. (kune)'!AI327/'Izračun udjela za 2024. (euri)'!$G$1,2)</f>
        <v>16285.96</v>
      </c>
      <c r="AJ327" s="64">
        <f>+ROUND('Izračun udjela za 2024. (kune)'!AJ327/'Izračun udjela za 2024. (euri)'!$G$1,2)</f>
        <v>22771.87</v>
      </c>
      <c r="AK327" s="67">
        <f>+ROUND('Izračun udjela za 2024. (kune)'!AK327/'Izračun udjela za 2024. (euri)'!$G$1,2)</f>
        <v>586450</v>
      </c>
      <c r="AL327" s="64">
        <f>+ROUND('Izračun udjela za 2024. (kune)'!AL327/'Izračun udjela za 2024. (euri)'!$G$1,2)</f>
        <v>620359.88</v>
      </c>
      <c r="AM327" s="68">
        <f>+ROUND('Izračun udjela za 2024. (kune)'!AM327/'Izračun udjela za 2024. (euri)'!$G$1,2)</f>
        <v>18593.57</v>
      </c>
      <c r="AN327" s="64">
        <f>+ROUND('Izračun udjela za 2024. (kune)'!AN327/'Izračun udjela za 2024. (euri)'!$G$1,2)</f>
        <v>29285.15</v>
      </c>
      <c r="AO327" s="67">
        <f>+ROUND('Izračun udjela za 2024. (kune)'!AO327/'Izračun udjela za 2024. (euri)'!$G$1,2)</f>
        <v>742729.48</v>
      </c>
      <c r="AP327" s="69"/>
      <c r="AQ327" s="69"/>
      <c r="AR327" s="69"/>
      <c r="AS327" s="69"/>
      <c r="AT327" s="69"/>
      <c r="AU327" s="71"/>
      <c r="AV327" s="64">
        <v>436</v>
      </c>
      <c r="AW327" s="64">
        <v>438</v>
      </c>
      <c r="AX327" s="64">
        <v>506</v>
      </c>
      <c r="AY327" s="64">
        <v>516</v>
      </c>
      <c r="AZ327" s="64"/>
      <c r="BA327" s="64"/>
      <c r="BB327" s="64"/>
      <c r="BC327" s="64"/>
      <c r="BD327" s="72">
        <f t="shared" si="69"/>
        <v>593141.22</v>
      </c>
      <c r="BE327" s="73">
        <f t="shared" si="67"/>
        <v>307.97000000000003</v>
      </c>
      <c r="BF327" s="74">
        <f t="shared" si="87"/>
        <v>447.75</v>
      </c>
      <c r="BG327" s="66">
        <f t="shared" si="68"/>
        <v>269216.27999999997</v>
      </c>
      <c r="BH327" s="75">
        <f t="shared" si="71"/>
        <v>7.6069677179627885E-4</v>
      </c>
      <c r="BI327" s="76">
        <f t="shared" si="72"/>
        <v>7.6069677179627895E-4</v>
      </c>
    </row>
    <row r="328" spans="1:61" ht="15.75" customHeight="1" x14ac:dyDescent="0.25">
      <c r="A328" s="60">
        <v>1</v>
      </c>
      <c r="B328" s="61">
        <v>359</v>
      </c>
      <c r="C328" s="61">
        <v>18</v>
      </c>
      <c r="D328" s="62" t="s">
        <v>91</v>
      </c>
      <c r="E328" s="62" t="s">
        <v>407</v>
      </c>
      <c r="F328" s="63">
        <v>52220</v>
      </c>
      <c r="G328" s="64">
        <v>15</v>
      </c>
      <c r="H328" s="64">
        <f>+ROUND('Izračun udjela za 2024. (kune)'!H328/'Izračun udjela za 2024. (euri)'!$G$1,2)</f>
        <v>26341912.109999999</v>
      </c>
      <c r="I328" s="65">
        <f>+ROUND('Izračun udjela za 2024. (kune)'!I328/'Izračun udjela za 2024. (euri)'!$G$1,2)</f>
        <v>1819432.31</v>
      </c>
      <c r="J328" s="66">
        <f>+ROUND('Izračun udjela za 2024. (kune)'!J328/'Izračun udjela za 2024. (euri)'!$G$1,2)</f>
        <v>28200851.760000002</v>
      </c>
      <c r="K328" s="64">
        <f>+ROUND('Izračun udjela za 2024. (kune)'!K328/'Izračun udjela za 2024. (euri)'!$G$1,2)</f>
        <v>26867883.010000002</v>
      </c>
      <c r="L328" s="65">
        <f>+ROUND('Izračun udjela za 2024. (kune)'!L328/'Izračun udjela za 2024. (euri)'!$G$1,2)</f>
        <v>1855761.05</v>
      </c>
      <c r="M328" s="66">
        <f>+ROUND('Izračun udjela za 2024. (kune)'!M328/'Izračun udjela za 2024. (euri)'!$G$1,2)</f>
        <v>28763940.25</v>
      </c>
      <c r="N328" s="64">
        <f>+ROUND('Izračun udjela za 2024. (kune)'!N328/'Izračun udjela za 2024. (euri)'!$G$1,2)</f>
        <v>24702815.030000001</v>
      </c>
      <c r="O328" s="65">
        <f>+ROUND('Izračun udjela za 2024. (kune)'!O328/'Izračun udjela za 2024. (euri)'!$G$1,2)</f>
        <v>2620261.54</v>
      </c>
      <c r="P328" s="66">
        <f>+ROUND('Izračun udjela za 2024. (kune)'!P328/'Izračun udjela za 2024. (euri)'!$G$1,2)</f>
        <v>25394936.510000002</v>
      </c>
      <c r="Q328" s="64">
        <f>+ROUND('Izračun udjela za 2024. (kune)'!Q328/'Izračun udjela za 2024. (euri)'!$G$1,2)</f>
        <v>25678280.030000001</v>
      </c>
      <c r="R328" s="65">
        <f>+ROUND('Izračun udjela za 2024. (kune)'!R328/'Izračun udjela za 2024. (euri)'!$G$1,2)</f>
        <v>2734839.91</v>
      </c>
      <c r="S328" s="66">
        <f>+ROUND('Izračun udjela za 2024. (kune)'!S328/'Izračun udjela za 2024. (euri)'!$G$1,2)</f>
        <v>26384956.140000001</v>
      </c>
      <c r="T328" s="64">
        <f>+ROUND('Izračun udjela za 2024. (kune)'!T328/'Izračun udjela za 2024. (euri)'!$G$1,2)</f>
        <v>23788560.899999999</v>
      </c>
      <c r="U328" s="65">
        <f>+ROUND('Izračun udjela za 2024. (kune)'!U328/'Izračun udjela za 2024. (euri)'!$G$1,2)</f>
        <v>2536904.15</v>
      </c>
      <c r="V328" s="67">
        <f>+ROUND('Izračun udjela za 2024. (kune)'!V328/'Izračun udjela za 2024. (euri)'!$G$1,2)</f>
        <v>24439405.260000002</v>
      </c>
      <c r="W328" s="64">
        <f>+ROUND('Izračun udjela za 2024. (kune)'!W328/'Izračun udjela za 2024. (euri)'!$G$1,2)</f>
        <v>27532639.82</v>
      </c>
      <c r="X328" s="65">
        <f>+ROUND('Izračun udjela za 2024. (kune)'!X328/'Izračun udjela za 2024. (euri)'!$G$1,2)</f>
        <v>2949932.82</v>
      </c>
      <c r="Y328" s="67">
        <f>+ROUND('Izračun udjela za 2024. (kune)'!Y328/'Izračun udjela za 2024. (euri)'!$G$1,2)</f>
        <v>28270113.039999999</v>
      </c>
      <c r="Z328" s="64">
        <f>+ROUND('Izračun udjela za 2024. (kune)'!Z328/'Izračun udjela za 2024. (euri)'!$G$1,2)</f>
        <v>27786141.25</v>
      </c>
      <c r="AA328" s="68">
        <f>+ROUND('Izračun udjela za 2024. (kune)'!AA328/'Izračun udjela za 2024. (euri)'!$G$1,2)</f>
        <v>616095.56999999995</v>
      </c>
      <c r="AB328" s="65">
        <f>+ROUND('Izračun udjela za 2024. (kune)'!AB328/'Izračun udjela za 2024. (euri)'!$G$1,2)</f>
        <v>2977093.75</v>
      </c>
      <c r="AC328" s="67">
        <f>+ROUND('Izračun udjela za 2024. (kune)'!AC328/'Izračun udjela za 2024. (euri)'!$G$1,2)</f>
        <v>30438299.260000002</v>
      </c>
      <c r="AD328" s="64">
        <f>+ROUND('Izračun udjela za 2024. (kune)'!AD328/'Izračun udjela za 2024. (euri)'!$G$1,2)</f>
        <v>23463544.469999999</v>
      </c>
      <c r="AE328" s="68">
        <f>+ROUND('Izračun udjela za 2024. (kune)'!AE328/'Izračun udjela za 2024. (euri)'!$G$1,2)</f>
        <v>409324.84</v>
      </c>
      <c r="AF328" s="65">
        <f>+ROUND('Izračun udjela za 2024. (kune)'!AF328/'Izračun udjela za 2024. (euri)'!$G$1,2)</f>
        <v>2513957.27</v>
      </c>
      <c r="AG328" s="67">
        <f>+ROUND('Izračun udjela za 2024. (kune)'!AG328/'Izračun udjela za 2024. (euri)'!$G$1,2)</f>
        <v>26176348.510000002</v>
      </c>
      <c r="AH328" s="64">
        <f>+ROUND('Izračun udjela za 2024. (kune)'!AH328/'Izračun udjela za 2024. (euri)'!$G$1,2)</f>
        <v>22519541.850000001</v>
      </c>
      <c r="AI328" s="68">
        <f>+ROUND('Izračun udjela za 2024. (kune)'!AI328/'Izračun udjela za 2024. (euri)'!$G$1,2)</f>
        <v>555773.73</v>
      </c>
      <c r="AJ328" s="64">
        <f>+ROUND('Izračun udjela za 2024. (kune)'!AJ328/'Izračun udjela za 2024. (euri)'!$G$1,2)</f>
        <v>2412805.81</v>
      </c>
      <c r="AK328" s="67">
        <f>+ROUND('Izračun udjela za 2024. (kune)'!AK328/'Izračun udjela za 2024. (euri)'!$G$1,2)</f>
        <v>25422139.41</v>
      </c>
      <c r="AL328" s="64">
        <f>+ROUND('Izračun udjela za 2024. (kune)'!AL328/'Izračun udjela za 2024. (euri)'!$G$1,2)</f>
        <v>29959312.629999999</v>
      </c>
      <c r="AM328" s="68">
        <f>+ROUND('Izračun udjela za 2024. (kune)'!AM328/'Izračun udjela za 2024. (euri)'!$G$1,2)</f>
        <v>605464.61</v>
      </c>
      <c r="AN328" s="64">
        <f>+ROUND('Izračun udjela za 2024. (kune)'!AN328/'Izračun udjela za 2024. (euri)'!$G$1,2)</f>
        <v>3209923.35</v>
      </c>
      <c r="AO328" s="67">
        <f>+ROUND('Izračun udjela za 2024. (kune)'!AO328/'Izračun udjela za 2024. (euri)'!$G$1,2)</f>
        <v>33086466.98</v>
      </c>
      <c r="AP328" s="69"/>
      <c r="AQ328" s="69"/>
      <c r="AR328" s="69"/>
      <c r="AS328" s="69"/>
      <c r="AT328" s="69"/>
      <c r="AU328" s="71"/>
      <c r="AV328" s="64">
        <v>11428</v>
      </c>
      <c r="AW328" s="64">
        <v>11160</v>
      </c>
      <c r="AX328" s="64">
        <v>12835</v>
      </c>
      <c r="AY328" s="64">
        <v>13195</v>
      </c>
      <c r="AZ328" s="64"/>
      <c r="BA328" s="64"/>
      <c r="BB328" s="64"/>
      <c r="BC328" s="64"/>
      <c r="BD328" s="72">
        <f t="shared" si="69"/>
        <v>28678673.440000001</v>
      </c>
      <c r="BE328" s="73">
        <f t="shared" si="67"/>
        <v>549.19000000000005</v>
      </c>
      <c r="BF328" s="74">
        <f>+$BJ$601</f>
        <v>453.27</v>
      </c>
      <c r="BG328" s="66">
        <f t="shared" si="68"/>
        <v>0</v>
      </c>
      <c r="BH328" s="75">
        <f t="shared" si="71"/>
        <v>0</v>
      </c>
      <c r="BI328" s="76">
        <f t="shared" si="72"/>
        <v>0</v>
      </c>
    </row>
    <row r="329" spans="1:61" ht="15.75" customHeight="1" x14ac:dyDescent="0.25">
      <c r="A329" s="60">
        <v>1</v>
      </c>
      <c r="B329" s="61">
        <v>360</v>
      </c>
      <c r="C329" s="61">
        <v>8</v>
      </c>
      <c r="D329" s="62" t="s">
        <v>87</v>
      </c>
      <c r="E329" s="62" t="s">
        <v>408</v>
      </c>
      <c r="F329" s="63">
        <v>1900</v>
      </c>
      <c r="G329" s="64">
        <v>10</v>
      </c>
      <c r="H329" s="64">
        <f>+ROUND('Izračun udjela za 2024. (kune)'!H329/'Izračun udjela za 2024. (euri)'!$G$1,2)</f>
        <v>841093.68</v>
      </c>
      <c r="I329" s="65">
        <f>+ROUND('Izračun udjela za 2024. (kune)'!I329/'Izračun udjela za 2024. (euri)'!$G$1,2)</f>
        <v>0</v>
      </c>
      <c r="J329" s="66">
        <f>+ROUND('Izračun udjela za 2024. (kune)'!J329/'Izračun udjela za 2024. (euri)'!$G$1,2)</f>
        <v>925203.05</v>
      </c>
      <c r="K329" s="64">
        <f>+ROUND('Izračun udjela za 2024. (kune)'!K329/'Izračun udjela za 2024. (euri)'!$G$1,2)</f>
        <v>871099.16</v>
      </c>
      <c r="L329" s="65">
        <f>+ROUND('Izračun udjela za 2024. (kune)'!L329/'Izračun udjela za 2024. (euri)'!$G$1,2)</f>
        <v>0</v>
      </c>
      <c r="M329" s="66">
        <f>+ROUND('Izračun udjela za 2024. (kune)'!M329/'Izračun udjela za 2024. (euri)'!$G$1,2)</f>
        <v>958209.07</v>
      </c>
      <c r="N329" s="64">
        <f>+ROUND('Izračun udjela za 2024. (kune)'!N329/'Izračun udjela za 2024. (euri)'!$G$1,2)</f>
        <v>754862.75</v>
      </c>
      <c r="O329" s="65">
        <f>+ROUND('Izračun udjela za 2024. (kune)'!O329/'Izračun udjela za 2024. (euri)'!$G$1,2)</f>
        <v>0</v>
      </c>
      <c r="P329" s="66">
        <f>+ROUND('Izračun udjela za 2024. (kune)'!P329/'Izračun udjela za 2024. (euri)'!$G$1,2)</f>
        <v>830349.02</v>
      </c>
      <c r="Q329" s="64">
        <f>+ROUND('Izračun udjela za 2024. (kune)'!Q329/'Izračun udjela za 2024. (euri)'!$G$1,2)</f>
        <v>873739.15</v>
      </c>
      <c r="R329" s="65">
        <f>+ROUND('Izračun udjela za 2024. (kune)'!R329/'Izračun udjela za 2024. (euri)'!$G$1,2)</f>
        <v>0</v>
      </c>
      <c r="S329" s="66">
        <f>+ROUND('Izračun udjela za 2024. (kune)'!S329/'Izračun udjela za 2024. (euri)'!$G$1,2)</f>
        <v>961113.06</v>
      </c>
      <c r="T329" s="64">
        <f>+ROUND('Izračun udjela za 2024. (kune)'!T329/'Izračun udjela za 2024. (euri)'!$G$1,2)</f>
        <v>866872.98</v>
      </c>
      <c r="U329" s="65">
        <f>+ROUND('Izračun udjela za 2024. (kune)'!U329/'Izračun udjela za 2024. (euri)'!$G$1,2)</f>
        <v>0</v>
      </c>
      <c r="V329" s="67">
        <f>+ROUND('Izračun udjela za 2024. (kune)'!V329/'Izračun udjela za 2024. (euri)'!$G$1,2)</f>
        <v>953560.27</v>
      </c>
      <c r="W329" s="64">
        <f>+ROUND('Izračun udjela za 2024. (kune)'!W329/'Izračun udjela za 2024. (euri)'!$G$1,2)</f>
        <v>977733.22</v>
      </c>
      <c r="X329" s="65">
        <f>+ROUND('Izračun udjela za 2024. (kune)'!X329/'Izračun udjela za 2024. (euri)'!$G$1,2)</f>
        <v>0</v>
      </c>
      <c r="Y329" s="67">
        <f>+ROUND('Izračun udjela za 2024. (kune)'!Y329/'Izračun udjela za 2024. (euri)'!$G$1,2)</f>
        <v>1075506.54</v>
      </c>
      <c r="Z329" s="64">
        <f>+ROUND('Izračun udjela za 2024. (kune)'!Z329/'Izračun udjela za 2024. (euri)'!$G$1,2)</f>
        <v>1106395.02</v>
      </c>
      <c r="AA329" s="68">
        <f>+ROUND('Izračun udjela za 2024. (kune)'!AA329/'Izračun udjela za 2024. (euri)'!$G$1,2)</f>
        <v>76905.55</v>
      </c>
      <c r="AB329" s="65">
        <f>+ROUND('Izračun udjela za 2024. (kune)'!AB329/'Izračun udjela za 2024. (euri)'!$G$1,2)</f>
        <v>0</v>
      </c>
      <c r="AC329" s="67">
        <f>+ROUND('Izračun udjela za 2024. (kune)'!AC329/'Izračun udjela za 2024. (euri)'!$G$1,2)</f>
        <v>1684737.83</v>
      </c>
      <c r="AD329" s="64">
        <f>+ROUND('Izračun udjela za 2024. (kune)'!AD329/'Izračun udjela za 2024. (euri)'!$G$1,2)</f>
        <v>992019.78</v>
      </c>
      <c r="AE329" s="68">
        <f>+ROUND('Izračun udjela za 2024. (kune)'!AE329/'Izračun udjela za 2024. (euri)'!$G$1,2)</f>
        <v>65441.06</v>
      </c>
      <c r="AF329" s="65">
        <f>+ROUND('Izračun udjela za 2024. (kune)'!AF329/'Izračun udjela za 2024. (euri)'!$G$1,2)</f>
        <v>0</v>
      </c>
      <c r="AG329" s="67">
        <f>+ROUND('Izračun udjela za 2024. (kune)'!AG329/'Izračun udjela za 2024. (euri)'!$G$1,2)</f>
        <v>1559929.4</v>
      </c>
      <c r="AH329" s="64">
        <f>+ROUND('Izračun udjela za 2024. (kune)'!AH329/'Izračun udjela za 2024. (euri)'!$G$1,2)</f>
        <v>967908.89</v>
      </c>
      <c r="AI329" s="68">
        <f>+ROUND('Izračun udjela za 2024. (kune)'!AI329/'Izračun udjela za 2024. (euri)'!$G$1,2)</f>
        <v>91231.84</v>
      </c>
      <c r="AJ329" s="64">
        <f>+ROUND('Izračun udjela za 2024. (kune)'!AJ329/'Izračun udjela za 2024. (euri)'!$G$1,2)</f>
        <v>0</v>
      </c>
      <c r="AK329" s="67">
        <f>+ROUND('Izračun udjela za 2024. (kune)'!AK329/'Izračun udjela za 2024. (euri)'!$G$1,2)</f>
        <v>1542923.29</v>
      </c>
      <c r="AL329" s="64">
        <f>+ROUND('Izračun udjela za 2024. (kune)'!AL329/'Izračun udjela za 2024. (euri)'!$G$1,2)</f>
        <v>1236709.28</v>
      </c>
      <c r="AM329" s="68">
        <f>+ROUND('Izračun udjela za 2024. (kune)'!AM329/'Izračun udjela za 2024. (euri)'!$G$1,2)</f>
        <v>102717.83</v>
      </c>
      <c r="AN329" s="64">
        <f>+ROUND('Izračun udjela za 2024. (kune)'!AN329/'Izračun udjela za 2024. (euri)'!$G$1,2)</f>
        <v>0</v>
      </c>
      <c r="AO329" s="67">
        <f>+ROUND('Izračun udjela za 2024. (kune)'!AO329/'Izračun udjela za 2024. (euri)'!$G$1,2)</f>
        <v>1802755.92</v>
      </c>
      <c r="AP329" s="69"/>
      <c r="AQ329" s="69"/>
      <c r="AR329" s="69"/>
      <c r="AS329" s="69"/>
      <c r="AT329" s="69"/>
      <c r="AU329" s="71"/>
      <c r="AV329" s="64">
        <v>2522</v>
      </c>
      <c r="AW329" s="64">
        <v>2469</v>
      </c>
      <c r="AX329" s="64">
        <v>2642</v>
      </c>
      <c r="AY329" s="64">
        <v>2536</v>
      </c>
      <c r="AZ329" s="64"/>
      <c r="BA329" s="64"/>
      <c r="BB329" s="64"/>
      <c r="BC329" s="64"/>
      <c r="BD329" s="72">
        <f t="shared" si="69"/>
        <v>1533170.6</v>
      </c>
      <c r="BE329" s="73">
        <f t="shared" si="67"/>
        <v>806.93</v>
      </c>
      <c r="BF329" s="74">
        <f t="shared" ref="BF329:BF331" si="88">+$BJ$600</f>
        <v>447.75</v>
      </c>
      <c r="BG329" s="66">
        <f t="shared" si="68"/>
        <v>0</v>
      </c>
      <c r="BH329" s="75">
        <f t="shared" si="71"/>
        <v>0</v>
      </c>
      <c r="BI329" s="76">
        <f t="shared" si="72"/>
        <v>0</v>
      </c>
    </row>
    <row r="330" spans="1:61" ht="15.75" customHeight="1" x14ac:dyDescent="0.25">
      <c r="A330" s="60">
        <v>1</v>
      </c>
      <c r="B330" s="61">
        <v>361</v>
      </c>
      <c r="C330" s="61">
        <v>14</v>
      </c>
      <c r="D330" s="62" t="s">
        <v>87</v>
      </c>
      <c r="E330" s="62" t="s">
        <v>409</v>
      </c>
      <c r="F330" s="63">
        <v>1562</v>
      </c>
      <c r="G330" s="64">
        <v>10</v>
      </c>
      <c r="H330" s="64">
        <f>+ROUND('Izračun udjela za 2024. (kune)'!H330/'Izračun udjela za 2024. (euri)'!$G$1,2)</f>
        <v>126359.25</v>
      </c>
      <c r="I330" s="65">
        <f>+ROUND('Izračun udjela za 2024. (kune)'!I330/'Izračun udjela za 2024. (euri)'!$G$1,2)</f>
        <v>0</v>
      </c>
      <c r="J330" s="66">
        <f>+ROUND('Izračun udjela za 2024. (kune)'!J330/'Izračun udjela za 2024. (euri)'!$G$1,2)</f>
        <v>138995.18</v>
      </c>
      <c r="K330" s="64">
        <f>+ROUND('Izračun udjela za 2024. (kune)'!K330/'Izračun udjela za 2024. (euri)'!$G$1,2)</f>
        <v>136019.91</v>
      </c>
      <c r="L330" s="65">
        <f>+ROUND('Izračun udjela za 2024. (kune)'!L330/'Izračun udjela za 2024. (euri)'!$G$1,2)</f>
        <v>0</v>
      </c>
      <c r="M330" s="66">
        <f>+ROUND('Izračun udjela za 2024. (kune)'!M330/'Izračun udjela za 2024. (euri)'!$G$1,2)</f>
        <v>149621.9</v>
      </c>
      <c r="N330" s="64">
        <f>+ROUND('Izračun udjela za 2024. (kune)'!N330/'Izračun udjela za 2024. (euri)'!$G$1,2)</f>
        <v>97020.08</v>
      </c>
      <c r="O330" s="65">
        <f>+ROUND('Izračun udjela za 2024. (kune)'!O330/'Izračun udjela za 2024. (euri)'!$G$1,2)</f>
        <v>0</v>
      </c>
      <c r="P330" s="66">
        <f>+ROUND('Izračun udjela za 2024. (kune)'!P330/'Izračun udjela za 2024. (euri)'!$G$1,2)</f>
        <v>106722.09</v>
      </c>
      <c r="Q330" s="64">
        <f>+ROUND('Izračun udjela za 2024. (kune)'!Q330/'Izračun udjela za 2024. (euri)'!$G$1,2)</f>
        <v>149919.25</v>
      </c>
      <c r="R330" s="65">
        <f>+ROUND('Izračun udjela za 2024. (kune)'!R330/'Izračun udjela za 2024. (euri)'!$G$1,2)</f>
        <v>0</v>
      </c>
      <c r="S330" s="66">
        <f>+ROUND('Izračun udjela za 2024. (kune)'!S330/'Izračun udjela za 2024. (euri)'!$G$1,2)</f>
        <v>164911.18</v>
      </c>
      <c r="T330" s="64">
        <f>+ROUND('Izračun udjela za 2024. (kune)'!T330/'Izračun udjela za 2024. (euri)'!$G$1,2)</f>
        <v>130398.14</v>
      </c>
      <c r="U330" s="65">
        <f>+ROUND('Izračun udjela za 2024. (kune)'!U330/'Izračun udjela za 2024. (euri)'!$G$1,2)</f>
        <v>0</v>
      </c>
      <c r="V330" s="67">
        <f>+ROUND('Izračun udjela za 2024. (kune)'!V330/'Izračun udjela za 2024. (euri)'!$G$1,2)</f>
        <v>143437.95000000001</v>
      </c>
      <c r="W330" s="64">
        <f>+ROUND('Izračun udjela za 2024. (kune)'!W330/'Izračun udjela za 2024. (euri)'!$G$1,2)</f>
        <v>201975.53</v>
      </c>
      <c r="X330" s="65">
        <f>+ROUND('Izračun udjela za 2024. (kune)'!X330/'Izračun udjela za 2024. (euri)'!$G$1,2)</f>
        <v>0</v>
      </c>
      <c r="Y330" s="67">
        <f>+ROUND('Izračun udjela za 2024. (kune)'!Y330/'Izračun udjela za 2024. (euri)'!$G$1,2)</f>
        <v>222173.08</v>
      </c>
      <c r="Z330" s="64">
        <f>+ROUND('Izračun udjela za 2024. (kune)'!Z330/'Izračun udjela za 2024. (euri)'!$G$1,2)</f>
        <v>224052.35</v>
      </c>
      <c r="AA330" s="68">
        <f>+ROUND('Izračun udjela za 2024. (kune)'!AA330/'Izračun udjela za 2024. (euri)'!$G$1,2)</f>
        <v>654.99</v>
      </c>
      <c r="AB330" s="65">
        <f>+ROUND('Izračun udjela za 2024. (kune)'!AB330/'Izračun udjela za 2024. (euri)'!$G$1,2)</f>
        <v>0</v>
      </c>
      <c r="AC330" s="67">
        <f>+ROUND('Izračun udjela za 2024. (kune)'!AC330/'Izračun udjela za 2024. (euri)'!$G$1,2)</f>
        <v>246457.59</v>
      </c>
      <c r="AD330" s="64">
        <f>+ROUND('Izračun udjela za 2024. (kune)'!AD330/'Izračun udjela za 2024. (euri)'!$G$1,2)</f>
        <v>221065.34</v>
      </c>
      <c r="AE330" s="68">
        <f>+ROUND('Izračun udjela za 2024. (kune)'!AE330/'Izračun udjela za 2024. (euri)'!$G$1,2)</f>
        <v>338.74</v>
      </c>
      <c r="AF330" s="65">
        <f>+ROUND('Izračun udjela za 2024. (kune)'!AF330/'Izračun udjela za 2024. (euri)'!$G$1,2)</f>
        <v>0</v>
      </c>
      <c r="AG330" s="67">
        <f>+ROUND('Izračun udjela za 2024. (kune)'!AG330/'Izračun udjela za 2024. (euri)'!$G$1,2)</f>
        <v>243171.87</v>
      </c>
      <c r="AH330" s="64">
        <f>+ROUND('Izračun udjela za 2024. (kune)'!AH330/'Izračun udjela za 2024. (euri)'!$G$1,2)</f>
        <v>217475.43</v>
      </c>
      <c r="AI330" s="68">
        <f>+ROUND('Izračun udjela za 2024. (kune)'!AI330/'Izračun udjela za 2024. (euri)'!$G$1,2)</f>
        <v>0</v>
      </c>
      <c r="AJ330" s="64">
        <f>+ROUND('Izračun udjela za 2024. (kune)'!AJ330/'Izračun udjela za 2024. (euri)'!$G$1,2)</f>
        <v>0</v>
      </c>
      <c r="AK330" s="67">
        <f>+ROUND('Izračun udjela za 2024. (kune)'!AK330/'Izračun udjela za 2024. (euri)'!$G$1,2)</f>
        <v>239222.97</v>
      </c>
      <c r="AL330" s="64">
        <f>+ROUND('Izračun udjela za 2024. (kune)'!AL330/'Izračun udjela za 2024. (euri)'!$G$1,2)</f>
        <v>302217.09999999998</v>
      </c>
      <c r="AM330" s="68">
        <f>+ROUND('Izračun udjela za 2024. (kune)'!AM330/'Izračun udjela za 2024. (euri)'!$G$1,2)</f>
        <v>0</v>
      </c>
      <c r="AN330" s="64">
        <f>+ROUND('Izračun udjela za 2024. (kune)'!AN330/'Izračun udjela za 2024. (euri)'!$G$1,2)</f>
        <v>0</v>
      </c>
      <c r="AO330" s="67">
        <f>+ROUND('Izračun udjela za 2024. (kune)'!AO330/'Izračun udjela za 2024. (euri)'!$G$1,2)</f>
        <v>332438.81</v>
      </c>
      <c r="AP330" s="69"/>
      <c r="AQ330" s="69"/>
      <c r="AR330" s="69"/>
      <c r="AS330" s="69"/>
      <c r="AT330" s="69"/>
      <c r="AU330" s="71"/>
      <c r="AV330" s="64">
        <v>0</v>
      </c>
      <c r="AW330" s="64">
        <v>0</v>
      </c>
      <c r="AX330" s="64">
        <v>0</v>
      </c>
      <c r="AY330" s="64">
        <v>0</v>
      </c>
      <c r="AZ330" s="64"/>
      <c r="BA330" s="64"/>
      <c r="BB330" s="64"/>
      <c r="BC330" s="64"/>
      <c r="BD330" s="72">
        <f t="shared" si="69"/>
        <v>256692.86</v>
      </c>
      <c r="BE330" s="73">
        <f t="shared" si="67"/>
        <v>164.34</v>
      </c>
      <c r="BF330" s="74">
        <f t="shared" si="88"/>
        <v>447.75</v>
      </c>
      <c r="BG330" s="66">
        <f t="shared" si="68"/>
        <v>442686.41999999993</v>
      </c>
      <c r="BH330" s="75">
        <f t="shared" si="71"/>
        <v>1.2508535167785977E-3</v>
      </c>
      <c r="BI330" s="76">
        <f t="shared" si="72"/>
        <v>1.2508535167786001E-3</v>
      </c>
    </row>
    <row r="331" spans="1:61" ht="15.75" customHeight="1" x14ac:dyDescent="0.25">
      <c r="A331" s="60">
        <v>1</v>
      </c>
      <c r="B331" s="61">
        <v>362</v>
      </c>
      <c r="C331" s="61">
        <v>1</v>
      </c>
      <c r="D331" s="62" t="s">
        <v>87</v>
      </c>
      <c r="E331" s="62" t="s">
        <v>410</v>
      </c>
      <c r="F331" s="63">
        <v>2564</v>
      </c>
      <c r="G331" s="64">
        <v>10</v>
      </c>
      <c r="H331" s="64">
        <f>+ROUND('Izračun udjela za 2024. (kune)'!H331/'Izračun udjela za 2024. (euri)'!$G$1,2)</f>
        <v>1058343.71</v>
      </c>
      <c r="I331" s="65">
        <f>+ROUND('Izračun udjela za 2024. (kune)'!I331/'Izračun udjela za 2024. (euri)'!$G$1,2)</f>
        <v>95251.07</v>
      </c>
      <c r="J331" s="66">
        <f>+ROUND('Izračun udjela za 2024. (kune)'!J331/'Izračun udjela za 2024. (euri)'!$G$1,2)</f>
        <v>1059401.8999999999</v>
      </c>
      <c r="K331" s="64">
        <f>+ROUND('Izračun udjela za 2024. (kune)'!K331/'Izračun udjela za 2024. (euri)'!$G$1,2)</f>
        <v>1142756.75</v>
      </c>
      <c r="L331" s="65">
        <f>+ROUND('Izračun udjela za 2024. (kune)'!L331/'Izračun udjela za 2024. (euri)'!$G$1,2)</f>
        <v>102848.24</v>
      </c>
      <c r="M331" s="66">
        <f>+ROUND('Izračun udjela za 2024. (kune)'!M331/'Izračun udjela za 2024. (euri)'!$G$1,2)</f>
        <v>1143899.3600000001</v>
      </c>
      <c r="N331" s="64">
        <f>+ROUND('Izračun udjela za 2024. (kune)'!N331/'Izračun udjela za 2024. (euri)'!$G$1,2)</f>
        <v>976584</v>
      </c>
      <c r="O331" s="65">
        <f>+ROUND('Izračun udjela za 2024. (kune)'!O331/'Izračun udjela za 2024. (euri)'!$G$1,2)</f>
        <v>87892.56</v>
      </c>
      <c r="P331" s="66">
        <f>+ROUND('Izračun udjela za 2024. (kune)'!P331/'Izračun udjela za 2024. (euri)'!$G$1,2)</f>
        <v>977560.58</v>
      </c>
      <c r="Q331" s="64">
        <f>+ROUND('Izračun udjela za 2024. (kune)'!Q331/'Izračun udjela za 2024. (euri)'!$G$1,2)</f>
        <v>1120875.51</v>
      </c>
      <c r="R331" s="65">
        <f>+ROUND('Izračun udjela za 2024. (kune)'!R331/'Izračun udjela za 2024. (euri)'!$G$1,2)</f>
        <v>101027.88</v>
      </c>
      <c r="S331" s="66">
        <f>+ROUND('Izračun udjela za 2024. (kune)'!S331/'Izračun udjela za 2024. (euri)'!$G$1,2)</f>
        <v>1121832.3999999999</v>
      </c>
      <c r="T331" s="64">
        <f>+ROUND('Izračun udjela za 2024. (kune)'!T331/'Izračun udjela za 2024. (euri)'!$G$1,2)</f>
        <v>1023198.21</v>
      </c>
      <c r="U331" s="65">
        <f>+ROUND('Izračun udjela za 2024. (kune)'!U331/'Izračun udjela za 2024. (euri)'!$G$1,2)</f>
        <v>92263.87</v>
      </c>
      <c r="V331" s="67">
        <f>+ROUND('Izračun udjela za 2024. (kune)'!V331/'Izračun udjela za 2024. (euri)'!$G$1,2)</f>
        <v>1024027.77</v>
      </c>
      <c r="W331" s="64">
        <f>+ROUND('Izračun udjela za 2024. (kune)'!W331/'Izračun udjela za 2024. (euri)'!$G$1,2)</f>
        <v>1022296.3</v>
      </c>
      <c r="X331" s="65">
        <f>+ROUND('Izračun udjela za 2024. (kune)'!X331/'Izračun udjela za 2024. (euri)'!$G$1,2)</f>
        <v>92936.07</v>
      </c>
      <c r="Y331" s="67">
        <f>+ROUND('Izračun udjela za 2024. (kune)'!Y331/'Izračun udjela za 2024. (euri)'!$G$1,2)</f>
        <v>1022296.25</v>
      </c>
      <c r="Z331" s="64">
        <f>+ROUND('Izračun udjela za 2024. (kune)'!Z331/'Izračun udjela za 2024. (euri)'!$G$1,2)</f>
        <v>1181851.81</v>
      </c>
      <c r="AA331" s="68">
        <f>+ROUND('Izračun udjela za 2024. (kune)'!AA331/'Izračun udjela za 2024. (euri)'!$G$1,2)</f>
        <v>1454.56</v>
      </c>
      <c r="AB331" s="65">
        <f>+ROUND('Izračun udjela za 2024. (kune)'!AB331/'Izračun udjela za 2024. (euri)'!$G$1,2)</f>
        <v>107441.12</v>
      </c>
      <c r="AC331" s="67">
        <f>+ROUND('Izračun udjela za 2024. (kune)'!AC331/'Izračun udjela za 2024. (euri)'!$G$1,2)</f>
        <v>1182003.68</v>
      </c>
      <c r="AD331" s="64">
        <f>+ROUND('Izračun udjela za 2024. (kune)'!AD331/'Izračun udjela za 2024. (euri)'!$G$1,2)</f>
        <v>1091956.55</v>
      </c>
      <c r="AE331" s="68">
        <f>+ROUND('Izračun udjela za 2024. (kune)'!AE331/'Izračun udjela za 2024. (euri)'!$G$1,2)</f>
        <v>0</v>
      </c>
      <c r="AF331" s="65">
        <f>+ROUND('Izračun udjela za 2024. (kune)'!AF331/'Izračun udjela za 2024. (euri)'!$G$1,2)</f>
        <v>99463.14</v>
      </c>
      <c r="AG331" s="67">
        <f>+ROUND('Izračun udjela za 2024. (kune)'!AG331/'Izračun udjela za 2024. (euri)'!$G$1,2)</f>
        <v>1093932.67</v>
      </c>
      <c r="AH331" s="64">
        <f>+ROUND('Izračun udjela za 2024. (kune)'!AH331/'Izračun udjela za 2024. (euri)'!$G$1,2)</f>
        <v>985337.7</v>
      </c>
      <c r="AI331" s="68">
        <f>+ROUND('Izračun udjela za 2024. (kune)'!AI331/'Izračun udjela za 2024. (euri)'!$G$1,2)</f>
        <v>498.57</v>
      </c>
      <c r="AJ331" s="64">
        <f>+ROUND('Izračun udjela za 2024. (kune)'!AJ331/'Izračun udjela za 2024. (euri)'!$G$1,2)</f>
        <v>89812.35</v>
      </c>
      <c r="AK331" s="67">
        <f>+ROUND('Izračun udjela za 2024. (kune)'!AK331/'Izračun udjela za 2024. (euri)'!$G$1,2)</f>
        <v>987595.36</v>
      </c>
      <c r="AL331" s="64">
        <f>+ROUND('Izračun udjela za 2024. (kune)'!AL331/'Izračun udjela za 2024. (euri)'!$G$1,2)</f>
        <v>1189879.6299999999</v>
      </c>
      <c r="AM331" s="68">
        <f>+ROUND('Izračun udjela za 2024. (kune)'!AM331/'Izračun udjela za 2024. (euri)'!$G$1,2)</f>
        <v>332.1</v>
      </c>
      <c r="AN331" s="64">
        <f>+ROUND('Izračun udjela za 2024. (kune)'!AN331/'Izračun udjela za 2024. (euri)'!$G$1,2)</f>
        <v>108017.23</v>
      </c>
      <c r="AO331" s="67">
        <f>+ROUND('Izračun udjela za 2024. (kune)'!AO331/'Izračun udjela za 2024. (euri)'!$G$1,2)</f>
        <v>1192749.22</v>
      </c>
      <c r="AP331" s="69"/>
      <c r="AQ331" s="69"/>
      <c r="AR331" s="69"/>
      <c r="AS331" s="69"/>
      <c r="AT331" s="69"/>
      <c r="AU331" s="71"/>
      <c r="AV331" s="64">
        <v>8</v>
      </c>
      <c r="AW331" s="64">
        <v>10</v>
      </c>
      <c r="AX331" s="64">
        <v>14</v>
      </c>
      <c r="AY331" s="64">
        <v>14</v>
      </c>
      <c r="AZ331" s="64"/>
      <c r="BA331" s="64"/>
      <c r="BB331" s="64"/>
      <c r="BC331" s="64"/>
      <c r="BD331" s="72">
        <f t="shared" si="69"/>
        <v>1095715.44</v>
      </c>
      <c r="BE331" s="73">
        <f t="shared" ref="BE331:BE394" si="89">ROUND(BD331/F331,2)</f>
        <v>427.35</v>
      </c>
      <c r="BF331" s="74">
        <f t="shared" si="88"/>
        <v>447.75</v>
      </c>
      <c r="BG331" s="66">
        <f t="shared" ref="BG331:BG394" si="90">IF((BF331-BE331)&lt;0,0,(BF331-BE331)*F331)</f>
        <v>52305.59999999994</v>
      </c>
      <c r="BH331" s="75">
        <f t="shared" si="71"/>
        <v>1.4779455784348332E-4</v>
      </c>
      <c r="BI331" s="76">
        <f t="shared" si="72"/>
        <v>1.47794557843483E-4</v>
      </c>
    </row>
    <row r="332" spans="1:61" ht="15.75" customHeight="1" x14ac:dyDescent="0.25">
      <c r="A332" s="60">
        <v>1</v>
      </c>
      <c r="B332" s="61">
        <v>363</v>
      </c>
      <c r="C332" s="61">
        <v>8</v>
      </c>
      <c r="D332" s="62" t="s">
        <v>91</v>
      </c>
      <c r="E332" s="62" t="s">
        <v>411</v>
      </c>
      <c r="F332" s="63">
        <v>7161</v>
      </c>
      <c r="G332" s="64">
        <v>12</v>
      </c>
      <c r="H332" s="64">
        <f>+ROUND('Izračun udjela za 2024. (kune)'!H332/'Izračun udjela za 2024. (euri)'!$G$1,2)</f>
        <v>2499203.41</v>
      </c>
      <c r="I332" s="65">
        <f>+ROUND('Izračun udjela za 2024. (kune)'!I332/'Izračun udjela za 2024. (euri)'!$G$1,2)</f>
        <v>0</v>
      </c>
      <c r="J332" s="66">
        <f>+ROUND('Izračun udjela za 2024. (kune)'!J332/'Izračun udjela za 2024. (euri)'!$G$1,2)</f>
        <v>2799107.81</v>
      </c>
      <c r="K332" s="64">
        <f>+ROUND('Izračun udjela za 2024. (kune)'!K332/'Izračun udjela za 2024. (euri)'!$G$1,2)</f>
        <v>2499361.66</v>
      </c>
      <c r="L332" s="65">
        <f>+ROUND('Izračun udjela za 2024. (kune)'!L332/'Izračun udjela za 2024. (euri)'!$G$1,2)</f>
        <v>0</v>
      </c>
      <c r="M332" s="66">
        <f>+ROUND('Izračun udjela za 2024. (kune)'!M332/'Izračun udjela za 2024. (euri)'!$G$1,2)</f>
        <v>2799285.06</v>
      </c>
      <c r="N332" s="64">
        <f>+ROUND('Izračun udjela za 2024. (kune)'!N332/'Izračun udjela za 2024. (euri)'!$G$1,2)</f>
        <v>2268049.88</v>
      </c>
      <c r="O332" s="65">
        <f>+ROUND('Izračun udjela za 2024. (kune)'!O332/'Izračun udjela za 2024. (euri)'!$G$1,2)</f>
        <v>0</v>
      </c>
      <c r="P332" s="66">
        <f>+ROUND('Izračun udjela za 2024. (kune)'!P332/'Izračun udjela za 2024. (euri)'!$G$1,2)</f>
        <v>2540215.87</v>
      </c>
      <c r="Q332" s="64">
        <f>+ROUND('Izračun udjela za 2024. (kune)'!Q332/'Izračun udjela za 2024. (euri)'!$G$1,2)</f>
        <v>2300929.65</v>
      </c>
      <c r="R332" s="65">
        <f>+ROUND('Izračun udjela za 2024. (kune)'!R332/'Izračun udjela za 2024. (euri)'!$G$1,2)</f>
        <v>0</v>
      </c>
      <c r="S332" s="66">
        <f>+ROUND('Izračun udjela za 2024. (kune)'!S332/'Izračun udjela za 2024. (euri)'!$G$1,2)</f>
        <v>2577041.2000000002</v>
      </c>
      <c r="T332" s="64">
        <f>+ROUND('Izračun udjela za 2024. (kune)'!T332/'Izračun udjela za 2024. (euri)'!$G$1,2)</f>
        <v>2400764.34</v>
      </c>
      <c r="U332" s="65">
        <f>+ROUND('Izračun udjela za 2024. (kune)'!U332/'Izračun udjela za 2024. (euri)'!$G$1,2)</f>
        <v>0</v>
      </c>
      <c r="V332" s="67">
        <f>+ROUND('Izračun udjela za 2024. (kune)'!V332/'Izračun udjela za 2024. (euri)'!$G$1,2)</f>
        <v>2688856.06</v>
      </c>
      <c r="W332" s="64">
        <f>+ROUND('Izračun udjela za 2024. (kune)'!W332/'Izračun udjela za 2024. (euri)'!$G$1,2)</f>
        <v>2505211.7000000002</v>
      </c>
      <c r="X332" s="65">
        <f>+ROUND('Izračun udjela za 2024. (kune)'!X332/'Izračun udjela za 2024. (euri)'!$G$1,2)</f>
        <v>0</v>
      </c>
      <c r="Y332" s="67">
        <f>+ROUND('Izračun udjela za 2024. (kune)'!Y332/'Izračun udjela za 2024. (euri)'!$G$1,2)</f>
        <v>2805837.11</v>
      </c>
      <c r="Z332" s="64">
        <f>+ROUND('Izračun udjela za 2024. (kune)'!Z332/'Izračun udjela za 2024. (euri)'!$G$1,2)</f>
        <v>2745706</v>
      </c>
      <c r="AA332" s="68">
        <f>+ROUND('Izračun udjela za 2024. (kune)'!AA332/'Izračun udjela za 2024. (euri)'!$G$1,2)</f>
        <v>483934.4</v>
      </c>
      <c r="AB332" s="65">
        <f>+ROUND('Izračun udjela za 2024. (kune)'!AB332/'Izračun udjela za 2024. (euri)'!$G$1,2)</f>
        <v>0</v>
      </c>
      <c r="AC332" s="67">
        <f>+ROUND('Izračun udjela za 2024. (kune)'!AC332/'Izračun udjela za 2024. (euri)'!$G$1,2)</f>
        <v>5514796.7800000003</v>
      </c>
      <c r="AD332" s="64">
        <f>+ROUND('Izračun udjela za 2024. (kune)'!AD332/'Izračun udjela za 2024. (euri)'!$G$1,2)</f>
        <v>2292579.86</v>
      </c>
      <c r="AE332" s="68">
        <f>+ROUND('Izračun udjela za 2024. (kune)'!AE332/'Izračun udjela za 2024. (euri)'!$G$1,2)</f>
        <v>349208.63</v>
      </c>
      <c r="AF332" s="65">
        <f>+ROUND('Izračun udjela za 2024. (kune)'!AF332/'Izračun udjela za 2024. (euri)'!$G$1,2)</f>
        <v>0</v>
      </c>
      <c r="AG332" s="67">
        <f>+ROUND('Izračun udjela za 2024. (kune)'!AG332/'Izračun udjela za 2024. (euri)'!$G$1,2)</f>
        <v>5174911.43</v>
      </c>
      <c r="AH332" s="64">
        <f>+ROUND('Izračun udjela za 2024. (kune)'!AH332/'Izračun udjela za 2024. (euri)'!$G$1,2)</f>
        <v>2571215.86</v>
      </c>
      <c r="AI332" s="68">
        <f>+ROUND('Izračun udjela za 2024. (kune)'!AI332/'Izračun udjela za 2024. (euri)'!$G$1,2)</f>
        <v>515270.85</v>
      </c>
      <c r="AJ332" s="64">
        <f>+ROUND('Izračun udjela za 2024. (kune)'!AJ332/'Izračun udjela za 2024. (euri)'!$G$1,2)</f>
        <v>0</v>
      </c>
      <c r="AK332" s="67">
        <f>+ROUND('Izračun udjela za 2024. (kune)'!AK332/'Izračun udjela za 2024. (euri)'!$G$1,2)</f>
        <v>5329534.78</v>
      </c>
      <c r="AL332" s="64">
        <f>+ROUND('Izračun udjela za 2024. (kune)'!AL332/'Izračun udjela za 2024. (euri)'!$G$1,2)</f>
        <v>3564365.29</v>
      </c>
      <c r="AM332" s="68">
        <f>+ROUND('Izračun udjela za 2024. (kune)'!AM332/'Izračun udjela za 2024. (euri)'!$G$1,2)</f>
        <v>560866.44999999995</v>
      </c>
      <c r="AN332" s="64">
        <f>+ROUND('Izračun udjela za 2024. (kune)'!AN332/'Izračun udjela za 2024. (euri)'!$G$1,2)</f>
        <v>0</v>
      </c>
      <c r="AO332" s="67">
        <f>+ROUND('Izračun udjela za 2024. (kune)'!AO332/'Izračun udjela za 2024. (euri)'!$G$1,2)</f>
        <v>6414876.29</v>
      </c>
      <c r="AP332" s="69"/>
      <c r="AQ332" s="69"/>
      <c r="AR332" s="69"/>
      <c r="AS332" s="69"/>
      <c r="AT332" s="69"/>
      <c r="AU332" s="71"/>
      <c r="AV332" s="64">
        <v>13372</v>
      </c>
      <c r="AW332" s="64">
        <v>13447</v>
      </c>
      <c r="AX332" s="64">
        <v>13575</v>
      </c>
      <c r="AY332" s="64">
        <v>13683</v>
      </c>
      <c r="AZ332" s="64"/>
      <c r="BA332" s="64"/>
      <c r="BB332" s="64"/>
      <c r="BC332" s="64"/>
      <c r="BD332" s="72">
        <f t="shared" ref="BD332:BD395" si="91">+ROUND((Y332+AC332+AG332+AK332+AO332)/5,2)</f>
        <v>5047991.28</v>
      </c>
      <c r="BE332" s="73">
        <f t="shared" si="89"/>
        <v>704.93</v>
      </c>
      <c r="BF332" s="74">
        <f>+$BJ$601</f>
        <v>453.27</v>
      </c>
      <c r="BG332" s="66">
        <f t="shared" si="90"/>
        <v>0</v>
      </c>
      <c r="BH332" s="75">
        <f t="shared" ref="BH332:BH395" si="92">+BG332/$BG$7</f>
        <v>0</v>
      </c>
      <c r="BI332" s="76">
        <f t="shared" ref="BI332:BI395" si="93">+ROUND(BH332,18)</f>
        <v>0</v>
      </c>
    </row>
    <row r="333" spans="1:61" ht="15.75" customHeight="1" x14ac:dyDescent="0.25">
      <c r="A333" s="60">
        <v>1</v>
      </c>
      <c r="B333" s="61">
        <v>364</v>
      </c>
      <c r="C333" s="61">
        <v>2</v>
      </c>
      <c r="D333" s="62" t="s">
        <v>87</v>
      </c>
      <c r="E333" s="62" t="s">
        <v>412</v>
      </c>
      <c r="F333" s="63">
        <v>2981</v>
      </c>
      <c r="G333" s="64">
        <v>10</v>
      </c>
      <c r="H333" s="64">
        <f>+ROUND('Izračun udjela za 2024. (kune)'!H333/'Izračun udjela za 2024. (euri)'!$G$1,2)</f>
        <v>586621.09</v>
      </c>
      <c r="I333" s="65">
        <f>+ROUND('Izračun udjela za 2024. (kune)'!I333/'Izračun udjela za 2024. (euri)'!$G$1,2)</f>
        <v>0</v>
      </c>
      <c r="J333" s="66">
        <f>+ROUND('Izračun udjela za 2024. (kune)'!J333/'Izračun udjela za 2024. (euri)'!$G$1,2)</f>
        <v>645283.19999999995</v>
      </c>
      <c r="K333" s="64">
        <f>+ROUND('Izračun udjela za 2024. (kune)'!K333/'Izračun udjela za 2024. (euri)'!$G$1,2)</f>
        <v>679974.56</v>
      </c>
      <c r="L333" s="65">
        <f>+ROUND('Izračun udjela za 2024. (kune)'!L333/'Izračun udjela za 2024. (euri)'!$G$1,2)</f>
        <v>0</v>
      </c>
      <c r="M333" s="66">
        <f>+ROUND('Izračun udjela za 2024. (kune)'!M333/'Izračun udjela za 2024. (euri)'!$G$1,2)</f>
        <v>747972.02</v>
      </c>
      <c r="N333" s="64">
        <f>+ROUND('Izračun udjela za 2024. (kune)'!N333/'Izračun udjela za 2024. (euri)'!$G$1,2)</f>
        <v>668526.39</v>
      </c>
      <c r="O333" s="65">
        <f>+ROUND('Izračun udjela za 2024. (kune)'!O333/'Izračun udjela za 2024. (euri)'!$G$1,2)</f>
        <v>0</v>
      </c>
      <c r="P333" s="66">
        <f>+ROUND('Izračun udjela za 2024. (kune)'!P333/'Izračun udjela za 2024. (euri)'!$G$1,2)</f>
        <v>735379.03</v>
      </c>
      <c r="Q333" s="64">
        <f>+ROUND('Izračun udjela za 2024. (kune)'!Q333/'Izračun udjela za 2024. (euri)'!$G$1,2)</f>
        <v>704716.53</v>
      </c>
      <c r="R333" s="65">
        <f>+ROUND('Izračun udjela za 2024. (kune)'!R333/'Izračun udjela za 2024. (euri)'!$G$1,2)</f>
        <v>0</v>
      </c>
      <c r="S333" s="66">
        <f>+ROUND('Izračun udjela za 2024. (kune)'!S333/'Izračun udjela za 2024. (euri)'!$G$1,2)</f>
        <v>775188.18</v>
      </c>
      <c r="T333" s="64">
        <f>+ROUND('Izračun udjela za 2024. (kune)'!T333/'Izračun udjela za 2024. (euri)'!$G$1,2)</f>
        <v>654704.89</v>
      </c>
      <c r="U333" s="65">
        <f>+ROUND('Izračun udjela za 2024. (kune)'!U333/'Izračun udjela za 2024. (euri)'!$G$1,2)</f>
        <v>0</v>
      </c>
      <c r="V333" s="67">
        <f>+ROUND('Izračun udjela za 2024. (kune)'!V333/'Izračun udjela za 2024. (euri)'!$G$1,2)</f>
        <v>720175.38</v>
      </c>
      <c r="W333" s="64">
        <f>+ROUND('Izračun udjela za 2024. (kune)'!W333/'Izračun udjela za 2024. (euri)'!$G$1,2)</f>
        <v>802234.99</v>
      </c>
      <c r="X333" s="65">
        <f>+ROUND('Izračun udjela za 2024. (kune)'!X333/'Izračun udjela za 2024. (euri)'!$G$1,2)</f>
        <v>0</v>
      </c>
      <c r="Y333" s="67">
        <f>+ROUND('Izračun udjela za 2024. (kune)'!Y333/'Izračun udjela za 2024. (euri)'!$G$1,2)</f>
        <v>882458.49</v>
      </c>
      <c r="Z333" s="64">
        <f>+ROUND('Izračun udjela za 2024. (kune)'!Z333/'Izračun udjela za 2024. (euri)'!$G$1,2)</f>
        <v>1085741.54</v>
      </c>
      <c r="AA333" s="68">
        <f>+ROUND('Izračun udjela za 2024. (kune)'!AA333/'Izračun udjela za 2024. (euri)'!$G$1,2)</f>
        <v>1274.6099999999999</v>
      </c>
      <c r="AB333" s="65">
        <f>+ROUND('Izračun udjela za 2024. (kune)'!AB333/'Izračun udjela za 2024. (euri)'!$G$1,2)</f>
        <v>80425.37</v>
      </c>
      <c r="AC333" s="67">
        <f>+ROUND('Izračun udjela za 2024. (kune)'!AC333/'Izračun udjela za 2024. (euri)'!$G$1,2)</f>
        <v>1108825.56</v>
      </c>
      <c r="AD333" s="64">
        <f>+ROUND('Izračun udjela za 2024. (kune)'!AD333/'Izračun udjela za 2024. (euri)'!$G$1,2)</f>
        <v>1087027.17</v>
      </c>
      <c r="AE333" s="68">
        <f>+ROUND('Izračun udjela za 2024. (kune)'!AE333/'Izračun udjela za 2024. (euri)'!$G$1,2)</f>
        <v>586.74</v>
      </c>
      <c r="AF333" s="65">
        <f>+ROUND('Izračun udjela za 2024. (kune)'!AF333/'Izračun udjela za 2024. (euri)'!$G$1,2)</f>
        <v>81133.19</v>
      </c>
      <c r="AG333" s="67">
        <f>+ROUND('Izračun udjela za 2024. (kune)'!AG333/'Izračun udjela za 2024. (euri)'!$G$1,2)</f>
        <v>1109779.82</v>
      </c>
      <c r="AH333" s="64">
        <f>+ROUND('Izračun udjela za 2024. (kune)'!AH333/'Izračun udjela za 2024. (euri)'!$G$1,2)</f>
        <v>1000785.56</v>
      </c>
      <c r="AI333" s="68">
        <f>+ROUND('Izračun udjela za 2024. (kune)'!AI333/'Izračun udjela za 2024. (euri)'!$G$1,2)</f>
        <v>688.04</v>
      </c>
      <c r="AJ333" s="64">
        <f>+ROUND('Izračun udjela za 2024. (kune)'!AJ333/'Izračun udjela za 2024. (euri)'!$G$1,2)</f>
        <v>74128.679999999993</v>
      </c>
      <c r="AK333" s="67">
        <f>+ROUND('Izračun udjela za 2024. (kune)'!AK333/'Izračun udjela za 2024. (euri)'!$G$1,2)</f>
        <v>1025573.49</v>
      </c>
      <c r="AL333" s="64">
        <f>+ROUND('Izračun udjela za 2024. (kune)'!AL333/'Izračun udjela za 2024. (euri)'!$G$1,2)</f>
        <v>1223261.67</v>
      </c>
      <c r="AM333" s="68">
        <f>+ROUND('Izračun udjela za 2024. (kune)'!AM333/'Izračun udjela za 2024. (euri)'!$G$1,2)</f>
        <v>623.79999999999995</v>
      </c>
      <c r="AN333" s="64">
        <f>+ROUND('Izračun udjela za 2024. (kune)'!AN333/'Izračun udjela za 2024. (euri)'!$G$1,2)</f>
        <v>90611.98</v>
      </c>
      <c r="AO333" s="67">
        <f>+ROUND('Izračun udjela za 2024. (kune)'!AO333/'Izračun udjela za 2024. (euri)'!$G$1,2)</f>
        <v>1252236.24</v>
      </c>
      <c r="AP333" s="69"/>
      <c r="AQ333" s="69"/>
      <c r="AR333" s="69"/>
      <c r="AS333" s="69"/>
      <c r="AT333" s="69"/>
      <c r="AU333" s="71"/>
      <c r="AV333" s="64">
        <v>20</v>
      </c>
      <c r="AW333" s="64">
        <v>18</v>
      </c>
      <c r="AX333" s="64">
        <v>32</v>
      </c>
      <c r="AY333" s="64">
        <v>32</v>
      </c>
      <c r="AZ333" s="64"/>
      <c r="BA333" s="64"/>
      <c r="BB333" s="64"/>
      <c r="BC333" s="64"/>
      <c r="BD333" s="72">
        <f t="shared" si="91"/>
        <v>1075774.72</v>
      </c>
      <c r="BE333" s="73">
        <f t="shared" si="89"/>
        <v>360.88</v>
      </c>
      <c r="BF333" s="74">
        <f t="shared" ref="BF333:BF339" si="94">+$BJ$600</f>
        <v>447.75</v>
      </c>
      <c r="BG333" s="66">
        <f t="shared" si="90"/>
        <v>258959.47</v>
      </c>
      <c r="BH333" s="75">
        <f t="shared" si="92"/>
        <v>7.3171515799518266E-4</v>
      </c>
      <c r="BI333" s="76">
        <f t="shared" si="93"/>
        <v>7.3171515799518299E-4</v>
      </c>
    </row>
    <row r="334" spans="1:61" ht="15.75" customHeight="1" x14ac:dyDescent="0.25">
      <c r="A334" s="60">
        <v>1</v>
      </c>
      <c r="B334" s="61">
        <v>365</v>
      </c>
      <c r="C334" s="61">
        <v>4</v>
      </c>
      <c r="D334" s="62" t="s">
        <v>87</v>
      </c>
      <c r="E334" s="62" t="s">
        <v>413</v>
      </c>
      <c r="F334" s="63">
        <v>2230</v>
      </c>
      <c r="G334" s="64">
        <v>10</v>
      </c>
      <c r="H334" s="64">
        <f>+ROUND('Izračun udjela za 2024. (kune)'!H334/'Izračun udjela za 2024. (euri)'!$G$1,2)</f>
        <v>186071.72</v>
      </c>
      <c r="I334" s="65">
        <f>+ROUND('Izračun udjela za 2024. (kune)'!I334/'Izračun udjela za 2024. (euri)'!$G$1,2)</f>
        <v>32365.39</v>
      </c>
      <c r="J334" s="66">
        <f>+ROUND('Izračun udjela za 2024. (kune)'!J334/'Izračun udjela za 2024. (euri)'!$G$1,2)</f>
        <v>169076.97</v>
      </c>
      <c r="K334" s="64">
        <f>+ROUND('Izračun udjela za 2024. (kune)'!K334/'Izračun udjela za 2024. (euri)'!$G$1,2)</f>
        <v>201399.18</v>
      </c>
      <c r="L334" s="65">
        <f>+ROUND('Izračun udjela za 2024. (kune)'!L334/'Izračun udjela za 2024. (euri)'!$G$1,2)</f>
        <v>34847.089999999997</v>
      </c>
      <c r="M334" s="66">
        <f>+ROUND('Izračun udjela za 2024. (kune)'!M334/'Izračun udjela za 2024. (euri)'!$G$1,2)</f>
        <v>183207.31</v>
      </c>
      <c r="N334" s="64">
        <f>+ROUND('Izračun udjela za 2024. (kune)'!N334/'Izračun udjela za 2024. (euri)'!$G$1,2)</f>
        <v>279275.90000000002</v>
      </c>
      <c r="O334" s="65">
        <f>+ROUND('Izračun udjela za 2024. (kune)'!O334/'Izračun udjela za 2024. (euri)'!$G$1,2)</f>
        <v>20480.18</v>
      </c>
      <c r="P334" s="66">
        <f>+ROUND('Izračun udjela za 2024. (kune)'!P334/'Izračun udjela za 2024. (euri)'!$G$1,2)</f>
        <v>284675.28999999998</v>
      </c>
      <c r="Q334" s="64">
        <f>+ROUND('Izračun udjela za 2024. (kune)'!Q334/'Izračun udjela za 2024. (euri)'!$G$1,2)</f>
        <v>412755.08</v>
      </c>
      <c r="R334" s="65">
        <f>+ROUND('Izračun udjela za 2024. (kune)'!R334/'Izračun udjela za 2024. (euri)'!$G$1,2)</f>
        <v>30527.39</v>
      </c>
      <c r="S334" s="66">
        <f>+ROUND('Izračun udjela za 2024. (kune)'!S334/'Izračun udjela za 2024. (euri)'!$G$1,2)</f>
        <v>420450.46</v>
      </c>
      <c r="T334" s="64">
        <f>+ROUND('Izračun udjela za 2024. (kune)'!T334/'Izračun udjela za 2024. (euri)'!$G$1,2)</f>
        <v>363961.26</v>
      </c>
      <c r="U334" s="65">
        <f>+ROUND('Izračun udjela za 2024. (kune)'!U334/'Izračun udjela za 2024. (euri)'!$G$1,2)</f>
        <v>26928.28</v>
      </c>
      <c r="V334" s="67">
        <f>+ROUND('Izračun udjela za 2024. (kune)'!V334/'Izračun udjela za 2024. (euri)'!$G$1,2)</f>
        <v>370736.29</v>
      </c>
      <c r="W334" s="64">
        <f>+ROUND('Izračun udjela za 2024. (kune)'!W334/'Izračun udjela za 2024. (euri)'!$G$1,2)</f>
        <v>498731.66</v>
      </c>
      <c r="X334" s="65">
        <f>+ROUND('Izračun udjela za 2024. (kune)'!X334/'Izračun udjela za 2024. (euri)'!$G$1,2)</f>
        <v>36943.15</v>
      </c>
      <c r="Y334" s="67">
        <f>+ROUND('Izračun udjela za 2024. (kune)'!Y334/'Izračun udjela za 2024. (euri)'!$G$1,2)</f>
        <v>507967.36</v>
      </c>
      <c r="Z334" s="64">
        <f>+ROUND('Izračun udjela za 2024. (kune)'!Z334/'Izračun udjela za 2024. (euri)'!$G$1,2)</f>
        <v>712947.37</v>
      </c>
      <c r="AA334" s="68">
        <f>+ROUND('Izračun udjela za 2024. (kune)'!AA334/'Izračun udjela za 2024. (euri)'!$G$1,2)</f>
        <v>55612.58</v>
      </c>
      <c r="AB334" s="65">
        <f>+ROUND('Izračun udjela za 2024. (kune)'!AB334/'Izračun udjela za 2024. (euri)'!$G$1,2)</f>
        <v>52810.99</v>
      </c>
      <c r="AC334" s="67">
        <f>+ROUND('Izračun udjela za 2024. (kune)'!AC334/'Izračun udjela za 2024. (euri)'!$G$1,2)</f>
        <v>996093.05</v>
      </c>
      <c r="AD334" s="64">
        <f>+ROUND('Izračun udjela za 2024. (kune)'!AD334/'Izračun udjela za 2024. (euri)'!$G$1,2)</f>
        <v>465230.55</v>
      </c>
      <c r="AE334" s="68">
        <f>+ROUND('Izračun udjela za 2024. (kune)'!AE334/'Izračun udjela za 2024. (euri)'!$G$1,2)</f>
        <v>37977.67</v>
      </c>
      <c r="AF334" s="65">
        <f>+ROUND('Izračun udjela za 2024. (kune)'!AF334/'Izračun udjela za 2024. (euri)'!$G$1,2)</f>
        <v>34455.949999999997</v>
      </c>
      <c r="AG334" s="67">
        <f>+ROUND('Izračun udjela za 2024. (kune)'!AG334/'Izračun udjela za 2024. (euri)'!$G$1,2)</f>
        <v>767792.34</v>
      </c>
      <c r="AH334" s="64">
        <f>+ROUND('Izračun udjela za 2024. (kune)'!AH334/'Izračun udjela za 2024. (euri)'!$G$1,2)</f>
        <v>475034.28</v>
      </c>
      <c r="AI334" s="68">
        <f>+ROUND('Izračun udjela za 2024. (kune)'!AI334/'Izračun udjela za 2024. (euri)'!$G$1,2)</f>
        <v>66606.240000000005</v>
      </c>
      <c r="AJ334" s="64">
        <f>+ROUND('Izračun udjela za 2024. (kune)'!AJ334/'Izračun udjela za 2024. (euri)'!$G$1,2)</f>
        <v>35193.370000000003</v>
      </c>
      <c r="AK334" s="67">
        <f>+ROUND('Izračun udjela za 2024. (kune)'!AK334/'Izračun udjela za 2024. (euri)'!$G$1,2)</f>
        <v>769049.08</v>
      </c>
      <c r="AL334" s="64">
        <f>+ROUND('Izračun udjela za 2024. (kune)'!AL334/'Izračun udjela za 2024. (euri)'!$G$1,2)</f>
        <v>819641.16</v>
      </c>
      <c r="AM334" s="68">
        <f>+ROUND('Izračun udjela za 2024. (kune)'!AM334/'Izračun udjela za 2024. (euri)'!$G$1,2)</f>
        <v>70178.86</v>
      </c>
      <c r="AN334" s="64">
        <f>+ROUND('Izračun udjela za 2024. (kune)'!AN334/'Izračun udjela za 2024. (euri)'!$G$1,2)</f>
        <v>60714.17</v>
      </c>
      <c r="AO334" s="67">
        <f>+ROUND('Izračun udjela za 2024. (kune)'!AO334/'Izračun udjela za 2024. (euri)'!$G$1,2)</f>
        <v>1116113.8899999999</v>
      </c>
      <c r="AP334" s="69"/>
      <c r="AQ334" s="69"/>
      <c r="AR334" s="69"/>
      <c r="AS334" s="69"/>
      <c r="AT334" s="69"/>
      <c r="AU334" s="71"/>
      <c r="AV334" s="64">
        <v>1512</v>
      </c>
      <c r="AW334" s="64">
        <v>1533</v>
      </c>
      <c r="AX334" s="64">
        <v>1637</v>
      </c>
      <c r="AY334" s="64">
        <v>1637</v>
      </c>
      <c r="AZ334" s="64"/>
      <c r="BA334" s="64"/>
      <c r="BB334" s="64"/>
      <c r="BC334" s="64"/>
      <c r="BD334" s="72">
        <f t="shared" si="91"/>
        <v>831403.14</v>
      </c>
      <c r="BE334" s="73">
        <f t="shared" si="89"/>
        <v>372.83</v>
      </c>
      <c r="BF334" s="74">
        <f t="shared" si="94"/>
        <v>447.75</v>
      </c>
      <c r="BG334" s="66">
        <f t="shared" si="90"/>
        <v>167071.60000000003</v>
      </c>
      <c r="BH334" s="75">
        <f t="shared" si="92"/>
        <v>4.7207704815934321E-4</v>
      </c>
      <c r="BI334" s="76">
        <f t="shared" si="93"/>
        <v>4.72077048159343E-4</v>
      </c>
    </row>
    <row r="335" spans="1:61" ht="15.75" customHeight="1" x14ac:dyDescent="0.25">
      <c r="A335" s="60">
        <v>1</v>
      </c>
      <c r="B335" s="61">
        <v>366</v>
      </c>
      <c r="C335" s="61">
        <v>6</v>
      </c>
      <c r="D335" s="62" t="s">
        <v>87</v>
      </c>
      <c r="E335" s="62" t="s">
        <v>414</v>
      </c>
      <c r="F335" s="63">
        <v>2631</v>
      </c>
      <c r="G335" s="64">
        <v>10</v>
      </c>
      <c r="H335" s="64">
        <f>+ROUND('Izračun udjela za 2024. (kune)'!H335/'Izračun udjela za 2024. (euri)'!$G$1,2)</f>
        <v>348900.74</v>
      </c>
      <c r="I335" s="65">
        <f>+ROUND('Izračun udjela za 2024. (kune)'!I335/'Izračun udjela za 2024. (euri)'!$G$1,2)</f>
        <v>0</v>
      </c>
      <c r="J335" s="66">
        <f>+ROUND('Izračun udjela za 2024. (kune)'!J335/'Izračun udjela za 2024. (euri)'!$G$1,2)</f>
        <v>383790.82</v>
      </c>
      <c r="K335" s="64">
        <f>+ROUND('Izračun udjela za 2024. (kune)'!K335/'Izračun udjela za 2024. (euri)'!$G$1,2)</f>
        <v>383497.17</v>
      </c>
      <c r="L335" s="65">
        <f>+ROUND('Izračun udjela za 2024. (kune)'!L335/'Izračun udjela za 2024. (euri)'!$G$1,2)</f>
        <v>0</v>
      </c>
      <c r="M335" s="66">
        <f>+ROUND('Izračun udjela za 2024. (kune)'!M335/'Izračun udjela za 2024. (euri)'!$G$1,2)</f>
        <v>421846.88</v>
      </c>
      <c r="N335" s="64">
        <f>+ROUND('Izračun udjela za 2024. (kune)'!N335/'Izračun udjela za 2024. (euri)'!$G$1,2)</f>
        <v>266660.96999999997</v>
      </c>
      <c r="O335" s="65">
        <f>+ROUND('Izračun udjela za 2024. (kune)'!O335/'Izračun udjela za 2024. (euri)'!$G$1,2)</f>
        <v>0</v>
      </c>
      <c r="P335" s="66">
        <f>+ROUND('Izračun udjela za 2024. (kune)'!P335/'Izračun udjela za 2024. (euri)'!$G$1,2)</f>
        <v>293327.07</v>
      </c>
      <c r="Q335" s="64">
        <f>+ROUND('Izračun udjela za 2024. (kune)'!Q335/'Izračun udjela za 2024. (euri)'!$G$1,2)</f>
        <v>238175.42</v>
      </c>
      <c r="R335" s="65">
        <f>+ROUND('Izračun udjela za 2024. (kune)'!R335/'Izračun udjela za 2024. (euri)'!$G$1,2)</f>
        <v>0</v>
      </c>
      <c r="S335" s="66">
        <f>+ROUND('Izračun udjela za 2024. (kune)'!S335/'Izračun udjela za 2024. (euri)'!$G$1,2)</f>
        <v>261992.95999999999</v>
      </c>
      <c r="T335" s="64">
        <f>+ROUND('Izračun udjela za 2024. (kune)'!T335/'Izračun udjela za 2024. (euri)'!$G$1,2)</f>
        <v>269140.58</v>
      </c>
      <c r="U335" s="65">
        <f>+ROUND('Izračun udjela za 2024. (kune)'!U335/'Izračun udjela za 2024. (euri)'!$G$1,2)</f>
        <v>0</v>
      </c>
      <c r="V335" s="67">
        <f>+ROUND('Izračun udjela za 2024. (kune)'!V335/'Izračun udjela za 2024. (euri)'!$G$1,2)</f>
        <v>296054.64</v>
      </c>
      <c r="W335" s="64">
        <f>+ROUND('Izračun udjela za 2024. (kune)'!W335/'Izračun udjela za 2024. (euri)'!$G$1,2)</f>
        <v>460406.64</v>
      </c>
      <c r="X335" s="65">
        <f>+ROUND('Izračun udjela za 2024. (kune)'!X335/'Izračun udjela za 2024. (euri)'!$G$1,2)</f>
        <v>0</v>
      </c>
      <c r="Y335" s="67">
        <f>+ROUND('Izračun udjela za 2024. (kune)'!Y335/'Izračun udjela za 2024. (euri)'!$G$1,2)</f>
        <v>506447.3</v>
      </c>
      <c r="Z335" s="64">
        <f>+ROUND('Izračun udjela za 2024. (kune)'!Z335/'Izračun udjela za 2024. (euri)'!$G$1,2)</f>
        <v>492284.57</v>
      </c>
      <c r="AA335" s="68">
        <f>+ROUND('Izračun udjela za 2024. (kune)'!AA335/'Izračun udjela za 2024. (euri)'!$G$1,2)</f>
        <v>912.47</v>
      </c>
      <c r="AB335" s="65">
        <f>+ROUND('Izračun udjela za 2024. (kune)'!AB335/'Izračun udjela za 2024. (euri)'!$G$1,2)</f>
        <v>0</v>
      </c>
      <c r="AC335" s="67">
        <f>+ROUND('Izračun udjela za 2024. (kune)'!AC335/'Izračun udjela za 2024. (euri)'!$G$1,2)</f>
        <v>544670.17000000004</v>
      </c>
      <c r="AD335" s="64">
        <f>+ROUND('Izračun udjela za 2024. (kune)'!AD335/'Izračun udjela za 2024. (euri)'!$G$1,2)</f>
        <v>402956.02</v>
      </c>
      <c r="AE335" s="68">
        <f>+ROUND('Izračun udjela za 2024. (kune)'!AE335/'Izračun udjela za 2024. (euri)'!$G$1,2)</f>
        <v>189.13</v>
      </c>
      <c r="AF335" s="65">
        <f>+ROUND('Izračun udjela za 2024. (kune)'!AF335/'Izračun udjela za 2024. (euri)'!$G$1,2)</f>
        <v>0</v>
      </c>
      <c r="AG335" s="67">
        <f>+ROUND('Izračun udjela za 2024. (kune)'!AG335/'Izračun udjela za 2024. (euri)'!$G$1,2)</f>
        <v>447204.44</v>
      </c>
      <c r="AH335" s="64">
        <f>+ROUND('Izračun udjela za 2024. (kune)'!AH335/'Izračun udjela za 2024. (euri)'!$G$1,2)</f>
        <v>440787.68</v>
      </c>
      <c r="AI335" s="68">
        <f>+ROUND('Izračun udjela za 2024. (kune)'!AI335/'Izračun udjela za 2024. (euri)'!$G$1,2)</f>
        <v>245.31</v>
      </c>
      <c r="AJ335" s="64">
        <f>+ROUND('Izračun udjela za 2024. (kune)'!AJ335/'Izračun udjela za 2024. (euri)'!$G$1,2)</f>
        <v>0</v>
      </c>
      <c r="AK335" s="67">
        <f>+ROUND('Izračun udjela za 2024. (kune)'!AK335/'Izračun udjela za 2024. (euri)'!$G$1,2)</f>
        <v>486786.53</v>
      </c>
      <c r="AL335" s="64">
        <f>+ROUND('Izračun udjela za 2024. (kune)'!AL335/'Izračun udjela za 2024. (euri)'!$G$1,2)</f>
        <v>480067.95</v>
      </c>
      <c r="AM335" s="68">
        <f>+ROUND('Izračun udjela za 2024. (kune)'!AM335/'Izračun udjela za 2024. (euri)'!$G$1,2)</f>
        <v>248.86</v>
      </c>
      <c r="AN335" s="64">
        <f>+ROUND('Izračun udjela za 2024. (kune)'!AN335/'Izračun udjela za 2024. (euri)'!$G$1,2)</f>
        <v>0</v>
      </c>
      <c r="AO335" s="67">
        <f>+ROUND('Izračun udjela za 2024. (kune)'!AO335/'Izračun udjela za 2024. (euri)'!$G$1,2)</f>
        <v>531742.88</v>
      </c>
      <c r="AP335" s="69"/>
      <c r="AQ335" s="69"/>
      <c r="AR335" s="69"/>
      <c r="AS335" s="69"/>
      <c r="AT335" s="69"/>
      <c r="AU335" s="71"/>
      <c r="AV335" s="64">
        <v>19</v>
      </c>
      <c r="AW335" s="64">
        <v>19</v>
      </c>
      <c r="AX335" s="64">
        <v>10</v>
      </c>
      <c r="AY335" s="64">
        <v>18</v>
      </c>
      <c r="AZ335" s="64"/>
      <c r="BA335" s="64"/>
      <c r="BB335" s="64"/>
      <c r="BC335" s="64"/>
      <c r="BD335" s="72">
        <f t="shared" si="91"/>
        <v>503370.26</v>
      </c>
      <c r="BE335" s="73">
        <f t="shared" si="89"/>
        <v>191.32</v>
      </c>
      <c r="BF335" s="74">
        <f t="shared" si="94"/>
        <v>447.75</v>
      </c>
      <c r="BG335" s="66">
        <f t="shared" si="90"/>
        <v>674667.33000000007</v>
      </c>
      <c r="BH335" s="75">
        <f t="shared" si="92"/>
        <v>1.9063381306933401E-3</v>
      </c>
      <c r="BI335" s="76">
        <f t="shared" si="93"/>
        <v>1.9063381306933401E-3</v>
      </c>
    </row>
    <row r="336" spans="1:61" ht="15.75" customHeight="1" x14ac:dyDescent="0.25">
      <c r="A336" s="60">
        <v>1</v>
      </c>
      <c r="B336" s="61">
        <v>368</v>
      </c>
      <c r="C336" s="61">
        <v>18</v>
      </c>
      <c r="D336" s="62" t="s">
        <v>87</v>
      </c>
      <c r="E336" s="62" t="s">
        <v>415</v>
      </c>
      <c r="F336" s="63">
        <v>2809</v>
      </c>
      <c r="G336" s="64">
        <v>10</v>
      </c>
      <c r="H336" s="64">
        <f>+ROUND('Izračun udjela za 2024. (kune)'!H336/'Izračun udjela za 2024. (euri)'!$G$1,2)</f>
        <v>1041677.27</v>
      </c>
      <c r="I336" s="65">
        <f>+ROUND('Izračun udjela za 2024. (kune)'!I336/'Izračun udjela za 2024. (euri)'!$G$1,2)</f>
        <v>58373.62</v>
      </c>
      <c r="J336" s="66">
        <f>+ROUND('Izračun udjela za 2024. (kune)'!J336/'Izračun udjela za 2024. (euri)'!$G$1,2)</f>
        <v>1081634.01</v>
      </c>
      <c r="K336" s="64">
        <f>+ROUND('Izračun udjela za 2024. (kune)'!K336/'Izračun udjela za 2024. (euri)'!$G$1,2)</f>
        <v>1071889.3600000001</v>
      </c>
      <c r="L336" s="65">
        <f>+ROUND('Izračun udjela za 2024. (kune)'!L336/'Izračun udjela za 2024. (euri)'!$G$1,2)</f>
        <v>60066.65</v>
      </c>
      <c r="M336" s="66">
        <f>+ROUND('Izračun udjela za 2024. (kune)'!M336/'Izračun udjela za 2024. (euri)'!$G$1,2)</f>
        <v>1113004.98</v>
      </c>
      <c r="N336" s="64">
        <f>+ROUND('Izračun udjela za 2024. (kune)'!N336/'Izračun udjela za 2024. (euri)'!$G$1,2)</f>
        <v>1026946.1</v>
      </c>
      <c r="O336" s="65">
        <f>+ROUND('Izračun udjela za 2024. (kune)'!O336/'Izračun udjela za 2024. (euri)'!$G$1,2)</f>
        <v>57547.94</v>
      </c>
      <c r="P336" s="66">
        <f>+ROUND('Izračun udjela za 2024. (kune)'!P336/'Izračun udjela za 2024. (euri)'!$G$1,2)</f>
        <v>1066337.97</v>
      </c>
      <c r="Q336" s="64">
        <f>+ROUND('Izračun udjela za 2024. (kune)'!Q336/'Izračun udjela za 2024. (euri)'!$G$1,2)</f>
        <v>880577.07</v>
      </c>
      <c r="R336" s="65">
        <f>+ROUND('Izračun udjela za 2024. (kune)'!R336/'Izračun udjela za 2024. (euri)'!$G$1,2)</f>
        <v>49637.06</v>
      </c>
      <c r="S336" s="66">
        <f>+ROUND('Izračun udjela za 2024. (kune)'!S336/'Izračun udjela za 2024. (euri)'!$G$1,2)</f>
        <v>914034</v>
      </c>
      <c r="T336" s="64">
        <f>+ROUND('Izračun udjela za 2024. (kune)'!T336/'Izračun udjela za 2024. (euri)'!$G$1,2)</f>
        <v>828804.28</v>
      </c>
      <c r="U336" s="65">
        <f>+ROUND('Izračun udjela za 2024. (kune)'!U336/'Izračun udjela za 2024. (euri)'!$G$1,2)</f>
        <v>46814.97</v>
      </c>
      <c r="V336" s="67">
        <f>+ROUND('Izračun udjela za 2024. (kune)'!V336/'Izračun udjela za 2024. (euri)'!$G$1,2)</f>
        <v>860188.24</v>
      </c>
      <c r="W336" s="64">
        <f>+ROUND('Izračun udjela za 2024. (kune)'!W336/'Izračun udjela za 2024. (euri)'!$G$1,2)</f>
        <v>960125.67</v>
      </c>
      <c r="X336" s="65">
        <f>+ROUND('Izračun udjela za 2024. (kune)'!X336/'Izračun udjela za 2024. (euri)'!$G$1,2)</f>
        <v>54346.69</v>
      </c>
      <c r="Y336" s="67">
        <f>+ROUND('Izračun udjela za 2024. (kune)'!Y336/'Izračun udjela za 2024. (euri)'!$G$1,2)</f>
        <v>996356.88</v>
      </c>
      <c r="Z336" s="64">
        <f>+ROUND('Izračun udjela za 2024. (kune)'!Z336/'Izračun udjela za 2024. (euri)'!$G$1,2)</f>
        <v>985038.86</v>
      </c>
      <c r="AA336" s="68">
        <f>+ROUND('Izračun udjela za 2024. (kune)'!AA336/'Izračun udjela za 2024. (euri)'!$G$1,2)</f>
        <v>35535.18</v>
      </c>
      <c r="AB336" s="65">
        <f>+ROUND('Izračun udjela za 2024. (kune)'!AB336/'Izračun udjela za 2024. (euri)'!$G$1,2)</f>
        <v>55756.86</v>
      </c>
      <c r="AC336" s="67">
        <f>+ROUND('Izračun udjela za 2024. (kune)'!AC336/'Izračun udjela za 2024. (euri)'!$G$1,2)</f>
        <v>1371395.44</v>
      </c>
      <c r="AD336" s="64">
        <f>+ROUND('Izračun udjela za 2024. (kune)'!AD336/'Izračun udjela za 2024. (euri)'!$G$1,2)</f>
        <v>868417</v>
      </c>
      <c r="AE336" s="68">
        <f>+ROUND('Izračun udjela za 2024. (kune)'!AE336/'Izračun udjela za 2024. (euri)'!$G$1,2)</f>
        <v>42973.13</v>
      </c>
      <c r="AF336" s="65">
        <f>+ROUND('Izračun udjela za 2024. (kune)'!AF336/'Izračun udjela za 2024. (euri)'!$G$1,2)</f>
        <v>49155.64</v>
      </c>
      <c r="AG336" s="67">
        <f>+ROUND('Izračun udjela za 2024. (kune)'!AG336/'Izračun udjela za 2024. (euri)'!$G$1,2)</f>
        <v>1255768.54</v>
      </c>
      <c r="AH336" s="64">
        <f>+ROUND('Izračun udjela za 2024. (kune)'!AH336/'Izračun udjela za 2024. (euri)'!$G$1,2)</f>
        <v>874403.56</v>
      </c>
      <c r="AI336" s="68">
        <f>+ROUND('Izračun udjela za 2024. (kune)'!AI336/'Izračun udjela za 2024. (euri)'!$G$1,2)</f>
        <v>65945.63</v>
      </c>
      <c r="AJ336" s="64">
        <f>+ROUND('Izračun udjela za 2024. (kune)'!AJ336/'Izračun udjela za 2024. (euri)'!$G$1,2)</f>
        <v>49494.51</v>
      </c>
      <c r="AK336" s="67">
        <f>+ROUND('Izračun udjela za 2024. (kune)'!AK336/'Izračun udjela za 2024. (euri)'!$G$1,2)</f>
        <v>1280290.78</v>
      </c>
      <c r="AL336" s="64">
        <f>+ROUND('Izračun udjela za 2024. (kune)'!AL336/'Izračun udjela za 2024. (euri)'!$G$1,2)</f>
        <v>1144059.94</v>
      </c>
      <c r="AM336" s="68">
        <f>+ROUND('Izračun udjela za 2024. (kune)'!AM336/'Izračun udjela za 2024. (euri)'!$G$1,2)</f>
        <v>64975.42</v>
      </c>
      <c r="AN336" s="64">
        <f>+ROUND('Izračun udjela za 2024. (kune)'!AN336/'Izračun udjela za 2024. (euri)'!$G$1,2)</f>
        <v>64758.06</v>
      </c>
      <c r="AO336" s="67">
        <f>+ROUND('Izračun udjela za 2024. (kune)'!AO336/'Izračun udjela za 2024. (euri)'!$G$1,2)</f>
        <v>1560533.15</v>
      </c>
      <c r="AP336" s="69"/>
      <c r="AQ336" s="69"/>
      <c r="AR336" s="69"/>
      <c r="AS336" s="69"/>
      <c r="AT336" s="69"/>
      <c r="AU336" s="71"/>
      <c r="AV336" s="64">
        <v>1773</v>
      </c>
      <c r="AW336" s="64">
        <v>1835</v>
      </c>
      <c r="AX336" s="64">
        <v>2034</v>
      </c>
      <c r="AY336" s="64">
        <v>2031</v>
      </c>
      <c r="AZ336" s="64"/>
      <c r="BA336" s="64"/>
      <c r="BB336" s="64"/>
      <c r="BC336" s="64"/>
      <c r="BD336" s="72">
        <f t="shared" si="91"/>
        <v>1292868.96</v>
      </c>
      <c r="BE336" s="73">
        <f t="shared" si="89"/>
        <v>460.26</v>
      </c>
      <c r="BF336" s="74">
        <f t="shared" si="94"/>
        <v>447.75</v>
      </c>
      <c r="BG336" s="66">
        <f t="shared" si="90"/>
        <v>0</v>
      </c>
      <c r="BH336" s="75">
        <f t="shared" si="92"/>
        <v>0</v>
      </c>
      <c r="BI336" s="76">
        <f t="shared" si="93"/>
        <v>0</v>
      </c>
    </row>
    <row r="337" spans="1:61" ht="15.75" customHeight="1" x14ac:dyDescent="0.25">
      <c r="A337" s="60">
        <v>1</v>
      </c>
      <c r="B337" s="61">
        <v>369</v>
      </c>
      <c r="C337" s="61">
        <v>8</v>
      </c>
      <c r="D337" s="62" t="s">
        <v>87</v>
      </c>
      <c r="E337" s="62" t="s">
        <v>416</v>
      </c>
      <c r="F337" s="63">
        <v>2028</v>
      </c>
      <c r="G337" s="64">
        <v>10</v>
      </c>
      <c r="H337" s="64">
        <f>+ROUND('Izračun udjela za 2024. (kune)'!H337/'Izračun udjela za 2024. (euri)'!$G$1,2)</f>
        <v>574397.99</v>
      </c>
      <c r="I337" s="65">
        <f>+ROUND('Izračun udjela za 2024. (kune)'!I337/'Izračun udjela za 2024. (euri)'!$G$1,2)</f>
        <v>46939.76</v>
      </c>
      <c r="J337" s="66">
        <f>+ROUND('Izračun udjela za 2024. (kune)'!J337/'Izračun udjela za 2024. (euri)'!$G$1,2)</f>
        <v>580204.05000000005</v>
      </c>
      <c r="K337" s="64">
        <f>+ROUND('Izračun udjela za 2024. (kune)'!K337/'Izračun udjela za 2024. (euri)'!$G$1,2)</f>
        <v>590212.34</v>
      </c>
      <c r="L337" s="65">
        <f>+ROUND('Izračun udjela za 2024. (kune)'!L337/'Izračun udjela za 2024. (euri)'!$G$1,2)</f>
        <v>49252.39</v>
      </c>
      <c r="M337" s="66">
        <f>+ROUND('Izračun udjela za 2024. (kune)'!M337/'Izračun udjela za 2024. (euri)'!$G$1,2)</f>
        <v>595055.93999999994</v>
      </c>
      <c r="N337" s="64">
        <f>+ROUND('Izračun udjela za 2024. (kune)'!N337/'Izračun udjela za 2024. (euri)'!$G$1,2)</f>
        <v>519036.5</v>
      </c>
      <c r="O337" s="65">
        <f>+ROUND('Izračun udjela za 2024. (kune)'!O337/'Izračun udjela za 2024. (euri)'!$G$1,2)</f>
        <v>35849.760000000002</v>
      </c>
      <c r="P337" s="66">
        <f>+ROUND('Izračun udjela za 2024. (kune)'!P337/'Izračun udjela za 2024. (euri)'!$G$1,2)</f>
        <v>531505.41</v>
      </c>
      <c r="Q337" s="64">
        <f>+ROUND('Izračun udjela za 2024. (kune)'!Q337/'Izračun udjela za 2024. (euri)'!$G$1,2)</f>
        <v>534601.03</v>
      </c>
      <c r="R337" s="65">
        <f>+ROUND('Izračun udjela za 2024. (kune)'!R337/'Izračun udjela za 2024. (euri)'!$G$1,2)</f>
        <v>37073.31</v>
      </c>
      <c r="S337" s="66">
        <f>+ROUND('Izračun udjela za 2024. (kune)'!S337/'Izračun udjela za 2024. (euri)'!$G$1,2)</f>
        <v>547280.49</v>
      </c>
      <c r="T337" s="64">
        <f>+ROUND('Izračun udjela za 2024. (kune)'!T337/'Izračun udjela za 2024. (euri)'!$G$1,2)</f>
        <v>506083.66</v>
      </c>
      <c r="U337" s="65">
        <f>+ROUND('Izračun udjela za 2024. (kune)'!U337/'Izračun udjela za 2024. (euri)'!$G$1,2)</f>
        <v>35096.480000000003</v>
      </c>
      <c r="V337" s="67">
        <f>+ROUND('Izračun udjela za 2024. (kune)'!V337/'Izračun udjela za 2024. (euri)'!$G$1,2)</f>
        <v>518085.89</v>
      </c>
      <c r="W337" s="64">
        <f>+ROUND('Izračun udjela za 2024. (kune)'!W337/'Izračun udjela za 2024. (euri)'!$G$1,2)</f>
        <v>543629.43000000005</v>
      </c>
      <c r="X337" s="65">
        <f>+ROUND('Izračun udjela za 2024. (kune)'!X337/'Izračun udjela za 2024. (euri)'!$G$1,2)</f>
        <v>37927.660000000003</v>
      </c>
      <c r="Y337" s="67">
        <f>+ROUND('Izračun udjela za 2024. (kune)'!Y337/'Izračun udjela za 2024. (euri)'!$G$1,2)</f>
        <v>556271.93999999994</v>
      </c>
      <c r="Z337" s="64">
        <f>+ROUND('Izračun udjela za 2024. (kune)'!Z337/'Izračun udjela za 2024. (euri)'!$G$1,2)</f>
        <v>574431.87</v>
      </c>
      <c r="AA337" s="68">
        <f>+ROUND('Izračun udjela za 2024. (kune)'!AA337/'Izračun udjela za 2024. (euri)'!$G$1,2)</f>
        <v>2174.69</v>
      </c>
      <c r="AB337" s="65">
        <f>+ROUND('Izračun udjela za 2024. (kune)'!AB337/'Izračun udjela za 2024. (euri)'!$G$1,2)</f>
        <v>40076.67</v>
      </c>
      <c r="AC337" s="67">
        <f>+ROUND('Izračun udjela za 2024. (kune)'!AC337/'Izračun udjela za 2024. (euri)'!$G$1,2)</f>
        <v>595691.22</v>
      </c>
      <c r="AD337" s="64">
        <f>+ROUND('Izračun udjela za 2024. (kune)'!AD337/'Izračun udjela za 2024. (euri)'!$G$1,2)</f>
        <v>567999.69999999995</v>
      </c>
      <c r="AE337" s="68">
        <f>+ROUND('Izračun udjela za 2024. (kune)'!AE337/'Izračun udjela za 2024. (euri)'!$G$1,2)</f>
        <v>1176.32</v>
      </c>
      <c r="AF337" s="65">
        <f>+ROUND('Izračun udjela za 2024. (kune)'!AF337/'Izračun udjela za 2024. (euri)'!$G$1,2)</f>
        <v>39165.120000000003</v>
      </c>
      <c r="AG337" s="67">
        <f>+ROUND('Izračun udjela za 2024. (kune)'!AG337/'Izračun udjela za 2024. (euri)'!$G$1,2)</f>
        <v>597943.49</v>
      </c>
      <c r="AH337" s="64">
        <f>+ROUND('Izračun udjela za 2024. (kune)'!AH337/'Izračun udjela za 2024. (euri)'!$G$1,2)</f>
        <v>511609.78</v>
      </c>
      <c r="AI337" s="68">
        <f>+ROUND('Izračun udjela za 2024. (kune)'!AI337/'Izračun udjela za 2024. (euri)'!$G$1,2)</f>
        <v>2886.97</v>
      </c>
      <c r="AJ337" s="64">
        <f>+ROUND('Izračun udjela za 2024. (kune)'!AJ337/'Izračun udjela za 2024. (euri)'!$G$1,2)</f>
        <v>35991.25</v>
      </c>
      <c r="AK337" s="67">
        <f>+ROUND('Izračun udjela za 2024. (kune)'!AK337/'Izračun udjela za 2024. (euri)'!$G$1,2)</f>
        <v>547816.79</v>
      </c>
      <c r="AL337" s="64">
        <f>+ROUND('Izračun udjela za 2024. (kune)'!AL337/'Izračun udjela za 2024. (euri)'!$G$1,2)</f>
        <v>606531.72</v>
      </c>
      <c r="AM337" s="68">
        <f>+ROUND('Izračun udjela za 2024. (kune)'!AM337/'Izračun udjela za 2024. (euri)'!$G$1,2)</f>
        <v>4454.9799999999996</v>
      </c>
      <c r="AN337" s="64">
        <f>+ROUND('Izračun udjela za 2024. (kune)'!AN337/'Izračun udjela za 2024. (euri)'!$G$1,2)</f>
        <v>42006.62</v>
      </c>
      <c r="AO337" s="67">
        <f>+ROUND('Izračun udjela za 2024. (kune)'!AO337/'Izračun udjela za 2024. (euri)'!$G$1,2)</f>
        <v>650458.97</v>
      </c>
      <c r="AP337" s="69"/>
      <c r="AQ337" s="69"/>
      <c r="AR337" s="69"/>
      <c r="AS337" s="69"/>
      <c r="AT337" s="69"/>
      <c r="AU337" s="71"/>
      <c r="AV337" s="64">
        <v>47</v>
      </c>
      <c r="AW337" s="64">
        <v>80</v>
      </c>
      <c r="AX337" s="64">
        <v>127</v>
      </c>
      <c r="AY337" s="64">
        <v>157</v>
      </c>
      <c r="AZ337" s="64"/>
      <c r="BA337" s="64"/>
      <c r="BB337" s="64"/>
      <c r="BC337" s="64"/>
      <c r="BD337" s="72">
        <f t="shared" si="91"/>
        <v>589636.48</v>
      </c>
      <c r="BE337" s="73">
        <f t="shared" si="89"/>
        <v>290.75</v>
      </c>
      <c r="BF337" s="74">
        <f t="shared" si="94"/>
        <v>447.75</v>
      </c>
      <c r="BG337" s="66">
        <f t="shared" si="90"/>
        <v>318396</v>
      </c>
      <c r="BH337" s="75">
        <f t="shared" si="92"/>
        <v>8.996588518081003E-4</v>
      </c>
      <c r="BI337" s="76">
        <f t="shared" si="93"/>
        <v>8.9965885180809998E-4</v>
      </c>
    </row>
    <row r="338" spans="1:61" ht="15.75" customHeight="1" x14ac:dyDescent="0.25">
      <c r="A338" s="60">
        <v>1</v>
      </c>
      <c r="B338" s="61">
        <v>371</v>
      </c>
      <c r="C338" s="61">
        <v>13</v>
      </c>
      <c r="D338" s="62" t="s">
        <v>87</v>
      </c>
      <c r="E338" s="62" t="s">
        <v>417</v>
      </c>
      <c r="F338" s="63">
        <v>2746</v>
      </c>
      <c r="G338" s="64">
        <v>10</v>
      </c>
      <c r="H338" s="64">
        <f>+ROUND('Izračun udjela za 2024. (kune)'!H338/'Izračun udjela za 2024. (euri)'!$G$1,2)</f>
        <v>421077.44</v>
      </c>
      <c r="I338" s="65">
        <f>+ROUND('Izračun udjela za 2024. (kune)'!I338/'Izračun udjela za 2024. (euri)'!$G$1,2)</f>
        <v>0</v>
      </c>
      <c r="J338" s="66">
        <f>+ROUND('Izračun udjela za 2024. (kune)'!J338/'Izračun udjela za 2024. (euri)'!$G$1,2)</f>
        <v>463185.18</v>
      </c>
      <c r="K338" s="64">
        <f>+ROUND('Izračun udjela za 2024. (kune)'!K338/'Izračun udjela za 2024. (euri)'!$G$1,2)</f>
        <v>498866.62</v>
      </c>
      <c r="L338" s="65">
        <f>+ROUND('Izračun udjela za 2024. (kune)'!L338/'Izračun udjela za 2024. (euri)'!$G$1,2)</f>
        <v>0</v>
      </c>
      <c r="M338" s="66">
        <f>+ROUND('Izračun udjela za 2024. (kune)'!M338/'Izračun udjela za 2024. (euri)'!$G$1,2)</f>
        <v>548753.28</v>
      </c>
      <c r="N338" s="64">
        <f>+ROUND('Izračun udjela za 2024. (kune)'!N338/'Izračun udjela za 2024. (euri)'!$G$1,2)</f>
        <v>521459.20000000001</v>
      </c>
      <c r="O338" s="65">
        <f>+ROUND('Izračun udjela za 2024. (kune)'!O338/'Izračun udjela za 2024. (euri)'!$G$1,2)</f>
        <v>0</v>
      </c>
      <c r="P338" s="66">
        <f>+ROUND('Izračun udjela za 2024. (kune)'!P338/'Izračun udjela za 2024. (euri)'!$G$1,2)</f>
        <v>573605.12</v>
      </c>
      <c r="Q338" s="64">
        <f>+ROUND('Izračun udjela za 2024. (kune)'!Q338/'Izračun udjela za 2024. (euri)'!$G$1,2)</f>
        <v>471421.23</v>
      </c>
      <c r="R338" s="65">
        <f>+ROUND('Izračun udjela za 2024. (kune)'!R338/'Izračun udjela za 2024. (euri)'!$G$1,2)</f>
        <v>0</v>
      </c>
      <c r="S338" s="66">
        <f>+ROUND('Izračun udjela za 2024. (kune)'!S338/'Izračun udjela za 2024. (euri)'!$G$1,2)</f>
        <v>518563.35</v>
      </c>
      <c r="T338" s="64">
        <f>+ROUND('Izračun udjela za 2024. (kune)'!T338/'Izračun udjela za 2024. (euri)'!$G$1,2)</f>
        <v>427105.77</v>
      </c>
      <c r="U338" s="65">
        <f>+ROUND('Izračun udjela za 2024. (kune)'!U338/'Izračun udjela za 2024. (euri)'!$G$1,2)</f>
        <v>0</v>
      </c>
      <c r="V338" s="67">
        <f>+ROUND('Izračun udjela za 2024. (kune)'!V338/'Izračun udjela za 2024. (euri)'!$G$1,2)</f>
        <v>469816.35</v>
      </c>
      <c r="W338" s="64">
        <f>+ROUND('Izračun udjela za 2024. (kune)'!W338/'Izračun udjela za 2024. (euri)'!$G$1,2)</f>
        <v>604140.5</v>
      </c>
      <c r="X338" s="65">
        <f>+ROUND('Izračun udjela za 2024. (kune)'!X338/'Izračun udjela za 2024. (euri)'!$G$1,2)</f>
        <v>0</v>
      </c>
      <c r="Y338" s="67">
        <f>+ROUND('Izračun udjela za 2024. (kune)'!Y338/'Izračun udjela za 2024. (euri)'!$G$1,2)</f>
        <v>664554.54</v>
      </c>
      <c r="Z338" s="64">
        <f>+ROUND('Izračun udjela za 2024. (kune)'!Z338/'Izračun udjela za 2024. (euri)'!$G$1,2)</f>
        <v>652327.92000000004</v>
      </c>
      <c r="AA338" s="68">
        <f>+ROUND('Izračun udjela za 2024. (kune)'!AA338/'Izračun udjela za 2024. (euri)'!$G$1,2)</f>
        <v>52782.09</v>
      </c>
      <c r="AB338" s="65">
        <f>+ROUND('Izračun udjela za 2024. (kune)'!AB338/'Izračun udjela za 2024. (euri)'!$G$1,2)</f>
        <v>0</v>
      </c>
      <c r="AC338" s="67">
        <f>+ROUND('Izračun udjela za 2024. (kune)'!AC338/'Izračun udjela za 2024. (euri)'!$G$1,2)</f>
        <v>1155737.72</v>
      </c>
      <c r="AD338" s="64">
        <f>+ROUND('Izračun udjela za 2024. (kune)'!AD338/'Izračun udjela za 2024. (euri)'!$G$1,2)</f>
        <v>628819.02</v>
      </c>
      <c r="AE338" s="68">
        <f>+ROUND('Izračun udjela za 2024. (kune)'!AE338/'Izračun udjela za 2024. (euri)'!$G$1,2)</f>
        <v>36917.599999999999</v>
      </c>
      <c r="AF338" s="65">
        <f>+ROUND('Izračun udjela za 2024. (kune)'!AF338/'Izračun udjela za 2024. (euri)'!$G$1,2)</f>
        <v>0</v>
      </c>
      <c r="AG338" s="67">
        <f>+ROUND('Izračun udjela za 2024. (kune)'!AG338/'Izračun udjela za 2024. (euri)'!$G$1,2)</f>
        <v>1169885.1100000001</v>
      </c>
      <c r="AH338" s="64">
        <f>+ROUND('Izračun udjela za 2024. (kune)'!AH338/'Izračun udjela za 2024. (euri)'!$G$1,2)</f>
        <v>563066.96</v>
      </c>
      <c r="AI338" s="68">
        <f>+ROUND('Izračun udjela za 2024. (kune)'!AI338/'Izračun udjela za 2024. (euri)'!$G$1,2)</f>
        <v>49562.55</v>
      </c>
      <c r="AJ338" s="64">
        <f>+ROUND('Izračun udjela za 2024. (kune)'!AJ338/'Izračun udjela za 2024. (euri)'!$G$1,2)</f>
        <v>0</v>
      </c>
      <c r="AK338" s="67">
        <f>+ROUND('Izračun udjela za 2024. (kune)'!AK338/'Izračun udjela za 2024. (euri)'!$G$1,2)</f>
        <v>1118249.24</v>
      </c>
      <c r="AL338" s="64">
        <f>+ROUND('Izračun udjela za 2024. (kune)'!AL338/'Izračun udjela za 2024. (euri)'!$G$1,2)</f>
        <v>688135.12</v>
      </c>
      <c r="AM338" s="68">
        <f>+ROUND('Izračun udjela za 2024. (kune)'!AM338/'Izračun udjela za 2024. (euri)'!$G$1,2)</f>
        <v>54646.61</v>
      </c>
      <c r="AN338" s="64">
        <f>+ROUND('Izračun udjela za 2024. (kune)'!AN338/'Izračun udjela za 2024. (euri)'!$G$1,2)</f>
        <v>0</v>
      </c>
      <c r="AO338" s="67">
        <f>+ROUND('Izračun udjela za 2024. (kune)'!AO338/'Izračun udjela za 2024. (euri)'!$G$1,2)</f>
        <v>1252859.6499999999</v>
      </c>
      <c r="AP338" s="69"/>
      <c r="AQ338" s="69"/>
      <c r="AR338" s="69"/>
      <c r="AS338" s="69"/>
      <c r="AT338" s="69"/>
      <c r="AU338" s="71"/>
      <c r="AV338" s="64">
        <v>2266</v>
      </c>
      <c r="AW338" s="64">
        <v>2369</v>
      </c>
      <c r="AX338" s="64">
        <v>2527</v>
      </c>
      <c r="AY338" s="64">
        <v>2539</v>
      </c>
      <c r="AZ338" s="64"/>
      <c r="BA338" s="64"/>
      <c r="BB338" s="64"/>
      <c r="BC338" s="64"/>
      <c r="BD338" s="72">
        <f t="shared" si="91"/>
        <v>1072257.25</v>
      </c>
      <c r="BE338" s="73">
        <f t="shared" si="89"/>
        <v>390.48</v>
      </c>
      <c r="BF338" s="74">
        <f t="shared" si="94"/>
        <v>447.75</v>
      </c>
      <c r="BG338" s="66">
        <f t="shared" si="90"/>
        <v>157263.41999999995</v>
      </c>
      <c r="BH338" s="75">
        <f t="shared" si="92"/>
        <v>4.4436308203813803E-4</v>
      </c>
      <c r="BI338" s="76">
        <f t="shared" si="93"/>
        <v>4.4436308203813798E-4</v>
      </c>
    </row>
    <row r="339" spans="1:61" ht="15.75" customHeight="1" x14ac:dyDescent="0.25">
      <c r="A339" s="60">
        <v>1</v>
      </c>
      <c r="B339" s="61">
        <v>372</v>
      </c>
      <c r="C339" s="61">
        <v>12</v>
      </c>
      <c r="D339" s="62" t="s">
        <v>87</v>
      </c>
      <c r="E339" s="62" t="s">
        <v>418</v>
      </c>
      <c r="F339" s="63">
        <v>3852</v>
      </c>
      <c r="G339" s="64">
        <v>10</v>
      </c>
      <c r="H339" s="64">
        <f>+ROUND('Izračun udjela za 2024. (kune)'!H339/'Izračun udjela za 2024. (euri)'!$G$1,2)</f>
        <v>386209.94</v>
      </c>
      <c r="I339" s="65">
        <f>+ROUND('Izračun udjela za 2024. (kune)'!I339/'Izračun udjela za 2024. (euri)'!$G$1,2)</f>
        <v>34758.980000000003</v>
      </c>
      <c r="J339" s="66">
        <f>+ROUND('Izračun udjela za 2024. (kune)'!J339/'Izračun udjela za 2024. (euri)'!$G$1,2)</f>
        <v>386596.05</v>
      </c>
      <c r="K339" s="64">
        <f>+ROUND('Izračun udjela za 2024. (kune)'!K339/'Izračun udjela za 2024. (euri)'!$G$1,2)</f>
        <v>375476.78</v>
      </c>
      <c r="L339" s="65">
        <f>+ROUND('Izračun udjela za 2024. (kune)'!L339/'Izračun udjela za 2024. (euri)'!$G$1,2)</f>
        <v>33792.99</v>
      </c>
      <c r="M339" s="66">
        <f>+ROUND('Izračun udjela za 2024. (kune)'!M339/'Izračun udjela za 2024. (euri)'!$G$1,2)</f>
        <v>375852.17</v>
      </c>
      <c r="N339" s="64">
        <f>+ROUND('Izračun udjela za 2024. (kune)'!N339/'Izračun udjela za 2024. (euri)'!$G$1,2)</f>
        <v>258941.58</v>
      </c>
      <c r="O339" s="65">
        <f>+ROUND('Izračun udjela za 2024. (kune)'!O339/'Izračun udjela za 2024. (euri)'!$G$1,2)</f>
        <v>23304.82</v>
      </c>
      <c r="P339" s="66">
        <f>+ROUND('Izračun udjela za 2024. (kune)'!P339/'Izračun udjela za 2024. (euri)'!$G$1,2)</f>
        <v>259200.43</v>
      </c>
      <c r="Q339" s="64">
        <f>+ROUND('Izračun udjela za 2024. (kune)'!Q339/'Izračun udjela za 2024. (euri)'!$G$1,2)</f>
        <v>345265.63</v>
      </c>
      <c r="R339" s="65">
        <f>+ROUND('Izračun udjela za 2024. (kune)'!R339/'Izračun udjela za 2024. (euri)'!$G$1,2)</f>
        <v>31660.38</v>
      </c>
      <c r="S339" s="66">
        <f>+ROUND('Izračun udjela za 2024. (kune)'!S339/'Izračun udjela za 2024. (euri)'!$G$1,2)</f>
        <v>344965.78</v>
      </c>
      <c r="T339" s="64">
        <f>+ROUND('Izračun udjela za 2024. (kune)'!T339/'Izračun udjela za 2024. (euri)'!$G$1,2)</f>
        <v>240695.21</v>
      </c>
      <c r="U339" s="65">
        <f>+ROUND('Izračun udjela za 2024. (kune)'!U339/'Izračun udjela za 2024. (euri)'!$G$1,2)</f>
        <v>22236.66</v>
      </c>
      <c r="V339" s="67">
        <f>+ROUND('Izračun udjela za 2024. (kune)'!V339/'Izračun udjela za 2024. (euri)'!$G$1,2)</f>
        <v>240304.4</v>
      </c>
      <c r="W339" s="64">
        <f>+ROUND('Izračun udjela za 2024. (kune)'!W339/'Izračun udjela za 2024. (euri)'!$G$1,2)</f>
        <v>397526.3</v>
      </c>
      <c r="X339" s="65">
        <f>+ROUND('Izračun udjela za 2024. (kune)'!X339/'Izračun udjela za 2024. (euri)'!$G$1,2)</f>
        <v>36138.81</v>
      </c>
      <c r="Y339" s="67">
        <f>+ROUND('Izračun udjela za 2024. (kune)'!Y339/'Izračun udjela za 2024. (euri)'!$G$1,2)</f>
        <v>397526.24</v>
      </c>
      <c r="Z339" s="64">
        <f>+ROUND('Izračun udjela za 2024. (kune)'!Z339/'Izračun udjela za 2024. (euri)'!$G$1,2)</f>
        <v>525444.23</v>
      </c>
      <c r="AA339" s="68">
        <f>+ROUND('Izračun udjela za 2024. (kune)'!AA339/'Izračun udjela za 2024. (euri)'!$G$1,2)</f>
        <v>1239.79</v>
      </c>
      <c r="AB339" s="65">
        <f>+ROUND('Izračun udjela za 2024. (kune)'!AB339/'Izračun udjela za 2024. (euri)'!$G$1,2)</f>
        <v>47767.71</v>
      </c>
      <c r="AC339" s="67">
        <f>+ROUND('Izračun udjela za 2024. (kune)'!AC339/'Izračun udjela za 2024. (euri)'!$G$1,2)</f>
        <v>525444.17000000004</v>
      </c>
      <c r="AD339" s="64">
        <f>+ROUND('Izračun udjela za 2024. (kune)'!AD339/'Izračun udjela za 2024. (euri)'!$G$1,2)</f>
        <v>561038.64</v>
      </c>
      <c r="AE339" s="68">
        <f>+ROUND('Izračun udjela za 2024. (kune)'!AE339/'Izračun udjela za 2024. (euri)'!$G$1,2)</f>
        <v>0</v>
      </c>
      <c r="AF339" s="65">
        <f>+ROUND('Izračun udjela za 2024. (kune)'!AF339/'Izračun udjela za 2024. (euri)'!$G$1,2)</f>
        <v>54344.54</v>
      </c>
      <c r="AG339" s="67">
        <f>+ROUND('Izračun udjela za 2024. (kune)'!AG339/'Izračun udjela za 2024. (euri)'!$G$1,2)</f>
        <v>557363.52</v>
      </c>
      <c r="AH339" s="64">
        <f>+ROUND('Izračun udjela za 2024. (kune)'!AH339/'Izračun udjela za 2024. (euri)'!$G$1,2)</f>
        <v>445666.98</v>
      </c>
      <c r="AI339" s="68">
        <f>+ROUND('Izračun udjela za 2024. (kune)'!AI339/'Izračun udjela za 2024. (euri)'!$G$1,2)</f>
        <v>311.36</v>
      </c>
      <c r="AJ339" s="64">
        <f>+ROUND('Izračun udjela za 2024. (kune)'!AJ339/'Izračun udjela za 2024. (euri)'!$G$1,2)</f>
        <v>38189.019999999997</v>
      </c>
      <c r="AK339" s="67">
        <f>+ROUND('Izračun udjela za 2024. (kune)'!AK339/'Izračun udjela za 2024. (euri)'!$G$1,2)</f>
        <v>449635.2</v>
      </c>
      <c r="AL339" s="64">
        <f>+ROUND('Izračun udjela za 2024. (kune)'!AL339/'Izračun udjela za 2024. (euri)'!$G$1,2)</f>
        <v>702579.79</v>
      </c>
      <c r="AM339" s="68">
        <f>+ROUND('Izračun udjela za 2024. (kune)'!AM339/'Izračun udjela za 2024. (euri)'!$G$1,2)</f>
        <v>45.39</v>
      </c>
      <c r="AN339" s="64">
        <f>+ROUND('Izračun udjela za 2024. (kune)'!AN339/'Izračun udjela za 2024. (euri)'!$G$1,2)</f>
        <v>66180.100000000006</v>
      </c>
      <c r="AO339" s="67">
        <f>+ROUND('Izračun udjela za 2024. (kune)'!AO339/'Izračun udjela za 2024. (euri)'!$G$1,2)</f>
        <v>700039.65</v>
      </c>
      <c r="AP339" s="69"/>
      <c r="AQ339" s="69"/>
      <c r="AR339" s="69"/>
      <c r="AS339" s="69"/>
      <c r="AT339" s="69"/>
      <c r="AU339" s="71"/>
      <c r="AV339" s="64">
        <v>0</v>
      </c>
      <c r="AW339" s="64">
        <v>0</v>
      </c>
      <c r="AX339" s="64">
        <v>8</v>
      </c>
      <c r="AY339" s="64">
        <v>0</v>
      </c>
      <c r="AZ339" s="64"/>
      <c r="BA339" s="64"/>
      <c r="BB339" s="64"/>
      <c r="BC339" s="64"/>
      <c r="BD339" s="72">
        <f t="shared" si="91"/>
        <v>526001.76</v>
      </c>
      <c r="BE339" s="73">
        <f t="shared" si="89"/>
        <v>136.55000000000001</v>
      </c>
      <c r="BF339" s="74">
        <f t="shared" si="94"/>
        <v>447.75</v>
      </c>
      <c r="BG339" s="66">
        <f t="shared" si="90"/>
        <v>1198742.3999999999</v>
      </c>
      <c r="BH339" s="75">
        <f t="shared" si="92"/>
        <v>3.3871631904850764E-3</v>
      </c>
      <c r="BI339" s="76">
        <f t="shared" si="93"/>
        <v>3.3871631904850799E-3</v>
      </c>
    </row>
    <row r="340" spans="1:61" ht="15.75" customHeight="1" x14ac:dyDescent="0.25">
      <c r="A340" s="60">
        <v>1</v>
      </c>
      <c r="B340" s="61">
        <v>373</v>
      </c>
      <c r="C340" s="61">
        <v>8</v>
      </c>
      <c r="D340" s="62" t="s">
        <v>91</v>
      </c>
      <c r="E340" s="62" t="s">
        <v>419</v>
      </c>
      <c r="F340" s="63">
        <v>107964</v>
      </c>
      <c r="G340" s="64">
        <v>15</v>
      </c>
      <c r="H340" s="64">
        <f>+ROUND('Izračun udjela za 2024. (kune)'!H340/'Izračun udjela za 2024. (euri)'!$G$1,2)</f>
        <v>68466604.379999995</v>
      </c>
      <c r="I340" s="65">
        <f>+ROUND('Izračun udjela za 2024. (kune)'!I340/'Izračun udjela za 2024. (euri)'!$G$1,2)</f>
        <v>7262363.71</v>
      </c>
      <c r="J340" s="66">
        <f>+ROUND('Izračun udjela za 2024. (kune)'!J340/'Izračun udjela za 2024. (euri)'!$G$1,2)</f>
        <v>70384876.769999996</v>
      </c>
      <c r="K340" s="64">
        <f>+ROUND('Izračun udjela za 2024. (kune)'!K340/'Izračun udjela za 2024. (euri)'!$G$1,2)</f>
        <v>70162411.569999993</v>
      </c>
      <c r="L340" s="65">
        <f>+ROUND('Izračun udjela za 2024. (kune)'!L340/'Izračun udjela za 2024. (euri)'!$G$1,2)</f>
        <v>7442240.7199999997</v>
      </c>
      <c r="M340" s="66">
        <f>+ROUND('Izračun udjela za 2024. (kune)'!M340/'Izračun udjela za 2024. (euri)'!$G$1,2)</f>
        <v>72128196.469999999</v>
      </c>
      <c r="N340" s="64">
        <f>+ROUND('Izračun udjela za 2024. (kune)'!N340/'Izračun udjela za 2024. (euri)'!$G$1,2)</f>
        <v>62472699.159999996</v>
      </c>
      <c r="O340" s="65">
        <f>+ROUND('Izračun udjela za 2024. (kune)'!O340/'Izračun udjela za 2024. (euri)'!$G$1,2)</f>
        <v>7954223.25</v>
      </c>
      <c r="P340" s="66">
        <f>+ROUND('Izračun udjela za 2024. (kune)'!P340/'Izračun udjela za 2024. (euri)'!$G$1,2)</f>
        <v>62696247.299999997</v>
      </c>
      <c r="Q340" s="64">
        <f>+ROUND('Izračun udjela za 2024. (kune)'!Q340/'Izračun udjela za 2024. (euri)'!$G$1,2)</f>
        <v>63489524.310000002</v>
      </c>
      <c r="R340" s="65">
        <f>+ROUND('Izračun udjela za 2024. (kune)'!R340/'Izračun udjela za 2024. (euri)'!$G$1,2)</f>
        <v>8220823.4000000004</v>
      </c>
      <c r="S340" s="66">
        <f>+ROUND('Izračun udjela za 2024. (kune)'!S340/'Izračun udjela za 2024. (euri)'!$G$1,2)</f>
        <v>63559006.049999997</v>
      </c>
      <c r="T340" s="64">
        <f>+ROUND('Izračun udjela za 2024. (kune)'!T340/'Izračun udjela za 2024. (euri)'!$G$1,2)</f>
        <v>56900895.009999998</v>
      </c>
      <c r="U340" s="65">
        <f>+ROUND('Izračun udjela za 2024. (kune)'!U340/'Izračun udjela za 2024. (euri)'!$G$1,2)</f>
        <v>7377075.71</v>
      </c>
      <c r="V340" s="67">
        <f>+ROUND('Izračun udjela za 2024. (kune)'!V340/'Izračun udjela za 2024. (euri)'!$G$1,2)</f>
        <v>56952392.189999998</v>
      </c>
      <c r="W340" s="64">
        <f>+ROUND('Izračun udjela za 2024. (kune)'!W340/'Izračun udjela za 2024. (euri)'!$G$1,2)</f>
        <v>64345257.82</v>
      </c>
      <c r="X340" s="65">
        <f>+ROUND('Izračun udjela za 2024. (kune)'!X340/'Izračun udjela za 2024. (euri)'!$G$1,2)</f>
        <v>8392875.3699999992</v>
      </c>
      <c r="Y340" s="67">
        <f>+ROUND('Izračun udjela za 2024. (kune)'!Y340/'Izračun udjela za 2024. (euri)'!$G$1,2)</f>
        <v>64345239.810000002</v>
      </c>
      <c r="Z340" s="64">
        <f>+ROUND('Izračun udjela za 2024. (kune)'!Z340/'Izračun udjela za 2024. (euri)'!$G$1,2)</f>
        <v>70218914.319999993</v>
      </c>
      <c r="AA340" s="68">
        <f>+ROUND('Izračun udjela za 2024. (kune)'!AA340/'Izračun udjela za 2024. (euri)'!$G$1,2)</f>
        <v>432239.77</v>
      </c>
      <c r="AB340" s="65">
        <f>+ROUND('Izračun udjela za 2024. (kune)'!AB340/'Izračun udjela za 2024. (euri)'!$G$1,2)</f>
        <v>9159005.8900000006</v>
      </c>
      <c r="AC340" s="67">
        <f>+ROUND('Izračun udjela za 2024. (kune)'!AC340/'Izračun udjela za 2024. (euri)'!$G$1,2)</f>
        <v>70343867.530000001</v>
      </c>
      <c r="AD340" s="64">
        <f>+ROUND('Izračun udjela za 2024. (kune)'!AD340/'Izračun udjela za 2024. (euri)'!$G$1,2)</f>
        <v>66716081.560000002</v>
      </c>
      <c r="AE340" s="68">
        <f>+ROUND('Izračun udjela za 2024. (kune)'!AE340/'Izračun udjela za 2024. (euri)'!$G$1,2)</f>
        <v>152341.97</v>
      </c>
      <c r="AF340" s="65">
        <f>+ROUND('Izračun udjela za 2024. (kune)'!AF340/'Izračun udjela za 2024. (euri)'!$G$1,2)</f>
        <v>8719352.3200000003</v>
      </c>
      <c r="AG340" s="67">
        <f>+ROUND('Izračun udjela za 2024. (kune)'!AG340/'Izračun udjela za 2024. (euri)'!$G$1,2)</f>
        <v>67301296.200000003</v>
      </c>
      <c r="AH340" s="64">
        <f>+ROUND('Izračun udjela za 2024. (kune)'!AH340/'Izračun udjela za 2024. (euri)'!$G$1,2)</f>
        <v>59316911.920000002</v>
      </c>
      <c r="AI340" s="68">
        <f>+ROUND('Izračun udjela za 2024. (kune)'!AI340/'Izračun udjela za 2024. (euri)'!$G$1,2)</f>
        <v>152855.94</v>
      </c>
      <c r="AJ340" s="64">
        <f>+ROUND('Izračun udjela za 2024. (kune)'!AJ340/'Izračun udjela za 2024. (euri)'!$G$1,2)</f>
        <v>7735084.21</v>
      </c>
      <c r="AK340" s="67">
        <f>+ROUND('Izračun udjela za 2024. (kune)'!AK340/'Izračun udjela za 2024. (euri)'!$G$1,2)</f>
        <v>59868621.130000003</v>
      </c>
      <c r="AL340" s="64">
        <f>+ROUND('Izračun udjela za 2024. (kune)'!AL340/'Izračun udjela za 2024. (euri)'!$G$1,2)</f>
        <v>70957316.040000007</v>
      </c>
      <c r="AM340" s="68">
        <f>+ROUND('Izračun udjela za 2024. (kune)'!AM340/'Izračun udjela za 2024. (euri)'!$G$1,2)</f>
        <v>178572.44</v>
      </c>
      <c r="AN340" s="64">
        <f>+ROUND('Izračun udjela za 2024. (kune)'!AN340/'Izračun udjela za 2024. (euri)'!$G$1,2)</f>
        <v>8713744.4299999997</v>
      </c>
      <c r="AO340" s="67">
        <f>+ROUND('Izračun udjela za 2024. (kune)'!AO340/'Izračun udjela za 2024. (euri)'!$G$1,2)</f>
        <v>72268786.469999999</v>
      </c>
      <c r="AP340" s="69"/>
      <c r="AQ340" s="69"/>
      <c r="AR340" s="69"/>
      <c r="AS340" s="69"/>
      <c r="AT340" s="69"/>
      <c r="AU340" s="71"/>
      <c r="AV340" s="64">
        <v>2717</v>
      </c>
      <c r="AW340" s="64">
        <v>3408</v>
      </c>
      <c r="AX340" s="64">
        <v>3168</v>
      </c>
      <c r="AY340" s="64">
        <v>3905</v>
      </c>
      <c r="AZ340" s="64"/>
      <c r="BA340" s="64"/>
      <c r="BB340" s="64"/>
      <c r="BC340" s="64"/>
      <c r="BD340" s="72">
        <f t="shared" si="91"/>
        <v>66825562.229999997</v>
      </c>
      <c r="BE340" s="73">
        <f t="shared" si="89"/>
        <v>618.96</v>
      </c>
      <c r="BF340" s="74">
        <f t="shared" ref="BF340:BF341" si="95">+$BJ$601</f>
        <v>453.27</v>
      </c>
      <c r="BG340" s="66">
        <f t="shared" si="90"/>
        <v>0</v>
      </c>
      <c r="BH340" s="75">
        <f t="shared" si="92"/>
        <v>0</v>
      </c>
      <c r="BI340" s="76">
        <f t="shared" si="93"/>
        <v>0</v>
      </c>
    </row>
    <row r="341" spans="1:61" ht="15.75" customHeight="1" x14ac:dyDescent="0.25">
      <c r="A341" s="60">
        <v>1</v>
      </c>
      <c r="B341" s="61">
        <v>374</v>
      </c>
      <c r="C341" s="61">
        <v>18</v>
      </c>
      <c r="D341" s="62" t="s">
        <v>91</v>
      </c>
      <c r="E341" s="62" t="s">
        <v>420</v>
      </c>
      <c r="F341" s="63">
        <v>12968</v>
      </c>
      <c r="G341" s="64">
        <v>12</v>
      </c>
      <c r="H341" s="64">
        <f>+ROUND('Izračun udjela za 2024. (kune)'!H341/'Izračun udjela za 2024. (euri)'!$G$1,2)</f>
        <v>8279129.7800000003</v>
      </c>
      <c r="I341" s="65">
        <f>+ROUND('Izračun udjela za 2024. (kune)'!I341/'Izračun udjela za 2024. (euri)'!$G$1,2)</f>
        <v>463946.15</v>
      </c>
      <c r="J341" s="66">
        <f>+ROUND('Izračun udjela za 2024. (kune)'!J341/'Izračun udjela za 2024. (euri)'!$G$1,2)</f>
        <v>8753005.6600000001</v>
      </c>
      <c r="K341" s="64">
        <f>+ROUND('Izračun udjela za 2024. (kune)'!K341/'Izračun udjela za 2024. (euri)'!$G$1,2)</f>
        <v>8766639.7899999991</v>
      </c>
      <c r="L341" s="65">
        <f>+ROUND('Izračun udjela za 2024. (kune)'!L341/'Izračun udjela za 2024. (euri)'!$G$1,2)</f>
        <v>491265.25</v>
      </c>
      <c r="M341" s="66">
        <f>+ROUND('Izračun udjela za 2024. (kune)'!M341/'Izračun udjela za 2024. (euri)'!$G$1,2)</f>
        <v>9268419.4800000004</v>
      </c>
      <c r="N341" s="64">
        <f>+ROUND('Izračun udjela za 2024. (kune)'!N341/'Izračun udjela za 2024. (euri)'!$G$1,2)</f>
        <v>8430491.1999999993</v>
      </c>
      <c r="O341" s="65">
        <f>+ROUND('Izračun udjela za 2024. (kune)'!O341/'Izračun udjela za 2024. (euri)'!$G$1,2)</f>
        <v>472427.51</v>
      </c>
      <c r="P341" s="66">
        <f>+ROUND('Izračun udjela za 2024. (kune)'!P341/'Izračun udjela za 2024. (euri)'!$G$1,2)</f>
        <v>8913031.3300000001</v>
      </c>
      <c r="Q341" s="64">
        <f>+ROUND('Izračun udjela za 2024. (kune)'!Q341/'Izračun udjela za 2024. (euri)'!$G$1,2)</f>
        <v>8633552.6600000001</v>
      </c>
      <c r="R341" s="65">
        <f>+ROUND('Izračun udjela za 2024. (kune)'!R341/'Izračun udjela za 2024. (euri)'!$G$1,2)</f>
        <v>486323.48</v>
      </c>
      <c r="S341" s="66">
        <f>+ROUND('Izračun udjela za 2024. (kune)'!S341/'Izračun udjela za 2024. (euri)'!$G$1,2)</f>
        <v>9124896.6899999995</v>
      </c>
      <c r="T341" s="64">
        <f>+ROUND('Izračun udjela za 2024. (kune)'!T341/'Izračun udjela za 2024. (euri)'!$G$1,2)</f>
        <v>7963021.4800000004</v>
      </c>
      <c r="U341" s="65">
        <f>+ROUND('Izračun udjela za 2024. (kune)'!U341/'Izračun udjela za 2024. (euri)'!$G$1,2)</f>
        <v>449438.15</v>
      </c>
      <c r="V341" s="67">
        <f>+ROUND('Izračun udjela za 2024. (kune)'!V341/'Izračun udjela za 2024. (euri)'!$G$1,2)</f>
        <v>8415213.3300000001</v>
      </c>
      <c r="W341" s="64">
        <f>+ROUND('Izračun udjela za 2024. (kune)'!W341/'Izračun udjela za 2024. (euri)'!$G$1,2)</f>
        <v>8819849.3599999994</v>
      </c>
      <c r="X341" s="65">
        <f>+ROUND('Izračun udjela za 2024. (kune)'!X341/'Izračun udjela za 2024. (euri)'!$G$1,2)</f>
        <v>499238.36</v>
      </c>
      <c r="Y341" s="67">
        <f>+ROUND('Izračun udjela za 2024. (kune)'!Y341/'Izračun udjela za 2024. (euri)'!$G$1,2)</f>
        <v>9319084.3100000005</v>
      </c>
      <c r="Z341" s="64">
        <f>+ROUND('Izračun udjela za 2024. (kune)'!Z341/'Izračun udjela za 2024. (euri)'!$G$1,2)</f>
        <v>9628535.0399999991</v>
      </c>
      <c r="AA341" s="68">
        <f>+ROUND('Izračun udjela za 2024. (kune)'!AA341/'Izračun udjela za 2024. (euri)'!$G$1,2)</f>
        <v>414815.24</v>
      </c>
      <c r="AB341" s="65">
        <f>+ROUND('Izračun udjela za 2024. (kune)'!AB341/'Izračun udjela za 2024. (euri)'!$G$1,2)</f>
        <v>545013.17000000004</v>
      </c>
      <c r="AC341" s="67">
        <f>+ROUND('Izračun udjela za 2024. (kune)'!AC341/'Izračun udjela za 2024. (euri)'!$G$1,2)</f>
        <v>12008931.52</v>
      </c>
      <c r="AD341" s="64">
        <f>+ROUND('Izračun udjela za 2024. (kune)'!AD341/'Izračun udjela za 2024. (euri)'!$G$1,2)</f>
        <v>6857081.2199999997</v>
      </c>
      <c r="AE341" s="68">
        <f>+ROUND('Izračun udjela za 2024. (kune)'!AE341/'Izračun udjela za 2024. (euri)'!$G$1,2)</f>
        <v>301111.76</v>
      </c>
      <c r="AF341" s="65">
        <f>+ROUND('Izračun udjela za 2024. (kune)'!AF341/'Izračun udjela za 2024. (euri)'!$G$1,2)</f>
        <v>388137.93</v>
      </c>
      <c r="AG341" s="67">
        <f>+ROUND('Izračun udjela za 2024. (kune)'!AG341/'Izračun udjela za 2024. (euri)'!$G$1,2)</f>
        <v>9048970.7200000007</v>
      </c>
      <c r="AH341" s="64">
        <f>+ROUND('Izračun udjela za 2024. (kune)'!AH341/'Izračun udjela za 2024. (euri)'!$G$1,2)</f>
        <v>6358377.7300000004</v>
      </c>
      <c r="AI341" s="68">
        <f>+ROUND('Izračun udjela za 2024. (kune)'!AI341/'Izračun udjela za 2024. (euri)'!$G$1,2)</f>
        <v>459955.62</v>
      </c>
      <c r="AJ341" s="64">
        <f>+ROUND('Izračun udjela za 2024. (kune)'!AJ341/'Izračun udjela za 2024. (euri)'!$G$1,2)</f>
        <v>359906.19</v>
      </c>
      <c r="AK341" s="67">
        <f>+ROUND('Izračun udjela za 2024. (kune)'!AK341/'Izračun udjela za 2024. (euri)'!$G$1,2)</f>
        <v>8728099</v>
      </c>
      <c r="AL341" s="64">
        <f>+ROUND('Izračun udjela za 2024. (kune)'!AL341/'Izračun udjela za 2024. (euri)'!$G$1,2)</f>
        <v>9449559.1699999999</v>
      </c>
      <c r="AM341" s="68">
        <f>+ROUND('Izračun udjela za 2024. (kune)'!AM341/'Izračun udjela za 2024. (euri)'!$G$1,2)</f>
        <v>491811.78</v>
      </c>
      <c r="AN341" s="64">
        <f>+ROUND('Izračun udjela za 2024. (kune)'!AN341/'Izračun udjela za 2024. (euri)'!$G$1,2)</f>
        <v>534877.76</v>
      </c>
      <c r="AO341" s="67">
        <f>+ROUND('Izračun udjela za 2024. (kune)'!AO341/'Izračun udjela za 2024. (euri)'!$G$1,2)</f>
        <v>11904169.439999999</v>
      </c>
      <c r="AP341" s="69"/>
      <c r="AQ341" s="69"/>
      <c r="AR341" s="69"/>
      <c r="AS341" s="69"/>
      <c r="AT341" s="69"/>
      <c r="AU341" s="71"/>
      <c r="AV341" s="64">
        <v>10315</v>
      </c>
      <c r="AW341" s="64">
        <v>9602</v>
      </c>
      <c r="AX341" s="64">
        <v>11324</v>
      </c>
      <c r="AY341" s="64">
        <v>11080</v>
      </c>
      <c r="AZ341" s="64"/>
      <c r="BA341" s="64"/>
      <c r="BB341" s="64"/>
      <c r="BC341" s="64"/>
      <c r="BD341" s="72">
        <f t="shared" si="91"/>
        <v>10201851</v>
      </c>
      <c r="BE341" s="73">
        <f t="shared" si="89"/>
        <v>786.69</v>
      </c>
      <c r="BF341" s="74">
        <f t="shared" si="95"/>
        <v>453.27</v>
      </c>
      <c r="BG341" s="66">
        <f t="shared" si="90"/>
        <v>0</v>
      </c>
      <c r="BH341" s="75">
        <f t="shared" si="92"/>
        <v>0</v>
      </c>
      <c r="BI341" s="76">
        <f t="shared" si="93"/>
        <v>0</v>
      </c>
    </row>
    <row r="342" spans="1:61" ht="15.75" customHeight="1" x14ac:dyDescent="0.25">
      <c r="A342" s="60">
        <v>1</v>
      </c>
      <c r="B342" s="61">
        <v>375</v>
      </c>
      <c r="C342" s="61">
        <v>7</v>
      </c>
      <c r="D342" s="62" t="s">
        <v>87</v>
      </c>
      <c r="E342" s="62" t="s">
        <v>421</v>
      </c>
      <c r="F342" s="63">
        <v>4144</v>
      </c>
      <c r="G342" s="64">
        <v>10</v>
      </c>
      <c r="H342" s="64">
        <f>+ROUND('Izračun udjela za 2024. (kune)'!H342/'Izračun udjela za 2024. (euri)'!$G$1,2)</f>
        <v>401136.52</v>
      </c>
      <c r="I342" s="65">
        <f>+ROUND('Izračun udjela za 2024. (kune)'!I342/'Izračun udjela za 2024. (euri)'!$G$1,2)</f>
        <v>0</v>
      </c>
      <c r="J342" s="66">
        <f>+ROUND('Izračun udjela za 2024. (kune)'!J342/'Izračun udjela za 2024. (euri)'!$G$1,2)</f>
        <v>441250.17</v>
      </c>
      <c r="K342" s="64">
        <f>+ROUND('Izračun udjela za 2024. (kune)'!K342/'Izračun udjela za 2024. (euri)'!$G$1,2)</f>
        <v>397693.09</v>
      </c>
      <c r="L342" s="65">
        <f>+ROUND('Izračun udjela za 2024. (kune)'!L342/'Izračun udjela za 2024. (euri)'!$G$1,2)</f>
        <v>0</v>
      </c>
      <c r="M342" s="66">
        <f>+ROUND('Izračun udjela za 2024. (kune)'!M342/'Izračun udjela za 2024. (euri)'!$G$1,2)</f>
        <v>437462.4</v>
      </c>
      <c r="N342" s="64">
        <f>+ROUND('Izračun udjela za 2024. (kune)'!N342/'Izračun udjela za 2024. (euri)'!$G$1,2)</f>
        <v>258191.51</v>
      </c>
      <c r="O342" s="65">
        <f>+ROUND('Izračun udjela za 2024. (kune)'!O342/'Izračun udjela za 2024. (euri)'!$G$1,2)</f>
        <v>0</v>
      </c>
      <c r="P342" s="66">
        <f>+ROUND('Izračun udjela za 2024. (kune)'!P342/'Izračun udjela za 2024. (euri)'!$G$1,2)</f>
        <v>284010.65999999997</v>
      </c>
      <c r="Q342" s="64">
        <f>+ROUND('Izračun udjela za 2024. (kune)'!Q342/'Izračun udjela za 2024. (euri)'!$G$1,2)</f>
        <v>276091.28000000003</v>
      </c>
      <c r="R342" s="65">
        <f>+ROUND('Izračun udjela za 2024. (kune)'!R342/'Izračun udjela za 2024. (euri)'!$G$1,2)</f>
        <v>0</v>
      </c>
      <c r="S342" s="66">
        <f>+ROUND('Izračun udjela za 2024. (kune)'!S342/'Izračun udjela za 2024. (euri)'!$G$1,2)</f>
        <v>303700.40999999997</v>
      </c>
      <c r="T342" s="64">
        <f>+ROUND('Izračun udjela za 2024. (kune)'!T342/'Izračun udjela za 2024. (euri)'!$G$1,2)</f>
        <v>153559.98000000001</v>
      </c>
      <c r="U342" s="65">
        <f>+ROUND('Izračun udjela za 2024. (kune)'!U342/'Izračun udjela za 2024. (euri)'!$G$1,2)</f>
        <v>0</v>
      </c>
      <c r="V342" s="67">
        <f>+ROUND('Izračun udjela za 2024. (kune)'!V342/'Izračun udjela za 2024. (euri)'!$G$1,2)</f>
        <v>168915.98</v>
      </c>
      <c r="W342" s="64">
        <f>+ROUND('Izračun udjela za 2024. (kune)'!W342/'Izračun udjela za 2024. (euri)'!$G$1,2)</f>
        <v>480898.3</v>
      </c>
      <c r="X342" s="65">
        <f>+ROUND('Izračun udjela za 2024. (kune)'!X342/'Izračun udjela za 2024. (euri)'!$G$1,2)</f>
        <v>0</v>
      </c>
      <c r="Y342" s="67">
        <f>+ROUND('Izračun udjela za 2024. (kune)'!Y342/'Izračun udjela za 2024. (euri)'!$G$1,2)</f>
        <v>528988.13</v>
      </c>
      <c r="Z342" s="64">
        <f>+ROUND('Izračun udjela za 2024. (kune)'!Z342/'Izračun udjela za 2024. (euri)'!$G$1,2)</f>
        <v>586884.13</v>
      </c>
      <c r="AA342" s="68">
        <f>+ROUND('Izračun udjela za 2024. (kune)'!AA342/'Izračun udjela za 2024. (euri)'!$G$1,2)</f>
        <v>1759.44</v>
      </c>
      <c r="AB342" s="65">
        <f>+ROUND('Izračun udjela za 2024. (kune)'!AB342/'Izračun udjela za 2024. (euri)'!$G$1,2)</f>
        <v>0</v>
      </c>
      <c r="AC342" s="67">
        <f>+ROUND('Izračun udjela za 2024. (kune)'!AC342/'Izračun udjela za 2024. (euri)'!$G$1,2)</f>
        <v>645572.54</v>
      </c>
      <c r="AD342" s="64">
        <f>+ROUND('Izračun udjela za 2024. (kune)'!AD342/'Izračun udjela za 2024. (euri)'!$G$1,2)</f>
        <v>573381.38</v>
      </c>
      <c r="AE342" s="68">
        <f>+ROUND('Izračun udjela za 2024. (kune)'!AE342/'Izračun udjela za 2024. (euri)'!$G$1,2)</f>
        <v>1194.3</v>
      </c>
      <c r="AF342" s="65">
        <f>+ROUND('Izračun udjela za 2024. (kune)'!AF342/'Izračun udjela za 2024. (euri)'!$G$1,2)</f>
        <v>0</v>
      </c>
      <c r="AG342" s="67">
        <f>+ROUND('Izračun udjela za 2024. (kune)'!AG342/'Izračun udjela za 2024. (euri)'!$G$1,2)</f>
        <v>630719.52</v>
      </c>
      <c r="AH342" s="64">
        <f>+ROUND('Izračun udjela za 2024. (kune)'!AH342/'Izračun udjela za 2024. (euri)'!$G$1,2)</f>
        <v>542275.86</v>
      </c>
      <c r="AI342" s="68">
        <f>+ROUND('Izračun udjela za 2024. (kune)'!AI342/'Izračun udjela za 2024. (euri)'!$G$1,2)</f>
        <v>1.43</v>
      </c>
      <c r="AJ342" s="64">
        <f>+ROUND('Izračun udjela za 2024. (kune)'!AJ342/'Izračun udjela za 2024. (euri)'!$G$1,2)</f>
        <v>0</v>
      </c>
      <c r="AK342" s="67">
        <f>+ROUND('Izračun udjela za 2024. (kune)'!AK342/'Izračun udjela za 2024. (euri)'!$G$1,2)</f>
        <v>596503.43999999994</v>
      </c>
      <c r="AL342" s="64">
        <f>+ROUND('Izračun udjela za 2024. (kune)'!AL342/'Izračun udjela za 2024. (euri)'!$G$1,2)</f>
        <v>654862.06000000006</v>
      </c>
      <c r="AM342" s="68">
        <f>+ROUND('Izračun udjela za 2024. (kune)'!AM342/'Izračun udjela za 2024. (euri)'!$G$1,2)</f>
        <v>30.2</v>
      </c>
      <c r="AN342" s="64">
        <f>+ROUND('Izračun udjela za 2024. (kune)'!AN342/'Izračun udjela za 2024. (euri)'!$G$1,2)</f>
        <v>0</v>
      </c>
      <c r="AO342" s="67">
        <f>+ROUND('Izračun udjela za 2024. (kune)'!AO342/'Izračun udjela za 2024. (euri)'!$G$1,2)</f>
        <v>721629.01</v>
      </c>
      <c r="AP342" s="69"/>
      <c r="AQ342" s="69"/>
      <c r="AR342" s="69"/>
      <c r="AS342" s="69"/>
      <c r="AT342" s="69"/>
      <c r="AU342" s="71"/>
      <c r="AV342" s="64">
        <v>0</v>
      </c>
      <c r="AW342" s="64">
        <v>0</v>
      </c>
      <c r="AX342" s="64">
        <v>0</v>
      </c>
      <c r="AY342" s="64">
        <v>6</v>
      </c>
      <c r="AZ342" s="64"/>
      <c r="BA342" s="64"/>
      <c r="BB342" s="64"/>
      <c r="BC342" s="64"/>
      <c r="BD342" s="72">
        <f t="shared" si="91"/>
        <v>624682.53</v>
      </c>
      <c r="BE342" s="73">
        <f t="shared" si="89"/>
        <v>150.74</v>
      </c>
      <c r="BF342" s="74">
        <f t="shared" ref="BF342:BF346" si="96">+$BJ$600</f>
        <v>447.75</v>
      </c>
      <c r="BG342" s="66">
        <f t="shared" si="90"/>
        <v>1230809.44</v>
      </c>
      <c r="BH342" s="75">
        <f t="shared" si="92"/>
        <v>3.4777717294971382E-3</v>
      </c>
      <c r="BI342" s="76">
        <f t="shared" si="93"/>
        <v>3.4777717294971399E-3</v>
      </c>
    </row>
    <row r="343" spans="1:61" ht="15.75" customHeight="1" x14ac:dyDescent="0.25">
      <c r="A343" s="60">
        <v>1</v>
      </c>
      <c r="B343" s="61">
        <v>376</v>
      </c>
      <c r="C343" s="61">
        <v>1</v>
      </c>
      <c r="D343" s="62" t="s">
        <v>87</v>
      </c>
      <c r="E343" s="62" t="s">
        <v>422</v>
      </c>
      <c r="F343" s="63">
        <v>7133</v>
      </c>
      <c r="G343" s="64">
        <v>10</v>
      </c>
      <c r="H343" s="64">
        <f>+ROUND('Izračun udjela za 2024. (kune)'!H343/'Izračun udjela za 2024. (euri)'!$G$1,2)</f>
        <v>1240370.1100000001</v>
      </c>
      <c r="I343" s="65">
        <f>+ROUND('Izračun udjela za 2024. (kune)'!I343/'Izračun udjela za 2024. (euri)'!$G$1,2)</f>
        <v>69507.53</v>
      </c>
      <c r="J343" s="66">
        <f>+ROUND('Izračun udjela za 2024. (kune)'!J343/'Izračun udjela za 2024. (euri)'!$G$1,2)</f>
        <v>1287948.83</v>
      </c>
      <c r="K343" s="64">
        <f>+ROUND('Izračun udjela za 2024. (kune)'!K343/'Izračun udjela za 2024. (euri)'!$G$1,2)</f>
        <v>1474009.94</v>
      </c>
      <c r="L343" s="65">
        <f>+ROUND('Izračun udjela za 2024. (kune)'!L343/'Izračun udjela za 2024. (euri)'!$G$1,2)</f>
        <v>82600.179999999993</v>
      </c>
      <c r="M343" s="66">
        <f>+ROUND('Izračun udjela za 2024. (kune)'!M343/'Izračun udjela za 2024. (euri)'!$G$1,2)</f>
        <v>1530550.75</v>
      </c>
      <c r="N343" s="64">
        <f>+ROUND('Izračun udjela za 2024. (kune)'!N343/'Izračun udjela za 2024. (euri)'!$G$1,2)</f>
        <v>1467297.18</v>
      </c>
      <c r="O343" s="65">
        <f>+ROUND('Izračun udjela za 2024. (kune)'!O343/'Izračun udjela za 2024. (euri)'!$G$1,2)</f>
        <v>82223.97</v>
      </c>
      <c r="P343" s="66">
        <f>+ROUND('Izračun udjela za 2024. (kune)'!P343/'Izračun udjela za 2024. (euri)'!$G$1,2)</f>
        <v>1523580.52</v>
      </c>
      <c r="Q343" s="64">
        <f>+ROUND('Izračun udjela za 2024. (kune)'!Q343/'Izračun udjela za 2024. (euri)'!$G$1,2)</f>
        <v>1367954.06</v>
      </c>
      <c r="R343" s="65">
        <f>+ROUND('Izračun udjela za 2024. (kune)'!R343/'Izračun udjela za 2024. (euri)'!$G$1,2)</f>
        <v>77254.47</v>
      </c>
      <c r="S343" s="66">
        <f>+ROUND('Izračun udjela za 2024. (kune)'!S343/'Izračun udjela za 2024. (euri)'!$G$1,2)</f>
        <v>1419769.54</v>
      </c>
      <c r="T343" s="64">
        <f>+ROUND('Izračun udjela za 2024. (kune)'!T343/'Izračun udjela za 2024. (euri)'!$G$1,2)</f>
        <v>1364861.42</v>
      </c>
      <c r="U343" s="65">
        <f>+ROUND('Izračun udjela za 2024. (kune)'!U343/'Izračun udjela za 2024. (euri)'!$G$1,2)</f>
        <v>77158.94</v>
      </c>
      <c r="V343" s="67">
        <f>+ROUND('Izračun udjela za 2024. (kune)'!V343/'Izračun udjela za 2024. (euri)'!$G$1,2)</f>
        <v>1416472.73</v>
      </c>
      <c r="W343" s="64">
        <f>+ROUND('Izračun udjela za 2024. (kune)'!W343/'Izračun udjela za 2024. (euri)'!$G$1,2)</f>
        <v>1645136.27</v>
      </c>
      <c r="X343" s="65">
        <f>+ROUND('Izračun udjela za 2024. (kune)'!X343/'Izračun udjela za 2024. (euri)'!$G$1,2)</f>
        <v>93120.95</v>
      </c>
      <c r="Y343" s="67">
        <f>+ROUND('Izračun udjela za 2024. (kune)'!Y343/'Izračun udjela za 2024. (euri)'!$G$1,2)</f>
        <v>1707216.85</v>
      </c>
      <c r="Z343" s="64">
        <f>+ROUND('Izračun udjela za 2024. (kune)'!Z343/'Izračun udjela za 2024. (euri)'!$G$1,2)</f>
        <v>1910651.37</v>
      </c>
      <c r="AA343" s="68">
        <f>+ROUND('Izračun udjela za 2024. (kune)'!AA343/'Izračun udjela za 2024. (euri)'!$G$1,2)</f>
        <v>6017.43</v>
      </c>
      <c r="AB343" s="65">
        <f>+ROUND('Izračun udjela za 2024. (kune)'!AB343/'Izračun udjela za 2024. (euri)'!$G$1,2)</f>
        <v>108150.11</v>
      </c>
      <c r="AC343" s="67">
        <f>+ROUND('Izračun udjela za 2024. (kune)'!AC343/'Izračun udjela za 2024. (euri)'!$G$1,2)</f>
        <v>1981388.04</v>
      </c>
      <c r="AD343" s="64">
        <f>+ROUND('Izračun udjela za 2024. (kune)'!AD343/'Izračun udjela za 2024. (euri)'!$G$1,2)</f>
        <v>1852377.96</v>
      </c>
      <c r="AE343" s="68">
        <f>+ROUND('Izračun udjela za 2024. (kune)'!AE343/'Izračun udjela za 2024. (euri)'!$G$1,2)</f>
        <v>4328.43</v>
      </c>
      <c r="AF343" s="65">
        <f>+ROUND('Izračun udjela za 2024. (kune)'!AF343/'Izračun udjela za 2024. (euri)'!$G$1,2)</f>
        <v>33309.129999999997</v>
      </c>
      <c r="AG343" s="67">
        <f>+ROUND('Izračun udjela za 2024. (kune)'!AG343/'Izračun udjela za 2024. (euri)'!$G$1,2)</f>
        <v>2001470.26</v>
      </c>
      <c r="AH343" s="64">
        <f>+ROUND('Izračun udjela za 2024. (kune)'!AH343/'Izračun udjela za 2024. (euri)'!$G$1,2)</f>
        <v>1602331.36</v>
      </c>
      <c r="AI343" s="68">
        <f>+ROUND('Izračun udjela za 2024. (kune)'!AI343/'Izračun udjela za 2024. (euri)'!$G$1,2)</f>
        <v>832.71</v>
      </c>
      <c r="AJ343" s="64">
        <f>+ROUND('Izračun udjela za 2024. (kune)'!AJ343/'Izračun udjela za 2024. (euri)'!$G$1,2)</f>
        <v>0</v>
      </c>
      <c r="AK343" s="67">
        <f>+ROUND('Izračun udjela za 2024. (kune)'!AK343/'Izračun udjela za 2024. (euri)'!$G$1,2)</f>
        <v>1766904.34</v>
      </c>
      <c r="AL343" s="64">
        <f>+ROUND('Izračun udjela za 2024. (kune)'!AL343/'Izračun udjela za 2024. (euri)'!$G$1,2)</f>
        <v>2034155.39</v>
      </c>
      <c r="AM343" s="68">
        <f>+ROUND('Izračun udjela za 2024. (kune)'!AM343/'Izračun udjela za 2024. (euri)'!$G$1,2)</f>
        <v>2059.52</v>
      </c>
      <c r="AN343" s="64">
        <f>+ROUND('Izračun udjela za 2024. (kune)'!AN343/'Izračun udjela za 2024. (euri)'!$G$1,2)</f>
        <v>0</v>
      </c>
      <c r="AO343" s="67">
        <f>+ROUND('Izračun udjela za 2024. (kune)'!AO343/'Izračun udjela za 2024. (euri)'!$G$1,2)</f>
        <v>2240999.2599999998</v>
      </c>
      <c r="AP343" s="69"/>
      <c r="AQ343" s="69"/>
      <c r="AR343" s="69"/>
      <c r="AS343" s="69"/>
      <c r="AT343" s="69"/>
      <c r="AU343" s="71"/>
      <c r="AV343" s="64">
        <v>24</v>
      </c>
      <c r="AW343" s="64">
        <v>24</v>
      </c>
      <c r="AX343" s="64">
        <v>24</v>
      </c>
      <c r="AY343" s="64">
        <v>26</v>
      </c>
      <c r="AZ343" s="64"/>
      <c r="BA343" s="64"/>
      <c r="BB343" s="64"/>
      <c r="BC343" s="64"/>
      <c r="BD343" s="72">
        <f t="shared" si="91"/>
        <v>1939595.75</v>
      </c>
      <c r="BE343" s="73">
        <f t="shared" si="89"/>
        <v>271.92</v>
      </c>
      <c r="BF343" s="74">
        <f t="shared" si="96"/>
        <v>447.75</v>
      </c>
      <c r="BG343" s="66">
        <f t="shared" si="90"/>
        <v>1254195.3899999999</v>
      </c>
      <c r="BH343" s="75">
        <f t="shared" si="92"/>
        <v>3.54385100475638E-3</v>
      </c>
      <c r="BI343" s="76">
        <f t="shared" si="93"/>
        <v>3.54385100475638E-3</v>
      </c>
    </row>
    <row r="344" spans="1:61" ht="15.75" customHeight="1" x14ac:dyDescent="0.25">
      <c r="A344" s="60">
        <v>1</v>
      </c>
      <c r="B344" s="61">
        <v>377</v>
      </c>
      <c r="C344" s="61">
        <v>15</v>
      </c>
      <c r="D344" s="62" t="s">
        <v>87</v>
      </c>
      <c r="E344" s="62" t="s">
        <v>423</v>
      </c>
      <c r="F344" s="63">
        <v>1283</v>
      </c>
      <c r="G344" s="64">
        <v>10</v>
      </c>
      <c r="H344" s="64">
        <f>+ROUND('Izračun udjela za 2024. (kune)'!H344/'Izračun udjela za 2024. (euri)'!$G$1,2)</f>
        <v>62727.62</v>
      </c>
      <c r="I344" s="65">
        <f>+ROUND('Izračun udjela za 2024. (kune)'!I344/'Izračun udjela za 2024. (euri)'!$G$1,2)</f>
        <v>7412.11</v>
      </c>
      <c r="J344" s="66">
        <f>+ROUND('Izračun udjela za 2024. (kune)'!J344/'Izračun udjela za 2024. (euri)'!$G$1,2)</f>
        <v>60847.06</v>
      </c>
      <c r="K344" s="64">
        <f>+ROUND('Izračun udjela za 2024. (kune)'!K344/'Izračun udjela za 2024. (euri)'!$G$1,2)</f>
        <v>70270.570000000007</v>
      </c>
      <c r="L344" s="65">
        <f>+ROUND('Izračun udjela za 2024. (kune)'!L344/'Izračun udjela za 2024. (euri)'!$G$1,2)</f>
        <v>7699.78</v>
      </c>
      <c r="M344" s="66">
        <f>+ROUND('Izračun udjela za 2024. (kune)'!M344/'Izračun udjela za 2024. (euri)'!$G$1,2)</f>
        <v>68827.87</v>
      </c>
      <c r="N344" s="64">
        <f>+ROUND('Izračun udjela za 2024. (kune)'!N344/'Izračun udjela za 2024. (euri)'!$G$1,2)</f>
        <v>83722.14</v>
      </c>
      <c r="O344" s="65">
        <f>+ROUND('Izračun udjela za 2024. (kune)'!O344/'Izračun udjela za 2024. (euri)'!$G$1,2)</f>
        <v>3946.88</v>
      </c>
      <c r="P344" s="66">
        <f>+ROUND('Izračun udjela za 2024. (kune)'!P344/'Izračun udjela za 2024. (euri)'!$G$1,2)</f>
        <v>87752.78</v>
      </c>
      <c r="Q344" s="64">
        <f>+ROUND('Izračun udjela za 2024. (kune)'!Q344/'Izračun udjela za 2024. (euri)'!$G$1,2)</f>
        <v>107819.81</v>
      </c>
      <c r="R344" s="65">
        <f>+ROUND('Izračun udjela za 2024. (kune)'!R344/'Izračun udjela za 2024. (euri)'!$G$1,2)</f>
        <v>5207.8500000000004</v>
      </c>
      <c r="S344" s="66">
        <f>+ROUND('Izračun udjela za 2024. (kune)'!S344/'Izračun udjela za 2024. (euri)'!$G$1,2)</f>
        <v>112873.15</v>
      </c>
      <c r="T344" s="64">
        <f>+ROUND('Izračun udjela za 2024. (kune)'!T344/'Izračun udjela za 2024. (euri)'!$G$1,2)</f>
        <v>130440.35</v>
      </c>
      <c r="U344" s="65">
        <f>+ROUND('Izračun udjela za 2024. (kune)'!U344/'Izračun udjela za 2024. (euri)'!$G$1,2)</f>
        <v>6251.28</v>
      </c>
      <c r="V344" s="67">
        <f>+ROUND('Izračun udjela za 2024. (kune)'!V344/'Izračun udjela za 2024. (euri)'!$G$1,2)</f>
        <v>136607.97</v>
      </c>
      <c r="W344" s="64">
        <f>+ROUND('Izračun udjela za 2024. (kune)'!W344/'Izračun udjela za 2024. (euri)'!$G$1,2)</f>
        <v>272232.46000000002</v>
      </c>
      <c r="X344" s="65">
        <f>+ROUND('Izračun udjela za 2024. (kune)'!X344/'Izračun udjela za 2024. (euri)'!$G$1,2)</f>
        <v>12963.46</v>
      </c>
      <c r="Y344" s="67">
        <f>+ROUND('Izračun udjela za 2024. (kune)'!Y344/'Izračun udjela za 2024. (euri)'!$G$1,2)</f>
        <v>285195.90000000002</v>
      </c>
      <c r="Z344" s="64">
        <f>+ROUND('Izračun udjela za 2024. (kune)'!Z344/'Izračun udjela za 2024. (euri)'!$G$1,2)</f>
        <v>191097.49</v>
      </c>
      <c r="AA344" s="68">
        <f>+ROUND('Izračun udjela za 2024. (kune)'!AA344/'Izračun udjela za 2024. (euri)'!$G$1,2)</f>
        <v>1990.47</v>
      </c>
      <c r="AB344" s="65">
        <f>+ROUND('Izračun udjela za 2024. (kune)'!AB344/'Izračun udjela za 2024. (euri)'!$G$1,2)</f>
        <v>9099.9</v>
      </c>
      <c r="AC344" s="67">
        <f>+ROUND('Izračun udjela za 2024. (kune)'!AC344/'Izračun udjela za 2024. (euri)'!$G$1,2)</f>
        <v>210052.43</v>
      </c>
      <c r="AD344" s="64">
        <f>+ROUND('Izračun udjela za 2024. (kune)'!AD344/'Izračun udjela za 2024. (euri)'!$G$1,2)</f>
        <v>221548.28</v>
      </c>
      <c r="AE344" s="68">
        <f>+ROUND('Izračun udjela za 2024. (kune)'!AE344/'Izračun udjela za 2024. (euri)'!$G$1,2)</f>
        <v>5843.27</v>
      </c>
      <c r="AF344" s="65">
        <f>+ROUND('Izračun udjela za 2024. (kune)'!AF344/'Izračun udjela za 2024. (euri)'!$G$1,2)</f>
        <v>10365.879999999999</v>
      </c>
      <c r="AG344" s="67">
        <f>+ROUND('Izračun udjela za 2024. (kune)'!AG344/'Izračun udjela za 2024. (euri)'!$G$1,2)</f>
        <v>237917.63</v>
      </c>
      <c r="AH344" s="64">
        <f>+ROUND('Izračun udjela za 2024. (kune)'!AH344/'Izračun udjela za 2024. (euri)'!$G$1,2)</f>
        <v>233541.64</v>
      </c>
      <c r="AI344" s="68">
        <f>+ROUND('Izračun udjela za 2024. (kune)'!AI344/'Izračun udjela za 2024. (euri)'!$G$1,2)</f>
        <v>1269.9100000000001</v>
      </c>
      <c r="AJ344" s="64">
        <f>+ROUND('Izračun udjela za 2024. (kune)'!AJ344/'Izračun udjela za 2024. (euri)'!$G$1,2)</f>
        <v>11059.88</v>
      </c>
      <c r="AK344" s="67">
        <f>+ROUND('Izračun udjela za 2024. (kune)'!AK344/'Izračun udjela za 2024. (euri)'!$G$1,2)</f>
        <v>258443.54</v>
      </c>
      <c r="AL344" s="64">
        <f>+ROUND('Izračun udjela za 2024. (kune)'!AL344/'Izračun udjela za 2024. (euri)'!$G$1,2)</f>
        <v>199324.18</v>
      </c>
      <c r="AM344" s="68">
        <f>+ROUND('Izračun udjela za 2024. (kune)'!AM344/'Izračun udjela za 2024. (euri)'!$G$1,2)</f>
        <v>1533.29</v>
      </c>
      <c r="AN344" s="64">
        <f>+ROUND('Izračun udjela za 2024. (kune)'!AN344/'Izračun udjela za 2024. (euri)'!$G$1,2)</f>
        <v>9493.77</v>
      </c>
      <c r="AO344" s="67">
        <f>+ROUND('Izračun udjela za 2024. (kune)'!AO344/'Izračun udjela za 2024. (euri)'!$G$1,2)</f>
        <v>222237.34</v>
      </c>
      <c r="AP344" s="69"/>
      <c r="AQ344" s="69"/>
      <c r="AR344" s="69"/>
      <c r="AS344" s="69"/>
      <c r="AT344" s="69"/>
      <c r="AU344" s="71"/>
      <c r="AV344" s="64">
        <v>55</v>
      </c>
      <c r="AW344" s="64">
        <v>55</v>
      </c>
      <c r="AX344" s="64">
        <v>69</v>
      </c>
      <c r="AY344" s="64">
        <v>69</v>
      </c>
      <c r="AZ344" s="64"/>
      <c r="BA344" s="64"/>
      <c r="BB344" s="64"/>
      <c r="BC344" s="64"/>
      <c r="BD344" s="72">
        <f t="shared" si="91"/>
        <v>242769.37</v>
      </c>
      <c r="BE344" s="73">
        <f t="shared" si="89"/>
        <v>189.22</v>
      </c>
      <c r="BF344" s="74">
        <f t="shared" si="96"/>
        <v>447.75</v>
      </c>
      <c r="BG344" s="66">
        <f t="shared" si="90"/>
        <v>331693.99</v>
      </c>
      <c r="BH344" s="75">
        <f t="shared" si="92"/>
        <v>9.3723361535649784E-4</v>
      </c>
      <c r="BI344" s="76">
        <f t="shared" si="93"/>
        <v>9.3723361535649795E-4</v>
      </c>
    </row>
    <row r="345" spans="1:61" ht="15.75" customHeight="1" x14ac:dyDescent="0.25">
      <c r="A345" s="60">
        <v>1</v>
      </c>
      <c r="B345" s="61">
        <v>378</v>
      </c>
      <c r="C345" s="61">
        <v>4</v>
      </c>
      <c r="D345" s="62" t="s">
        <v>87</v>
      </c>
      <c r="E345" s="62" t="s">
        <v>424</v>
      </c>
      <c r="F345" s="63">
        <v>466</v>
      </c>
      <c r="G345" s="64">
        <v>10</v>
      </c>
      <c r="H345" s="64">
        <f>+ROUND('Izračun udjela za 2024. (kune)'!H345/'Izračun udjela za 2024. (euri)'!$G$1,2)</f>
        <v>28482.69</v>
      </c>
      <c r="I345" s="65">
        <f>+ROUND('Izračun udjela za 2024. (kune)'!I345/'Izračun udjela za 2024. (euri)'!$G$1,2)</f>
        <v>0</v>
      </c>
      <c r="J345" s="66">
        <f>+ROUND('Izračun udjela za 2024. (kune)'!J345/'Izračun udjela za 2024. (euri)'!$G$1,2)</f>
        <v>31330.959999999999</v>
      </c>
      <c r="K345" s="64">
        <f>+ROUND('Izračun udjela za 2024. (kune)'!K345/'Izračun udjela za 2024. (euri)'!$G$1,2)</f>
        <v>26586.12</v>
      </c>
      <c r="L345" s="65">
        <f>+ROUND('Izračun udjela za 2024. (kune)'!L345/'Izračun udjela za 2024. (euri)'!$G$1,2)</f>
        <v>0</v>
      </c>
      <c r="M345" s="66">
        <f>+ROUND('Izračun udjela za 2024. (kune)'!M345/'Izračun udjela za 2024. (euri)'!$G$1,2)</f>
        <v>29244.74</v>
      </c>
      <c r="N345" s="64">
        <f>+ROUND('Izračun udjela za 2024. (kune)'!N345/'Izračun udjela za 2024. (euri)'!$G$1,2)</f>
        <v>27852.11</v>
      </c>
      <c r="O345" s="65">
        <f>+ROUND('Izračun udjela za 2024. (kune)'!O345/'Izračun udjela za 2024. (euri)'!$G$1,2)</f>
        <v>0</v>
      </c>
      <c r="P345" s="66">
        <f>+ROUND('Izračun udjela za 2024. (kune)'!P345/'Izračun udjela za 2024. (euri)'!$G$1,2)</f>
        <v>30637.32</v>
      </c>
      <c r="Q345" s="64">
        <f>+ROUND('Izračun udjela za 2024. (kune)'!Q345/'Izračun udjela za 2024. (euri)'!$G$1,2)</f>
        <v>34328.21</v>
      </c>
      <c r="R345" s="65">
        <f>+ROUND('Izračun udjela za 2024. (kune)'!R345/'Izračun udjela za 2024. (euri)'!$G$1,2)</f>
        <v>0</v>
      </c>
      <c r="S345" s="66">
        <f>+ROUND('Izračun udjela za 2024. (kune)'!S345/'Izračun udjela za 2024. (euri)'!$G$1,2)</f>
        <v>37761.040000000001</v>
      </c>
      <c r="T345" s="64">
        <f>+ROUND('Izračun udjela za 2024. (kune)'!T345/'Izračun udjela za 2024. (euri)'!$G$1,2)</f>
        <v>33977.599999999999</v>
      </c>
      <c r="U345" s="65">
        <f>+ROUND('Izračun udjela za 2024. (kune)'!U345/'Izračun udjela za 2024. (euri)'!$G$1,2)</f>
        <v>0</v>
      </c>
      <c r="V345" s="67">
        <f>+ROUND('Izračun udjela za 2024. (kune)'!V345/'Izračun udjela za 2024. (euri)'!$G$1,2)</f>
        <v>37375.360000000001</v>
      </c>
      <c r="W345" s="64">
        <f>+ROUND('Izračun udjela za 2024. (kune)'!W345/'Izračun udjela za 2024. (euri)'!$G$1,2)</f>
        <v>47925.03</v>
      </c>
      <c r="X345" s="65">
        <f>+ROUND('Izračun udjela za 2024. (kune)'!X345/'Izračun udjela za 2024. (euri)'!$G$1,2)</f>
        <v>0</v>
      </c>
      <c r="Y345" s="67">
        <f>+ROUND('Izračun udjela za 2024. (kune)'!Y345/'Izračun udjela za 2024. (euri)'!$G$1,2)</f>
        <v>52717.53</v>
      </c>
      <c r="Z345" s="64">
        <f>+ROUND('Izračun udjela za 2024. (kune)'!Z345/'Izračun udjela za 2024. (euri)'!$G$1,2)</f>
        <v>37982.300000000003</v>
      </c>
      <c r="AA345" s="68">
        <f>+ROUND('Izračun udjela za 2024. (kune)'!AA345/'Izračun udjela za 2024. (euri)'!$G$1,2)</f>
        <v>1518.1</v>
      </c>
      <c r="AB345" s="65">
        <f>+ROUND('Izračun udjela za 2024. (kune)'!AB345/'Izračun udjela za 2024. (euri)'!$G$1,2)</f>
        <v>0</v>
      </c>
      <c r="AC345" s="67">
        <f>+ROUND('Izračun udjela za 2024. (kune)'!AC345/'Izračun udjela za 2024. (euri)'!$G$1,2)</f>
        <v>59162.98</v>
      </c>
      <c r="AD345" s="64">
        <f>+ROUND('Izračun udjela za 2024. (kune)'!AD345/'Izračun udjela za 2024. (euri)'!$G$1,2)</f>
        <v>33438.57</v>
      </c>
      <c r="AE345" s="68">
        <f>+ROUND('Izračun udjela za 2024. (kune)'!AE345/'Izračun udjela za 2024. (euri)'!$G$1,2)</f>
        <v>1187.17</v>
      </c>
      <c r="AF345" s="65">
        <f>+ROUND('Izračun udjela za 2024. (kune)'!AF345/'Izračun udjela za 2024. (euri)'!$G$1,2)</f>
        <v>0</v>
      </c>
      <c r="AG345" s="67">
        <f>+ROUND('Izračun udjela za 2024. (kune)'!AG345/'Izračun udjela za 2024. (euri)'!$G$1,2)</f>
        <v>56280.84</v>
      </c>
      <c r="AH345" s="64">
        <f>+ROUND('Izračun udjela za 2024. (kune)'!AH345/'Izračun udjela za 2024. (euri)'!$G$1,2)</f>
        <v>34419.67</v>
      </c>
      <c r="AI345" s="68">
        <f>+ROUND('Izračun udjela za 2024. (kune)'!AI345/'Izračun udjela za 2024. (euri)'!$G$1,2)</f>
        <v>1439.25</v>
      </c>
      <c r="AJ345" s="64">
        <f>+ROUND('Izračun udjela za 2024. (kune)'!AJ345/'Izračun udjela za 2024. (euri)'!$G$1,2)</f>
        <v>0</v>
      </c>
      <c r="AK345" s="67">
        <f>+ROUND('Izračun udjela za 2024. (kune)'!AK345/'Izračun udjela za 2024. (euri)'!$G$1,2)</f>
        <v>56206.79</v>
      </c>
      <c r="AL345" s="64">
        <f>+ROUND('Izračun udjela za 2024. (kune)'!AL345/'Izračun udjela za 2024. (euri)'!$G$1,2)</f>
        <v>52790.7</v>
      </c>
      <c r="AM345" s="68">
        <f>+ROUND('Izračun udjela za 2024. (kune)'!AM345/'Izračun udjela za 2024. (euri)'!$G$1,2)</f>
        <v>1883.81</v>
      </c>
      <c r="AN345" s="64">
        <f>+ROUND('Izračun udjela za 2024. (kune)'!AN345/'Izračun udjela za 2024. (euri)'!$G$1,2)</f>
        <v>0</v>
      </c>
      <c r="AO345" s="67">
        <f>+ROUND('Izračun udjela za 2024. (kune)'!AO345/'Izračun udjela za 2024. (euri)'!$G$1,2)</f>
        <v>76582.880000000005</v>
      </c>
      <c r="AP345" s="69"/>
      <c r="AQ345" s="69"/>
      <c r="AR345" s="69"/>
      <c r="AS345" s="69"/>
      <c r="AT345" s="69"/>
      <c r="AU345" s="71"/>
      <c r="AV345" s="64">
        <v>87</v>
      </c>
      <c r="AW345" s="64">
        <v>95</v>
      </c>
      <c r="AX345" s="64">
        <v>91</v>
      </c>
      <c r="AY345" s="64">
        <v>94</v>
      </c>
      <c r="AZ345" s="64"/>
      <c r="BA345" s="64"/>
      <c r="BB345" s="64"/>
      <c r="BC345" s="64"/>
      <c r="BD345" s="72">
        <f t="shared" si="91"/>
        <v>60190.2</v>
      </c>
      <c r="BE345" s="73">
        <f t="shared" si="89"/>
        <v>129.16</v>
      </c>
      <c r="BF345" s="74">
        <f t="shared" si="96"/>
        <v>447.75</v>
      </c>
      <c r="BG345" s="66">
        <f t="shared" si="90"/>
        <v>148462.94</v>
      </c>
      <c r="BH345" s="75">
        <f t="shared" si="92"/>
        <v>4.1949647023346674E-4</v>
      </c>
      <c r="BI345" s="76">
        <f t="shared" si="93"/>
        <v>4.1949647023346702E-4</v>
      </c>
    </row>
    <row r="346" spans="1:61" ht="15.75" customHeight="1" x14ac:dyDescent="0.25">
      <c r="A346" s="60">
        <v>1</v>
      </c>
      <c r="B346" s="61">
        <v>379</v>
      </c>
      <c r="C346" s="61">
        <v>13</v>
      </c>
      <c r="D346" s="62" t="s">
        <v>87</v>
      </c>
      <c r="E346" s="62" t="s">
        <v>425</v>
      </c>
      <c r="F346" s="63">
        <v>1746</v>
      </c>
      <c r="G346" s="64">
        <v>10</v>
      </c>
      <c r="H346" s="64">
        <f>+ROUND('Izračun udjela za 2024. (kune)'!H346/'Izračun udjela za 2024. (euri)'!$G$1,2)</f>
        <v>418860.51</v>
      </c>
      <c r="I346" s="65">
        <f>+ROUND('Izračun udjela za 2024. (kune)'!I346/'Izračun udjela za 2024. (euri)'!$G$1,2)</f>
        <v>0</v>
      </c>
      <c r="J346" s="66">
        <f>+ROUND('Izračun udjela za 2024. (kune)'!J346/'Izračun udjela za 2024. (euri)'!$G$1,2)</f>
        <v>460746.57</v>
      </c>
      <c r="K346" s="64">
        <f>+ROUND('Izračun udjela za 2024. (kune)'!K346/'Izračun udjela za 2024. (euri)'!$G$1,2)</f>
        <v>489031.59</v>
      </c>
      <c r="L346" s="65">
        <f>+ROUND('Izračun udjela za 2024. (kune)'!L346/'Izračun udjela za 2024. (euri)'!$G$1,2)</f>
        <v>0</v>
      </c>
      <c r="M346" s="66">
        <f>+ROUND('Izračun udjela za 2024. (kune)'!M346/'Izračun udjela za 2024. (euri)'!$G$1,2)</f>
        <v>537934.75</v>
      </c>
      <c r="N346" s="64">
        <f>+ROUND('Izračun udjela za 2024. (kune)'!N346/'Izračun udjela za 2024. (euri)'!$G$1,2)</f>
        <v>431294.38</v>
      </c>
      <c r="O346" s="65">
        <f>+ROUND('Izračun udjela za 2024. (kune)'!O346/'Izračun udjela za 2024. (euri)'!$G$1,2)</f>
        <v>0</v>
      </c>
      <c r="P346" s="66">
        <f>+ROUND('Izračun udjela za 2024. (kune)'!P346/'Izračun udjela za 2024. (euri)'!$G$1,2)</f>
        <v>474423.82</v>
      </c>
      <c r="Q346" s="64">
        <f>+ROUND('Izračun udjela za 2024. (kune)'!Q346/'Izračun udjela za 2024. (euri)'!$G$1,2)</f>
        <v>470299.21</v>
      </c>
      <c r="R346" s="65">
        <f>+ROUND('Izračun udjela za 2024. (kune)'!R346/'Izračun udjela za 2024. (euri)'!$G$1,2)</f>
        <v>0</v>
      </c>
      <c r="S346" s="66">
        <f>+ROUND('Izračun udjela za 2024. (kune)'!S346/'Izračun udjela za 2024. (euri)'!$G$1,2)</f>
        <v>517329.13</v>
      </c>
      <c r="T346" s="64">
        <f>+ROUND('Izračun udjela za 2024. (kune)'!T346/'Izračun udjela za 2024. (euri)'!$G$1,2)</f>
        <v>438120.56</v>
      </c>
      <c r="U346" s="65">
        <f>+ROUND('Izračun udjela za 2024. (kune)'!U346/'Izračun udjela za 2024. (euri)'!$G$1,2)</f>
        <v>0</v>
      </c>
      <c r="V346" s="67">
        <f>+ROUND('Izračun udjela za 2024. (kune)'!V346/'Izračun udjela za 2024. (euri)'!$G$1,2)</f>
        <v>481932.61</v>
      </c>
      <c r="W346" s="64">
        <f>+ROUND('Izračun udjela za 2024. (kune)'!W346/'Izračun udjela za 2024. (euri)'!$G$1,2)</f>
        <v>519119.21</v>
      </c>
      <c r="X346" s="65">
        <f>+ROUND('Izračun udjela za 2024. (kune)'!X346/'Izračun udjela za 2024. (euri)'!$G$1,2)</f>
        <v>0</v>
      </c>
      <c r="Y346" s="67">
        <f>+ROUND('Izračun udjela za 2024. (kune)'!Y346/'Izračun udjela za 2024. (euri)'!$G$1,2)</f>
        <v>571031.13</v>
      </c>
      <c r="Z346" s="64">
        <f>+ROUND('Izračun udjela za 2024. (kune)'!Z346/'Izračun udjela za 2024. (euri)'!$G$1,2)</f>
        <v>610633.55000000005</v>
      </c>
      <c r="AA346" s="68">
        <f>+ROUND('Izračun udjela za 2024. (kune)'!AA346/'Izračun udjela za 2024. (euri)'!$G$1,2)</f>
        <v>61524.05</v>
      </c>
      <c r="AB346" s="65">
        <f>+ROUND('Izračun udjela za 2024. (kune)'!AB346/'Izračun udjela za 2024. (euri)'!$G$1,2)</f>
        <v>0</v>
      </c>
      <c r="AC346" s="67">
        <f>+ROUND('Izračun udjela za 2024. (kune)'!AC346/'Izračun udjela za 2024. (euri)'!$G$1,2)</f>
        <v>997769.21</v>
      </c>
      <c r="AD346" s="64">
        <f>+ROUND('Izračun udjela za 2024. (kune)'!AD346/'Izračun udjela za 2024. (euri)'!$G$1,2)</f>
        <v>568255.51</v>
      </c>
      <c r="AE346" s="68">
        <f>+ROUND('Izračun udjela za 2024. (kune)'!AE346/'Izračun udjela za 2024. (euri)'!$G$1,2)</f>
        <v>45578.34</v>
      </c>
      <c r="AF346" s="65">
        <f>+ROUND('Izračun udjela za 2024. (kune)'!AF346/'Izračun udjela za 2024. (euri)'!$G$1,2)</f>
        <v>0</v>
      </c>
      <c r="AG346" s="67">
        <f>+ROUND('Izračun udjela za 2024. (kune)'!AG346/'Izračun udjela za 2024. (euri)'!$G$1,2)</f>
        <v>985994.05</v>
      </c>
      <c r="AH346" s="64">
        <f>+ROUND('Izračun udjela za 2024. (kune)'!AH346/'Izračun udjela za 2024. (euri)'!$G$1,2)</f>
        <v>505726.42</v>
      </c>
      <c r="AI346" s="68">
        <f>+ROUND('Izračun udjela za 2024. (kune)'!AI346/'Izračun udjela za 2024. (euri)'!$G$1,2)</f>
        <v>55512.800000000003</v>
      </c>
      <c r="AJ346" s="64">
        <f>+ROUND('Izračun udjela za 2024. (kune)'!AJ346/'Izračun udjela za 2024. (euri)'!$G$1,2)</f>
        <v>0</v>
      </c>
      <c r="AK346" s="67">
        <f>+ROUND('Izračun udjela za 2024. (kune)'!AK346/'Izračun udjela za 2024. (euri)'!$G$1,2)</f>
        <v>944826.86</v>
      </c>
      <c r="AL346" s="64">
        <f>+ROUND('Izračun udjela za 2024. (kune)'!AL346/'Izračun udjela za 2024. (euri)'!$G$1,2)</f>
        <v>701694.64</v>
      </c>
      <c r="AM346" s="68">
        <f>+ROUND('Izračun udjela za 2024. (kune)'!AM346/'Izračun udjela za 2024. (euri)'!$G$1,2)</f>
        <v>70702.009999999995</v>
      </c>
      <c r="AN346" s="64">
        <f>+ROUND('Izračun udjela za 2024. (kune)'!AN346/'Izračun udjela za 2024. (euri)'!$G$1,2)</f>
        <v>0</v>
      </c>
      <c r="AO346" s="67">
        <f>+ROUND('Izračun udjela za 2024. (kune)'!AO346/'Izračun udjela za 2024. (euri)'!$G$1,2)</f>
        <v>1140836.8799999999</v>
      </c>
      <c r="AP346" s="69"/>
      <c r="AQ346" s="69"/>
      <c r="AR346" s="69"/>
      <c r="AS346" s="69"/>
      <c r="AT346" s="69"/>
      <c r="AU346" s="71"/>
      <c r="AV346" s="64">
        <v>1798</v>
      </c>
      <c r="AW346" s="64">
        <v>1877</v>
      </c>
      <c r="AX346" s="64">
        <v>2053</v>
      </c>
      <c r="AY346" s="64">
        <v>2040</v>
      </c>
      <c r="AZ346" s="64"/>
      <c r="BA346" s="64"/>
      <c r="BB346" s="64"/>
      <c r="BC346" s="64"/>
      <c r="BD346" s="72">
        <f t="shared" si="91"/>
        <v>928091.63</v>
      </c>
      <c r="BE346" s="73">
        <f t="shared" si="89"/>
        <v>531.54999999999995</v>
      </c>
      <c r="BF346" s="74">
        <f t="shared" si="96"/>
        <v>447.75</v>
      </c>
      <c r="BG346" s="66">
        <f t="shared" si="90"/>
        <v>0</v>
      </c>
      <c r="BH346" s="75">
        <f t="shared" si="92"/>
        <v>0</v>
      </c>
      <c r="BI346" s="76">
        <f t="shared" si="93"/>
        <v>0</v>
      </c>
    </row>
    <row r="347" spans="1:61" ht="15.75" customHeight="1" x14ac:dyDescent="0.25">
      <c r="A347" s="60">
        <v>1</v>
      </c>
      <c r="B347" s="61">
        <v>380</v>
      </c>
      <c r="C347" s="61">
        <v>1</v>
      </c>
      <c r="D347" s="62" t="s">
        <v>91</v>
      </c>
      <c r="E347" s="62" t="s">
        <v>426</v>
      </c>
      <c r="F347" s="63">
        <v>37435</v>
      </c>
      <c r="G347" s="64">
        <v>15</v>
      </c>
      <c r="H347" s="64">
        <f>+ROUND('Izračun udjela za 2024. (kune)'!H347/'Izračun udjela za 2024. (euri)'!$G$1,2)</f>
        <v>24048364.690000001</v>
      </c>
      <c r="I347" s="65">
        <f>+ROUND('Izračun udjela za 2024. (kune)'!I347/'Izračun udjela za 2024. (euri)'!$G$1,2)</f>
        <v>0</v>
      </c>
      <c r="J347" s="66">
        <f>+ROUND('Izračun udjela za 2024. (kune)'!J347/'Izračun udjela za 2024. (euri)'!$G$1,2)</f>
        <v>27655619.390000001</v>
      </c>
      <c r="K347" s="64">
        <f>+ROUND('Izračun udjela za 2024. (kune)'!K347/'Izračun udjela za 2024. (euri)'!$G$1,2)</f>
        <v>24094346.93</v>
      </c>
      <c r="L347" s="65">
        <f>+ROUND('Izračun udjela za 2024. (kune)'!L347/'Izračun udjela za 2024. (euri)'!$G$1,2)</f>
        <v>0</v>
      </c>
      <c r="M347" s="66">
        <f>+ROUND('Izračun udjela za 2024. (kune)'!M347/'Izračun udjela za 2024. (euri)'!$G$1,2)</f>
        <v>27708498.969999999</v>
      </c>
      <c r="N347" s="64">
        <f>+ROUND('Izračun udjela za 2024. (kune)'!N347/'Izračun udjela za 2024. (euri)'!$G$1,2)</f>
        <v>22311972.600000001</v>
      </c>
      <c r="O347" s="65">
        <f>+ROUND('Izračun udjela za 2024. (kune)'!O347/'Izračun udjela za 2024. (euri)'!$G$1,2)</f>
        <v>0</v>
      </c>
      <c r="P347" s="66">
        <f>+ROUND('Izračun udjela za 2024. (kune)'!P347/'Izračun udjela za 2024. (euri)'!$G$1,2)</f>
        <v>25658768.489999998</v>
      </c>
      <c r="Q347" s="64">
        <f>+ROUND('Izračun udjela za 2024. (kune)'!Q347/'Izračun udjela za 2024. (euri)'!$G$1,2)</f>
        <v>23657228.559999999</v>
      </c>
      <c r="R347" s="65">
        <f>+ROUND('Izračun udjela za 2024. (kune)'!R347/'Izračun udjela za 2024. (euri)'!$G$1,2)</f>
        <v>0</v>
      </c>
      <c r="S347" s="66">
        <f>+ROUND('Izračun udjela za 2024. (kune)'!S347/'Izračun udjela za 2024. (euri)'!$G$1,2)</f>
        <v>27205812.850000001</v>
      </c>
      <c r="T347" s="64">
        <f>+ROUND('Izračun udjela za 2024. (kune)'!T347/'Izračun udjela za 2024. (euri)'!$G$1,2)</f>
        <v>21848172.09</v>
      </c>
      <c r="U347" s="65">
        <f>+ROUND('Izračun udjela za 2024. (kune)'!U347/'Izračun udjela za 2024. (euri)'!$G$1,2)</f>
        <v>0</v>
      </c>
      <c r="V347" s="67">
        <f>+ROUND('Izračun udjela za 2024. (kune)'!V347/'Izračun udjela za 2024. (euri)'!$G$1,2)</f>
        <v>25125397.899999999</v>
      </c>
      <c r="W347" s="64">
        <f>+ROUND('Izračun udjela za 2024. (kune)'!W347/'Izračun udjela za 2024. (euri)'!$G$1,2)</f>
        <v>24554296.010000002</v>
      </c>
      <c r="X347" s="65">
        <f>+ROUND('Izračun udjela za 2024. (kune)'!X347/'Izračun udjela za 2024. (euri)'!$G$1,2)</f>
        <v>0</v>
      </c>
      <c r="Y347" s="67">
        <f>+ROUND('Izračun udjela za 2024. (kune)'!Y347/'Izračun udjela za 2024. (euri)'!$G$1,2)</f>
        <v>28237440.41</v>
      </c>
      <c r="Z347" s="64">
        <f>+ROUND('Izračun udjela za 2024. (kune)'!Z347/'Izračun udjela za 2024. (euri)'!$G$1,2)</f>
        <v>27316601.149999999</v>
      </c>
      <c r="AA347" s="68">
        <f>+ROUND('Izračun udjela za 2024. (kune)'!AA347/'Izračun udjela za 2024. (euri)'!$G$1,2)</f>
        <v>49150.78</v>
      </c>
      <c r="AB347" s="65">
        <f>+ROUND('Izračun udjela za 2024. (kune)'!AB347/'Izračun udjela za 2024. (euri)'!$G$1,2)</f>
        <v>0</v>
      </c>
      <c r="AC347" s="67">
        <f>+ROUND('Izračun udjela za 2024. (kune)'!AC347/'Izračun udjela za 2024. (euri)'!$G$1,2)</f>
        <v>31389162.59</v>
      </c>
      <c r="AD347" s="64">
        <f>+ROUND('Izračun udjela za 2024. (kune)'!AD347/'Izračun udjela za 2024. (euri)'!$G$1,2)</f>
        <v>26300581.640000001</v>
      </c>
      <c r="AE347" s="68">
        <f>+ROUND('Izračun udjela za 2024. (kune)'!AE347/'Izračun udjela za 2024. (euri)'!$G$1,2)</f>
        <v>13362.7</v>
      </c>
      <c r="AF347" s="65">
        <f>+ROUND('Izračun udjela za 2024. (kune)'!AF347/'Izračun udjela za 2024. (euri)'!$G$1,2)</f>
        <v>0</v>
      </c>
      <c r="AG347" s="67">
        <f>+ROUND('Izračun udjela za 2024. (kune)'!AG347/'Izračun udjela za 2024. (euri)'!$G$1,2)</f>
        <v>30266246.43</v>
      </c>
      <c r="AH347" s="64">
        <f>+ROUND('Izračun udjela za 2024. (kune)'!AH347/'Izračun udjela za 2024. (euri)'!$G$1,2)</f>
        <v>23395018.539999999</v>
      </c>
      <c r="AI347" s="68">
        <f>+ROUND('Izračun udjela za 2024. (kune)'!AI347/'Izračun udjela za 2024. (euri)'!$G$1,2)</f>
        <v>9892.11</v>
      </c>
      <c r="AJ347" s="64">
        <f>+ROUND('Izračun udjela za 2024. (kune)'!AJ347/'Izračun udjela za 2024. (euri)'!$G$1,2)</f>
        <v>0</v>
      </c>
      <c r="AK347" s="67">
        <f>+ROUND('Izračun udjela za 2024. (kune)'!AK347/'Izračun udjela za 2024. (euri)'!$G$1,2)</f>
        <v>26938455.82</v>
      </c>
      <c r="AL347" s="64">
        <f>+ROUND('Izračun udjela za 2024. (kune)'!AL347/'Izračun udjela za 2024. (euri)'!$G$1,2)</f>
        <v>29622775.710000001</v>
      </c>
      <c r="AM347" s="68">
        <f>+ROUND('Izračun udjela za 2024. (kune)'!AM347/'Izračun udjela za 2024. (euri)'!$G$1,2)</f>
        <v>12661.39</v>
      </c>
      <c r="AN347" s="64">
        <f>+ROUND('Izračun udjela za 2024. (kune)'!AN347/'Izračun udjela za 2024. (euri)'!$G$1,2)</f>
        <v>0</v>
      </c>
      <c r="AO347" s="67">
        <f>+ROUND('Izračun udjela za 2024. (kune)'!AO347/'Izračun udjela za 2024. (euri)'!$G$1,2)</f>
        <v>34095360.310000002</v>
      </c>
      <c r="AP347" s="69"/>
      <c r="AQ347" s="69"/>
      <c r="AR347" s="69"/>
      <c r="AS347" s="69"/>
      <c r="AT347" s="69"/>
      <c r="AU347" s="71"/>
      <c r="AV347" s="64">
        <v>138</v>
      </c>
      <c r="AW347" s="64">
        <v>157</v>
      </c>
      <c r="AX347" s="64">
        <v>199</v>
      </c>
      <c r="AY347" s="64">
        <v>191</v>
      </c>
      <c r="AZ347" s="64"/>
      <c r="BA347" s="64"/>
      <c r="BB347" s="64"/>
      <c r="BC347" s="64"/>
      <c r="BD347" s="72">
        <f t="shared" si="91"/>
        <v>30185333.109999999</v>
      </c>
      <c r="BE347" s="73">
        <f t="shared" si="89"/>
        <v>806.34</v>
      </c>
      <c r="BF347" s="74">
        <f>+$BJ$601</f>
        <v>453.27</v>
      </c>
      <c r="BG347" s="66">
        <f t="shared" si="90"/>
        <v>0</v>
      </c>
      <c r="BH347" s="75">
        <f t="shared" si="92"/>
        <v>0</v>
      </c>
      <c r="BI347" s="76">
        <f t="shared" si="93"/>
        <v>0</v>
      </c>
    </row>
    <row r="348" spans="1:61" ht="15.75" customHeight="1" x14ac:dyDescent="0.25">
      <c r="A348" s="60">
        <v>1</v>
      </c>
      <c r="B348" s="61">
        <v>381</v>
      </c>
      <c r="C348" s="61">
        <v>14</v>
      </c>
      <c r="D348" s="62" t="s">
        <v>87</v>
      </c>
      <c r="E348" s="62" t="s">
        <v>427</v>
      </c>
      <c r="F348" s="63">
        <v>1775</v>
      </c>
      <c r="G348" s="64">
        <v>10</v>
      </c>
      <c r="H348" s="64">
        <f>+ROUND('Izračun udjela za 2024. (kune)'!H348/'Izračun udjela za 2024. (euri)'!$G$1,2)</f>
        <v>158176.82</v>
      </c>
      <c r="I348" s="65">
        <f>+ROUND('Izračun udjela za 2024. (kune)'!I348/'Izračun udjela za 2024. (euri)'!$G$1,2)</f>
        <v>0</v>
      </c>
      <c r="J348" s="66">
        <f>+ROUND('Izračun udjela za 2024. (kune)'!J348/'Izračun udjela za 2024. (euri)'!$G$1,2)</f>
        <v>173994.5</v>
      </c>
      <c r="K348" s="64">
        <f>+ROUND('Izračun udjela za 2024. (kune)'!K348/'Izračun udjela za 2024. (euri)'!$G$1,2)</f>
        <v>156906.62</v>
      </c>
      <c r="L348" s="65">
        <f>+ROUND('Izračun udjela za 2024. (kune)'!L348/'Izračun udjela za 2024. (euri)'!$G$1,2)</f>
        <v>0</v>
      </c>
      <c r="M348" s="66">
        <f>+ROUND('Izračun udjela za 2024. (kune)'!M348/'Izračun udjela za 2024. (euri)'!$G$1,2)</f>
        <v>172597.28</v>
      </c>
      <c r="N348" s="64">
        <f>+ROUND('Izračun udjela za 2024. (kune)'!N348/'Izračun udjela za 2024. (euri)'!$G$1,2)</f>
        <v>94718.7</v>
      </c>
      <c r="O348" s="65">
        <f>+ROUND('Izračun udjela za 2024. (kune)'!O348/'Izračun udjela za 2024. (euri)'!$G$1,2)</f>
        <v>0</v>
      </c>
      <c r="P348" s="66">
        <f>+ROUND('Izračun udjela za 2024. (kune)'!P348/'Izračun udjela za 2024. (euri)'!$G$1,2)</f>
        <v>104190.57</v>
      </c>
      <c r="Q348" s="64">
        <f>+ROUND('Izračun udjela za 2024. (kune)'!Q348/'Izračun udjela za 2024. (euri)'!$G$1,2)</f>
        <v>123345.23</v>
      </c>
      <c r="R348" s="65">
        <f>+ROUND('Izračun udjela za 2024. (kune)'!R348/'Izračun udjela za 2024. (euri)'!$G$1,2)</f>
        <v>0</v>
      </c>
      <c r="S348" s="66">
        <f>+ROUND('Izračun udjela za 2024. (kune)'!S348/'Izračun udjela za 2024. (euri)'!$G$1,2)</f>
        <v>135679.75</v>
      </c>
      <c r="T348" s="64">
        <f>+ROUND('Izračun udjela za 2024. (kune)'!T348/'Izračun udjela za 2024. (euri)'!$G$1,2)</f>
        <v>97957.98</v>
      </c>
      <c r="U348" s="65">
        <f>+ROUND('Izračun udjela za 2024. (kune)'!U348/'Izračun udjela za 2024. (euri)'!$G$1,2)</f>
        <v>0</v>
      </c>
      <c r="V348" s="67">
        <f>+ROUND('Izračun udjela za 2024. (kune)'!V348/'Izračun udjela za 2024. (euri)'!$G$1,2)</f>
        <v>107753.78</v>
      </c>
      <c r="W348" s="64">
        <f>+ROUND('Izračun udjela za 2024. (kune)'!W348/'Izračun udjela za 2024. (euri)'!$G$1,2)</f>
        <v>221511.33</v>
      </c>
      <c r="X348" s="65">
        <f>+ROUND('Izračun udjela za 2024. (kune)'!X348/'Izračun udjela za 2024. (euri)'!$G$1,2)</f>
        <v>0</v>
      </c>
      <c r="Y348" s="67">
        <f>+ROUND('Izračun udjela za 2024. (kune)'!Y348/'Izračun udjela za 2024. (euri)'!$G$1,2)</f>
        <v>243662.46</v>
      </c>
      <c r="Z348" s="64">
        <f>+ROUND('Izračun udjela za 2024. (kune)'!Z348/'Izračun udjela za 2024. (euri)'!$G$1,2)</f>
        <v>198343.1</v>
      </c>
      <c r="AA348" s="68">
        <f>+ROUND('Izračun udjela za 2024. (kune)'!AA348/'Izračun udjela za 2024. (euri)'!$G$1,2)</f>
        <v>957.38</v>
      </c>
      <c r="AB348" s="65">
        <f>+ROUND('Izračun udjela za 2024. (kune)'!AB348/'Izračun udjela za 2024. (euri)'!$G$1,2)</f>
        <v>0</v>
      </c>
      <c r="AC348" s="67">
        <f>+ROUND('Izračun udjela za 2024. (kune)'!AC348/'Izračun udjela za 2024. (euri)'!$G$1,2)</f>
        <v>218177.41</v>
      </c>
      <c r="AD348" s="64">
        <f>+ROUND('Izračun udjela za 2024. (kune)'!AD348/'Izračun udjela za 2024. (euri)'!$G$1,2)</f>
        <v>192003.69</v>
      </c>
      <c r="AE348" s="68">
        <f>+ROUND('Izračun udjela za 2024. (kune)'!AE348/'Izračun udjela za 2024. (euri)'!$G$1,2)</f>
        <v>344.55</v>
      </c>
      <c r="AF348" s="65">
        <f>+ROUND('Izračun udjela za 2024. (kune)'!AF348/'Izračun udjela za 2024. (euri)'!$G$1,2)</f>
        <v>0</v>
      </c>
      <c r="AG348" s="67">
        <f>+ROUND('Izračun udjela za 2024. (kune)'!AG348/'Izračun udjela za 2024. (euri)'!$G$1,2)</f>
        <v>211204.06</v>
      </c>
      <c r="AH348" s="64">
        <f>+ROUND('Izračun udjela za 2024. (kune)'!AH348/'Izračun udjela za 2024. (euri)'!$G$1,2)</f>
        <v>234194.5</v>
      </c>
      <c r="AI348" s="68">
        <f>+ROUND('Izračun udjela za 2024. (kune)'!AI348/'Izračun udjela za 2024. (euri)'!$G$1,2)</f>
        <v>0</v>
      </c>
      <c r="AJ348" s="64">
        <f>+ROUND('Izračun udjela za 2024. (kune)'!AJ348/'Izračun udjela za 2024. (euri)'!$G$1,2)</f>
        <v>0</v>
      </c>
      <c r="AK348" s="67">
        <f>+ROUND('Izračun udjela za 2024. (kune)'!AK348/'Izračun udjela za 2024. (euri)'!$G$1,2)</f>
        <v>257613.95</v>
      </c>
      <c r="AL348" s="64">
        <f>+ROUND('Izračun udjela za 2024. (kune)'!AL348/'Izračun udjela za 2024. (euri)'!$G$1,2)</f>
        <v>299842.12</v>
      </c>
      <c r="AM348" s="68">
        <f>+ROUND('Izračun udjela za 2024. (kune)'!AM348/'Izračun udjela za 2024. (euri)'!$G$1,2)</f>
        <v>0</v>
      </c>
      <c r="AN348" s="64">
        <f>+ROUND('Izračun udjela za 2024. (kune)'!AN348/'Izračun udjela za 2024. (euri)'!$G$1,2)</f>
        <v>0</v>
      </c>
      <c r="AO348" s="67">
        <f>+ROUND('Izračun udjela za 2024. (kune)'!AO348/'Izračun udjela za 2024. (euri)'!$G$1,2)</f>
        <v>329826.34000000003</v>
      </c>
      <c r="AP348" s="69"/>
      <c r="AQ348" s="69"/>
      <c r="AR348" s="69"/>
      <c r="AS348" s="69"/>
      <c r="AT348" s="69"/>
      <c r="AU348" s="71"/>
      <c r="AV348" s="64">
        <v>0</v>
      </c>
      <c r="AW348" s="64">
        <v>0</v>
      </c>
      <c r="AX348" s="64">
        <v>0</v>
      </c>
      <c r="AY348" s="64">
        <v>0</v>
      </c>
      <c r="AZ348" s="64"/>
      <c r="BA348" s="64"/>
      <c r="BB348" s="64"/>
      <c r="BC348" s="64"/>
      <c r="BD348" s="72">
        <f t="shared" si="91"/>
        <v>252096.84</v>
      </c>
      <c r="BE348" s="73">
        <f t="shared" si="89"/>
        <v>142.03</v>
      </c>
      <c r="BF348" s="74">
        <f t="shared" ref="BF348:BF352" si="97">+$BJ$600</f>
        <v>447.75</v>
      </c>
      <c r="BG348" s="66">
        <f t="shared" si="90"/>
        <v>542653</v>
      </c>
      <c r="BH348" s="75">
        <f t="shared" si="92"/>
        <v>1.5333188071151051E-3</v>
      </c>
      <c r="BI348" s="76">
        <f t="shared" si="93"/>
        <v>1.5333188071151101E-3</v>
      </c>
    </row>
    <row r="349" spans="1:61" ht="15.75" customHeight="1" x14ac:dyDescent="0.25">
      <c r="A349" s="60">
        <v>1</v>
      </c>
      <c r="B349" s="61">
        <v>382</v>
      </c>
      <c r="C349" s="61">
        <v>17</v>
      </c>
      <c r="D349" s="62" t="s">
        <v>87</v>
      </c>
      <c r="E349" s="62" t="s">
        <v>428</v>
      </c>
      <c r="F349" s="63">
        <v>4511</v>
      </c>
      <c r="G349" s="64">
        <v>10</v>
      </c>
      <c r="H349" s="64">
        <f>+ROUND('Izračun udjela za 2024. (kune)'!H349/'Izračun udjela za 2024. (euri)'!$G$1,2)</f>
        <v>1007906.25</v>
      </c>
      <c r="I349" s="65">
        <f>+ROUND('Izračun udjela za 2024. (kune)'!I349/'Izračun udjela za 2024. (euri)'!$G$1,2)</f>
        <v>0</v>
      </c>
      <c r="J349" s="66">
        <f>+ROUND('Izračun udjela za 2024. (kune)'!J349/'Izračun udjela za 2024. (euri)'!$G$1,2)</f>
        <v>1108696.8799999999</v>
      </c>
      <c r="K349" s="64">
        <f>+ROUND('Izračun udjela za 2024. (kune)'!K349/'Izračun udjela za 2024. (euri)'!$G$1,2)</f>
        <v>1174877.97</v>
      </c>
      <c r="L349" s="65">
        <f>+ROUND('Izračun udjela za 2024. (kune)'!L349/'Izračun udjela za 2024. (euri)'!$G$1,2)</f>
        <v>0</v>
      </c>
      <c r="M349" s="66">
        <f>+ROUND('Izračun udjela za 2024. (kune)'!M349/'Izračun udjela za 2024. (euri)'!$G$1,2)</f>
        <v>1292365.76</v>
      </c>
      <c r="N349" s="64">
        <f>+ROUND('Izračun udjela za 2024. (kune)'!N349/'Izračun udjela za 2024. (euri)'!$G$1,2)</f>
        <v>997450.13</v>
      </c>
      <c r="O349" s="65">
        <f>+ROUND('Izračun udjela za 2024. (kune)'!O349/'Izračun udjela za 2024. (euri)'!$G$1,2)</f>
        <v>0</v>
      </c>
      <c r="P349" s="66">
        <f>+ROUND('Izračun udjela za 2024. (kune)'!P349/'Izračun udjela za 2024. (euri)'!$G$1,2)</f>
        <v>1097195.1399999999</v>
      </c>
      <c r="Q349" s="64">
        <f>+ROUND('Izračun udjela za 2024. (kune)'!Q349/'Izračun udjela za 2024. (euri)'!$G$1,2)</f>
        <v>1150545.47</v>
      </c>
      <c r="R349" s="65">
        <f>+ROUND('Izračun udjela za 2024. (kune)'!R349/'Izračun udjela za 2024. (euri)'!$G$1,2)</f>
        <v>0</v>
      </c>
      <c r="S349" s="66">
        <f>+ROUND('Izračun udjela za 2024. (kune)'!S349/'Izračun udjela za 2024. (euri)'!$G$1,2)</f>
        <v>1265600.02</v>
      </c>
      <c r="T349" s="64">
        <f>+ROUND('Izračun udjela za 2024. (kune)'!T349/'Izračun udjela za 2024. (euri)'!$G$1,2)</f>
        <v>1123495.1599999999</v>
      </c>
      <c r="U349" s="65">
        <f>+ROUND('Izračun udjela za 2024. (kune)'!U349/'Izračun udjela za 2024. (euri)'!$G$1,2)</f>
        <v>0</v>
      </c>
      <c r="V349" s="67">
        <f>+ROUND('Izračun udjela za 2024. (kune)'!V349/'Izračun udjela za 2024. (euri)'!$G$1,2)</f>
        <v>1235844.67</v>
      </c>
      <c r="W349" s="64">
        <f>+ROUND('Izračun udjela za 2024. (kune)'!W349/'Izračun udjela za 2024. (euri)'!$G$1,2)</f>
        <v>1279511.0900000001</v>
      </c>
      <c r="X349" s="65">
        <f>+ROUND('Izračun udjela za 2024. (kune)'!X349/'Izračun udjela za 2024. (euri)'!$G$1,2)</f>
        <v>0</v>
      </c>
      <c r="Y349" s="67">
        <f>+ROUND('Izračun udjela za 2024. (kune)'!Y349/'Izračun udjela za 2024. (euri)'!$G$1,2)</f>
        <v>1407462.2</v>
      </c>
      <c r="Z349" s="64">
        <f>+ROUND('Izračun udjela za 2024. (kune)'!Z349/'Izračun udjela za 2024. (euri)'!$G$1,2)</f>
        <v>1342367.23</v>
      </c>
      <c r="AA349" s="68">
        <f>+ROUND('Izračun udjela za 2024. (kune)'!AA349/'Izračun udjela za 2024. (euri)'!$G$1,2)</f>
        <v>121235.93</v>
      </c>
      <c r="AB349" s="65">
        <f>+ROUND('Izračun udjela za 2024. (kune)'!AB349/'Izračun udjela za 2024. (euri)'!$G$1,2)</f>
        <v>0</v>
      </c>
      <c r="AC349" s="67">
        <f>+ROUND('Izračun udjela za 2024. (kune)'!AC349/'Izračun udjela za 2024. (euri)'!$G$1,2)</f>
        <v>2121544.25</v>
      </c>
      <c r="AD349" s="64">
        <f>+ROUND('Izračun udjela za 2024. (kune)'!AD349/'Izračun udjela za 2024. (euri)'!$G$1,2)</f>
        <v>1143693.1599999999</v>
      </c>
      <c r="AE349" s="68">
        <f>+ROUND('Izračun udjela za 2024. (kune)'!AE349/'Izračun udjela za 2024. (euri)'!$G$1,2)</f>
        <v>92137.91</v>
      </c>
      <c r="AF349" s="65">
        <f>+ROUND('Izračun udjela za 2024. (kune)'!AF349/'Izračun udjela za 2024. (euri)'!$G$1,2)</f>
        <v>0</v>
      </c>
      <c r="AG349" s="67">
        <f>+ROUND('Izračun udjela za 2024. (kune)'!AG349/'Izračun udjela za 2024. (euri)'!$G$1,2)</f>
        <v>1865151.95</v>
      </c>
      <c r="AH349" s="64">
        <f>+ROUND('Izračun udjela za 2024. (kune)'!AH349/'Izračun udjela za 2024. (euri)'!$G$1,2)</f>
        <v>1169441.68</v>
      </c>
      <c r="AI349" s="68">
        <f>+ROUND('Izračun udjela za 2024. (kune)'!AI349/'Izračun udjela za 2024. (euri)'!$G$1,2)</f>
        <v>142557.10999999999</v>
      </c>
      <c r="AJ349" s="64">
        <f>+ROUND('Izračun udjela za 2024. (kune)'!AJ349/'Izračun udjela za 2024. (euri)'!$G$1,2)</f>
        <v>0</v>
      </c>
      <c r="AK349" s="67">
        <f>+ROUND('Izračun udjela za 2024. (kune)'!AK349/'Izračun udjela za 2024. (euri)'!$G$1,2)</f>
        <v>1862103.39</v>
      </c>
      <c r="AL349" s="64">
        <f>+ROUND('Izračun udjela za 2024. (kune)'!AL349/'Izračun udjela za 2024. (euri)'!$G$1,2)</f>
        <v>1438214.11</v>
      </c>
      <c r="AM349" s="68">
        <f>+ROUND('Izračun udjela za 2024. (kune)'!AM349/'Izračun udjela za 2024. (euri)'!$G$1,2)</f>
        <v>154513.26999999999</v>
      </c>
      <c r="AN349" s="64">
        <f>+ROUND('Izračun udjela za 2024. (kune)'!AN349/'Izračun udjela za 2024. (euri)'!$G$1,2)</f>
        <v>0</v>
      </c>
      <c r="AO349" s="67">
        <f>+ROUND('Izračun udjela za 2024. (kune)'!AO349/'Izračun udjela za 2024. (euri)'!$G$1,2)</f>
        <v>2152485.02</v>
      </c>
      <c r="AP349" s="69"/>
      <c r="AQ349" s="69"/>
      <c r="AR349" s="69"/>
      <c r="AS349" s="69"/>
      <c r="AT349" s="69"/>
      <c r="AU349" s="71"/>
      <c r="AV349" s="64">
        <v>3554</v>
      </c>
      <c r="AW349" s="64">
        <v>3235</v>
      </c>
      <c r="AX349" s="64">
        <v>3345</v>
      </c>
      <c r="AY349" s="64">
        <v>3381</v>
      </c>
      <c r="AZ349" s="64"/>
      <c r="BA349" s="64"/>
      <c r="BB349" s="64"/>
      <c r="BC349" s="64"/>
      <c r="BD349" s="72">
        <f t="shared" si="91"/>
        <v>1881749.36</v>
      </c>
      <c r="BE349" s="73">
        <f t="shared" si="89"/>
        <v>417.15</v>
      </c>
      <c r="BF349" s="74">
        <f t="shared" si="97"/>
        <v>447.75</v>
      </c>
      <c r="BG349" s="66">
        <f t="shared" si="90"/>
        <v>138036.60000000009</v>
      </c>
      <c r="BH349" s="75">
        <f t="shared" si="92"/>
        <v>3.900358329360108E-4</v>
      </c>
      <c r="BI349" s="76">
        <f t="shared" si="93"/>
        <v>3.9003583293601102E-4</v>
      </c>
    </row>
    <row r="350" spans="1:61" ht="15.75" customHeight="1" x14ac:dyDescent="0.25">
      <c r="A350" s="60">
        <v>1</v>
      </c>
      <c r="B350" s="61">
        <v>383</v>
      </c>
      <c r="C350" s="61">
        <v>17</v>
      </c>
      <c r="D350" s="62" t="s">
        <v>87</v>
      </c>
      <c r="E350" s="62" t="s">
        <v>429</v>
      </c>
      <c r="F350" s="63">
        <v>1613</v>
      </c>
      <c r="G350" s="64">
        <v>10</v>
      </c>
      <c r="H350" s="64">
        <f>+ROUND('Izračun udjela za 2024. (kune)'!H350/'Izračun udjela za 2024. (euri)'!$G$1,2)</f>
        <v>278590.21000000002</v>
      </c>
      <c r="I350" s="65">
        <f>+ROUND('Izračun udjela za 2024. (kune)'!I350/'Izračun udjela za 2024. (euri)'!$G$1,2)</f>
        <v>0</v>
      </c>
      <c r="J350" s="66">
        <f>+ROUND('Izračun udjela za 2024. (kune)'!J350/'Izračun udjela za 2024. (euri)'!$G$1,2)</f>
        <v>306449.23</v>
      </c>
      <c r="K350" s="64">
        <f>+ROUND('Izračun udjela za 2024. (kune)'!K350/'Izračun udjela za 2024. (euri)'!$G$1,2)</f>
        <v>310011.84999999998</v>
      </c>
      <c r="L350" s="65">
        <f>+ROUND('Izračun udjela za 2024. (kune)'!L350/'Izračun udjela za 2024. (euri)'!$G$1,2)</f>
        <v>0</v>
      </c>
      <c r="M350" s="66">
        <f>+ROUND('Izračun udjela za 2024. (kune)'!M350/'Izračun udjela za 2024. (euri)'!$G$1,2)</f>
        <v>341013.03</v>
      </c>
      <c r="N350" s="64">
        <f>+ROUND('Izračun udjela za 2024. (kune)'!N350/'Izračun udjela za 2024. (euri)'!$G$1,2)</f>
        <v>303185.49</v>
      </c>
      <c r="O350" s="65">
        <f>+ROUND('Izračun udjela za 2024. (kune)'!O350/'Izračun udjela za 2024. (euri)'!$G$1,2)</f>
        <v>0</v>
      </c>
      <c r="P350" s="66">
        <f>+ROUND('Izračun udjela za 2024. (kune)'!P350/'Izračun udjela za 2024. (euri)'!$G$1,2)</f>
        <v>333504.03999999998</v>
      </c>
      <c r="Q350" s="64">
        <f>+ROUND('Izračun udjela za 2024. (kune)'!Q350/'Izračun udjela za 2024. (euri)'!$G$1,2)</f>
        <v>355585.35</v>
      </c>
      <c r="R350" s="65">
        <f>+ROUND('Izračun udjela za 2024. (kune)'!R350/'Izračun udjela za 2024. (euri)'!$G$1,2)</f>
        <v>0</v>
      </c>
      <c r="S350" s="66">
        <f>+ROUND('Izračun udjela za 2024. (kune)'!S350/'Izračun udjela za 2024. (euri)'!$G$1,2)</f>
        <v>391143.88</v>
      </c>
      <c r="T350" s="64">
        <f>+ROUND('Izračun udjela za 2024. (kune)'!T350/'Izračun udjela za 2024. (euri)'!$G$1,2)</f>
        <v>369802.18</v>
      </c>
      <c r="U350" s="65">
        <f>+ROUND('Izračun udjela za 2024. (kune)'!U350/'Izračun udjela za 2024. (euri)'!$G$1,2)</f>
        <v>0</v>
      </c>
      <c r="V350" s="67">
        <f>+ROUND('Izračun udjela za 2024. (kune)'!V350/'Izračun udjela za 2024. (euri)'!$G$1,2)</f>
        <v>406782.39</v>
      </c>
      <c r="W350" s="64">
        <f>+ROUND('Izračun udjela za 2024. (kune)'!W350/'Izračun udjela za 2024. (euri)'!$G$1,2)</f>
        <v>422852.17</v>
      </c>
      <c r="X350" s="65">
        <f>+ROUND('Izračun udjela za 2024. (kune)'!X350/'Izračun udjela za 2024. (euri)'!$G$1,2)</f>
        <v>0</v>
      </c>
      <c r="Y350" s="67">
        <f>+ROUND('Izračun udjela za 2024. (kune)'!Y350/'Izračun udjela za 2024. (euri)'!$G$1,2)</f>
        <v>465137.39</v>
      </c>
      <c r="Z350" s="64">
        <f>+ROUND('Izračun udjela za 2024. (kune)'!Z350/'Izračun udjela za 2024. (euri)'!$G$1,2)</f>
        <v>420276.66</v>
      </c>
      <c r="AA350" s="68">
        <f>+ROUND('Izračun udjela za 2024. (kune)'!AA350/'Izračun udjela za 2024. (euri)'!$G$1,2)</f>
        <v>45380.65</v>
      </c>
      <c r="AB350" s="65">
        <f>+ROUND('Izračun udjela za 2024. (kune)'!AB350/'Izračun udjela za 2024. (euri)'!$G$1,2)</f>
        <v>0</v>
      </c>
      <c r="AC350" s="67">
        <f>+ROUND('Izračun udjela za 2024. (kune)'!AC350/'Izračun udjela za 2024. (euri)'!$G$1,2)</f>
        <v>740217.58</v>
      </c>
      <c r="AD350" s="64">
        <f>+ROUND('Izračun udjela za 2024. (kune)'!AD350/'Izračun udjela za 2024. (euri)'!$G$1,2)</f>
        <v>395173.44</v>
      </c>
      <c r="AE350" s="68">
        <f>+ROUND('Izračun udjela za 2024. (kune)'!AE350/'Izračun udjela za 2024. (euri)'!$G$1,2)</f>
        <v>33196.33</v>
      </c>
      <c r="AF350" s="65">
        <f>+ROUND('Izračun udjela za 2024. (kune)'!AF350/'Izračun udjela za 2024. (euri)'!$G$1,2)</f>
        <v>0</v>
      </c>
      <c r="AG350" s="67">
        <f>+ROUND('Izračun udjela za 2024. (kune)'!AG350/'Izračun udjela za 2024. (euri)'!$G$1,2)</f>
        <v>710896.3</v>
      </c>
      <c r="AH350" s="64">
        <f>+ROUND('Izračun udjela za 2024. (kune)'!AH350/'Izračun udjela za 2024. (euri)'!$G$1,2)</f>
        <v>394282.79</v>
      </c>
      <c r="AI350" s="68">
        <f>+ROUND('Izračun udjela za 2024. (kune)'!AI350/'Izračun udjela za 2024. (euri)'!$G$1,2)</f>
        <v>54368.84</v>
      </c>
      <c r="AJ350" s="64">
        <f>+ROUND('Izračun udjela za 2024. (kune)'!AJ350/'Izračun udjela za 2024. (euri)'!$G$1,2)</f>
        <v>0</v>
      </c>
      <c r="AK350" s="67">
        <f>+ROUND('Izračun udjela za 2024. (kune)'!AK350/'Izračun udjela za 2024. (euri)'!$G$1,2)</f>
        <v>739623.04</v>
      </c>
      <c r="AL350" s="64">
        <f>+ROUND('Izračun udjela za 2024. (kune)'!AL350/'Izračun udjela za 2024. (euri)'!$G$1,2)</f>
        <v>621768.31999999995</v>
      </c>
      <c r="AM350" s="68">
        <f>+ROUND('Izračun udjela za 2024. (kune)'!AM350/'Izračun udjela za 2024. (euri)'!$G$1,2)</f>
        <v>59535.7</v>
      </c>
      <c r="AN350" s="64">
        <f>+ROUND('Izračun udjela za 2024. (kune)'!AN350/'Izračun udjela za 2024. (euri)'!$G$1,2)</f>
        <v>0</v>
      </c>
      <c r="AO350" s="67">
        <f>+ROUND('Izračun udjela za 2024. (kune)'!AO350/'Izračun udjela za 2024. (euri)'!$G$1,2)</f>
        <v>978260.78</v>
      </c>
      <c r="AP350" s="69"/>
      <c r="AQ350" s="69"/>
      <c r="AR350" s="69"/>
      <c r="AS350" s="69"/>
      <c r="AT350" s="69"/>
      <c r="AU350" s="71"/>
      <c r="AV350" s="64">
        <v>1497</v>
      </c>
      <c r="AW350" s="64">
        <v>1428</v>
      </c>
      <c r="AX350" s="64">
        <v>1670</v>
      </c>
      <c r="AY350" s="64">
        <v>1643</v>
      </c>
      <c r="AZ350" s="64"/>
      <c r="BA350" s="64"/>
      <c r="BB350" s="64"/>
      <c r="BC350" s="64"/>
      <c r="BD350" s="72">
        <f t="shared" si="91"/>
        <v>726827.02</v>
      </c>
      <c r="BE350" s="73">
        <f t="shared" si="89"/>
        <v>450.61</v>
      </c>
      <c r="BF350" s="74">
        <f t="shared" si="97"/>
        <v>447.75</v>
      </c>
      <c r="BG350" s="66">
        <f t="shared" si="90"/>
        <v>0</v>
      </c>
      <c r="BH350" s="75">
        <f t="shared" si="92"/>
        <v>0</v>
      </c>
      <c r="BI350" s="76">
        <f t="shared" si="93"/>
        <v>0</v>
      </c>
    </row>
    <row r="351" spans="1:61" ht="15.75" customHeight="1" x14ac:dyDescent="0.25">
      <c r="A351" s="60">
        <v>1</v>
      </c>
      <c r="B351" s="61">
        <v>385</v>
      </c>
      <c r="C351" s="61">
        <v>20</v>
      </c>
      <c r="D351" s="62" t="s">
        <v>87</v>
      </c>
      <c r="E351" s="62" t="s">
        <v>430</v>
      </c>
      <c r="F351" s="63">
        <v>2636</v>
      </c>
      <c r="G351" s="64">
        <v>10</v>
      </c>
      <c r="H351" s="64">
        <f>+ROUND('Izračun udjela za 2024. (kune)'!H351/'Izračun udjela za 2024. (euri)'!$G$1,2)</f>
        <v>293758.58</v>
      </c>
      <c r="I351" s="65">
        <f>+ROUND('Izračun udjela za 2024. (kune)'!I351/'Izračun udjela za 2024. (euri)'!$G$1,2)</f>
        <v>0</v>
      </c>
      <c r="J351" s="66">
        <f>+ROUND('Izračun udjela za 2024. (kune)'!J351/'Izračun udjela za 2024. (euri)'!$G$1,2)</f>
        <v>323134.44</v>
      </c>
      <c r="K351" s="64">
        <f>+ROUND('Izračun udjela za 2024. (kune)'!K351/'Izračun udjela za 2024. (euri)'!$G$1,2)</f>
        <v>367021.83</v>
      </c>
      <c r="L351" s="65">
        <f>+ROUND('Izračun udjela za 2024. (kune)'!L351/'Izračun udjela za 2024. (euri)'!$G$1,2)</f>
        <v>0</v>
      </c>
      <c r="M351" s="66">
        <f>+ROUND('Izračun udjela za 2024. (kune)'!M351/'Izračun udjela za 2024. (euri)'!$G$1,2)</f>
        <v>403724.01</v>
      </c>
      <c r="N351" s="64">
        <f>+ROUND('Izračun udjela za 2024. (kune)'!N351/'Izračun udjela za 2024. (euri)'!$G$1,2)</f>
        <v>234871.21</v>
      </c>
      <c r="O351" s="65">
        <f>+ROUND('Izračun udjela za 2024. (kune)'!O351/'Izračun udjela za 2024. (euri)'!$G$1,2)</f>
        <v>0</v>
      </c>
      <c r="P351" s="66">
        <f>+ROUND('Izračun udjela za 2024. (kune)'!P351/'Izračun udjela za 2024. (euri)'!$G$1,2)</f>
        <v>258358.34</v>
      </c>
      <c r="Q351" s="64">
        <f>+ROUND('Izračun udjela za 2024. (kune)'!Q351/'Izračun udjela za 2024. (euri)'!$G$1,2)</f>
        <v>267767.17</v>
      </c>
      <c r="R351" s="65">
        <f>+ROUND('Izračun udjela za 2024. (kune)'!R351/'Izračun udjela za 2024. (euri)'!$G$1,2)</f>
        <v>0</v>
      </c>
      <c r="S351" s="66">
        <f>+ROUND('Izračun udjela za 2024. (kune)'!S351/'Izračun udjela za 2024. (euri)'!$G$1,2)</f>
        <v>294543.89</v>
      </c>
      <c r="T351" s="64">
        <f>+ROUND('Izračun udjela za 2024. (kune)'!T351/'Izračun udjela za 2024. (euri)'!$G$1,2)</f>
        <v>238410.68</v>
      </c>
      <c r="U351" s="65">
        <f>+ROUND('Izračun udjela za 2024. (kune)'!U351/'Izračun udjela za 2024. (euri)'!$G$1,2)</f>
        <v>0</v>
      </c>
      <c r="V351" s="67">
        <f>+ROUND('Izračun udjela za 2024. (kune)'!V351/'Izračun udjela za 2024. (euri)'!$G$1,2)</f>
        <v>262251.74</v>
      </c>
      <c r="W351" s="64">
        <f>+ROUND('Izračun udjela za 2024. (kune)'!W351/'Izračun udjela za 2024. (euri)'!$G$1,2)</f>
        <v>387237.01</v>
      </c>
      <c r="X351" s="65">
        <f>+ROUND('Izračun udjela za 2024. (kune)'!X351/'Izračun udjela za 2024. (euri)'!$G$1,2)</f>
        <v>0</v>
      </c>
      <c r="Y351" s="67">
        <f>+ROUND('Izračun udjela za 2024. (kune)'!Y351/'Izračun udjela za 2024. (euri)'!$G$1,2)</f>
        <v>425960.71</v>
      </c>
      <c r="Z351" s="64">
        <f>+ROUND('Izračun udjela za 2024. (kune)'!Z351/'Izračun udjela za 2024. (euri)'!$G$1,2)</f>
        <v>406970.32</v>
      </c>
      <c r="AA351" s="68">
        <f>+ROUND('Izračun udjela za 2024. (kune)'!AA351/'Izračun udjela za 2024. (euri)'!$G$1,2)</f>
        <v>345.51</v>
      </c>
      <c r="AB351" s="65">
        <f>+ROUND('Izračun udjela za 2024. (kune)'!AB351/'Izračun udjela za 2024. (euri)'!$G$1,2)</f>
        <v>0</v>
      </c>
      <c r="AC351" s="67">
        <f>+ROUND('Izračun udjela za 2024. (kune)'!AC351/'Izračun udjela za 2024. (euri)'!$G$1,2)</f>
        <v>451448.14</v>
      </c>
      <c r="AD351" s="64">
        <f>+ROUND('Izračun udjela za 2024. (kune)'!AD351/'Izračun udjela za 2024. (euri)'!$G$1,2)</f>
        <v>394048.29</v>
      </c>
      <c r="AE351" s="68">
        <f>+ROUND('Izračun udjela za 2024. (kune)'!AE351/'Izračun udjela za 2024. (euri)'!$G$1,2)</f>
        <v>873.97</v>
      </c>
      <c r="AF351" s="65">
        <f>+ROUND('Izračun udjela za 2024. (kune)'!AF351/'Izračun udjela za 2024. (euri)'!$G$1,2)</f>
        <v>0</v>
      </c>
      <c r="AG351" s="67">
        <f>+ROUND('Izračun udjela za 2024. (kune)'!AG351/'Izračun udjela za 2024. (euri)'!$G$1,2)</f>
        <v>438185.56</v>
      </c>
      <c r="AH351" s="64">
        <f>+ROUND('Izračun udjela za 2024. (kune)'!AH351/'Izračun udjela za 2024. (euri)'!$G$1,2)</f>
        <v>427116.14</v>
      </c>
      <c r="AI351" s="68">
        <f>+ROUND('Izračun udjela za 2024. (kune)'!AI351/'Izračun udjela za 2024. (euri)'!$G$1,2)</f>
        <v>1206.51</v>
      </c>
      <c r="AJ351" s="64">
        <f>+ROUND('Izračun udjela za 2024. (kune)'!AJ351/'Izračun udjela za 2024. (euri)'!$G$1,2)</f>
        <v>0</v>
      </c>
      <c r="AK351" s="67">
        <f>+ROUND('Izračun udjela za 2024. (kune)'!AK351/'Izračun udjela za 2024. (euri)'!$G$1,2)</f>
        <v>477260.3</v>
      </c>
      <c r="AL351" s="64">
        <f>+ROUND('Izračun udjela za 2024. (kune)'!AL351/'Izračun udjela za 2024. (euri)'!$G$1,2)</f>
        <v>365224.42</v>
      </c>
      <c r="AM351" s="68">
        <f>+ROUND('Izračun udjela za 2024. (kune)'!AM351/'Izračun udjela za 2024. (euri)'!$G$1,2)</f>
        <v>613.76</v>
      </c>
      <c r="AN351" s="64">
        <f>+ROUND('Izračun udjela za 2024. (kune)'!AN351/'Izračun udjela za 2024. (euri)'!$G$1,2)</f>
        <v>0</v>
      </c>
      <c r="AO351" s="67">
        <f>+ROUND('Izračun udjela za 2024. (kune)'!AO351/'Izračun udjela za 2024. (euri)'!$G$1,2)</f>
        <v>410269.42</v>
      </c>
      <c r="AP351" s="69"/>
      <c r="AQ351" s="69"/>
      <c r="AR351" s="69"/>
      <c r="AS351" s="69"/>
      <c r="AT351" s="69"/>
      <c r="AU351" s="71"/>
      <c r="AV351" s="64">
        <v>19</v>
      </c>
      <c r="AW351" s="64">
        <v>26</v>
      </c>
      <c r="AX351" s="64">
        <v>40</v>
      </c>
      <c r="AY351" s="64">
        <v>42</v>
      </c>
      <c r="AZ351" s="64"/>
      <c r="BA351" s="64"/>
      <c r="BB351" s="64"/>
      <c r="BC351" s="64"/>
      <c r="BD351" s="72">
        <f t="shared" si="91"/>
        <v>440624.83</v>
      </c>
      <c r="BE351" s="73">
        <f t="shared" si="89"/>
        <v>167.16</v>
      </c>
      <c r="BF351" s="74">
        <f t="shared" si="97"/>
        <v>447.75</v>
      </c>
      <c r="BG351" s="66">
        <f t="shared" si="90"/>
        <v>739635.24000000011</v>
      </c>
      <c r="BH351" s="75">
        <f t="shared" si="92"/>
        <v>2.0899112764457117E-3</v>
      </c>
      <c r="BI351" s="76">
        <f t="shared" si="93"/>
        <v>2.0899112764457099E-3</v>
      </c>
    </row>
    <row r="352" spans="1:61" ht="15.75" customHeight="1" x14ac:dyDescent="0.25">
      <c r="A352" s="60">
        <v>1</v>
      </c>
      <c r="B352" s="61">
        <v>386</v>
      </c>
      <c r="C352" s="61">
        <v>14</v>
      </c>
      <c r="D352" s="62" t="s">
        <v>87</v>
      </c>
      <c r="E352" s="62" t="s">
        <v>431</v>
      </c>
      <c r="F352" s="63">
        <v>3558</v>
      </c>
      <c r="G352" s="64">
        <v>10</v>
      </c>
      <c r="H352" s="64">
        <f>+ROUND('Izračun udjela za 2024. (kune)'!H352/'Izračun udjela za 2024. (euri)'!$G$1,2)</f>
        <v>449177.15</v>
      </c>
      <c r="I352" s="65">
        <f>+ROUND('Izračun udjela za 2024. (kune)'!I352/'Izračun udjela za 2024. (euri)'!$G$1,2)</f>
        <v>0</v>
      </c>
      <c r="J352" s="66">
        <f>+ROUND('Izračun udjela za 2024. (kune)'!J352/'Izračun udjela za 2024. (euri)'!$G$1,2)</f>
        <v>494094.87</v>
      </c>
      <c r="K352" s="64">
        <f>+ROUND('Izračun udjela za 2024. (kune)'!K352/'Izračun udjela za 2024. (euri)'!$G$1,2)</f>
        <v>360375.62</v>
      </c>
      <c r="L352" s="65">
        <f>+ROUND('Izračun udjela za 2024. (kune)'!L352/'Izračun udjela za 2024. (euri)'!$G$1,2)</f>
        <v>0</v>
      </c>
      <c r="M352" s="66">
        <f>+ROUND('Izračun udjela za 2024. (kune)'!M352/'Izračun udjela za 2024. (euri)'!$G$1,2)</f>
        <v>396413.18</v>
      </c>
      <c r="N352" s="64">
        <f>+ROUND('Izračun udjela za 2024. (kune)'!N352/'Izračun udjela za 2024. (euri)'!$G$1,2)</f>
        <v>205538.2</v>
      </c>
      <c r="O352" s="65">
        <f>+ROUND('Izračun udjela za 2024. (kune)'!O352/'Izračun udjela za 2024. (euri)'!$G$1,2)</f>
        <v>0</v>
      </c>
      <c r="P352" s="66">
        <f>+ROUND('Izračun udjela za 2024. (kune)'!P352/'Izračun udjela za 2024. (euri)'!$G$1,2)</f>
        <v>226092.02</v>
      </c>
      <c r="Q352" s="64">
        <f>+ROUND('Izračun udjela za 2024. (kune)'!Q352/'Izračun udjela za 2024. (euri)'!$G$1,2)</f>
        <v>418799.66</v>
      </c>
      <c r="R352" s="65">
        <f>+ROUND('Izračun udjela za 2024. (kune)'!R352/'Izračun udjela za 2024. (euri)'!$G$1,2)</f>
        <v>0</v>
      </c>
      <c r="S352" s="66">
        <f>+ROUND('Izračun udjela za 2024. (kune)'!S352/'Izračun udjela za 2024. (euri)'!$G$1,2)</f>
        <v>460679.63</v>
      </c>
      <c r="T352" s="64">
        <f>+ROUND('Izračun udjela za 2024. (kune)'!T352/'Izračun udjela za 2024. (euri)'!$G$1,2)</f>
        <v>354486.29</v>
      </c>
      <c r="U352" s="65">
        <f>+ROUND('Izračun udjela za 2024. (kune)'!U352/'Izračun udjela za 2024. (euri)'!$G$1,2)</f>
        <v>0</v>
      </c>
      <c r="V352" s="67">
        <f>+ROUND('Izračun udjela za 2024. (kune)'!V352/'Izračun udjela za 2024. (euri)'!$G$1,2)</f>
        <v>389934.91</v>
      </c>
      <c r="W352" s="64">
        <f>+ROUND('Izračun udjela za 2024. (kune)'!W352/'Izračun udjela za 2024. (euri)'!$G$1,2)</f>
        <v>459157.25</v>
      </c>
      <c r="X352" s="65">
        <f>+ROUND('Izračun udjela za 2024. (kune)'!X352/'Izračun udjela za 2024. (euri)'!$G$1,2)</f>
        <v>0</v>
      </c>
      <c r="Y352" s="67">
        <f>+ROUND('Izračun udjela za 2024. (kune)'!Y352/'Izračun udjela za 2024. (euri)'!$G$1,2)</f>
        <v>505072.98</v>
      </c>
      <c r="Z352" s="64">
        <f>+ROUND('Izračun udjela za 2024. (kune)'!Z352/'Izračun udjela za 2024. (euri)'!$G$1,2)</f>
        <v>505014.98</v>
      </c>
      <c r="AA352" s="68">
        <f>+ROUND('Izračun udjela za 2024. (kune)'!AA352/'Izračun udjela za 2024. (euri)'!$G$1,2)</f>
        <v>600.16</v>
      </c>
      <c r="AB352" s="65">
        <f>+ROUND('Izračun udjela za 2024. (kune)'!AB352/'Izračun udjela za 2024. (euri)'!$G$1,2)</f>
        <v>0</v>
      </c>
      <c r="AC352" s="67">
        <f>+ROUND('Izračun udjela za 2024. (kune)'!AC352/'Izračun udjela za 2024. (euri)'!$G$1,2)</f>
        <v>555516.47</v>
      </c>
      <c r="AD352" s="64">
        <f>+ROUND('Izračun udjela za 2024. (kune)'!AD352/'Izračun udjela za 2024. (euri)'!$G$1,2)</f>
        <v>462529.88</v>
      </c>
      <c r="AE352" s="68">
        <f>+ROUND('Izračun udjela za 2024. (kune)'!AE352/'Izračun udjela za 2024. (euri)'!$G$1,2)</f>
        <v>371.53</v>
      </c>
      <c r="AF352" s="65">
        <f>+ROUND('Izračun udjela za 2024. (kune)'!AF352/'Izračun udjela za 2024. (euri)'!$G$1,2)</f>
        <v>0</v>
      </c>
      <c r="AG352" s="67">
        <f>+ROUND('Izračun udjela za 2024. (kune)'!AG352/'Izračun udjela za 2024. (euri)'!$G$1,2)</f>
        <v>508782.87</v>
      </c>
      <c r="AH352" s="64">
        <f>+ROUND('Izračun udjela za 2024. (kune)'!AH352/'Izračun udjela za 2024. (euri)'!$G$1,2)</f>
        <v>432986.64</v>
      </c>
      <c r="AI352" s="68">
        <f>+ROUND('Izračun udjela za 2024. (kune)'!AI352/'Izračun udjela za 2024. (euri)'!$G$1,2)</f>
        <v>0</v>
      </c>
      <c r="AJ352" s="64">
        <f>+ROUND('Izračun udjela za 2024. (kune)'!AJ352/'Izračun udjela za 2024. (euri)'!$G$1,2)</f>
        <v>0</v>
      </c>
      <c r="AK352" s="67">
        <f>+ROUND('Izračun udjela za 2024. (kune)'!AK352/'Izračun udjela za 2024. (euri)'!$G$1,2)</f>
        <v>477161.28</v>
      </c>
      <c r="AL352" s="64">
        <f>+ROUND('Izračun udjela za 2024. (kune)'!AL352/'Izračun udjela za 2024. (euri)'!$G$1,2)</f>
        <v>719807.37</v>
      </c>
      <c r="AM352" s="68">
        <f>+ROUND('Izračun udjela za 2024. (kune)'!AM352/'Izračun udjela za 2024. (euri)'!$G$1,2)</f>
        <v>79.63</v>
      </c>
      <c r="AN352" s="64">
        <f>+ROUND('Izračun udjela za 2024. (kune)'!AN352/'Izračun udjela za 2024. (euri)'!$G$1,2)</f>
        <v>0</v>
      </c>
      <c r="AO352" s="67">
        <f>+ROUND('Izračun udjela za 2024. (kune)'!AO352/'Izračun udjela za 2024. (euri)'!$G$1,2)</f>
        <v>792576.48</v>
      </c>
      <c r="AP352" s="69"/>
      <c r="AQ352" s="69"/>
      <c r="AR352" s="69"/>
      <c r="AS352" s="69"/>
      <c r="AT352" s="69"/>
      <c r="AU352" s="71"/>
      <c r="AV352" s="64">
        <v>0</v>
      </c>
      <c r="AW352" s="64">
        <v>0</v>
      </c>
      <c r="AX352" s="64">
        <v>4</v>
      </c>
      <c r="AY352" s="64">
        <v>4</v>
      </c>
      <c r="AZ352" s="64"/>
      <c r="BA352" s="64"/>
      <c r="BB352" s="64"/>
      <c r="BC352" s="64"/>
      <c r="BD352" s="72">
        <f t="shared" si="91"/>
        <v>567822.02</v>
      </c>
      <c r="BE352" s="73">
        <f t="shared" si="89"/>
        <v>159.59</v>
      </c>
      <c r="BF352" s="74">
        <f t="shared" si="97"/>
        <v>447.75</v>
      </c>
      <c r="BG352" s="66">
        <f t="shared" si="90"/>
        <v>1025273.2799999999</v>
      </c>
      <c r="BH352" s="75">
        <f t="shared" si="92"/>
        <v>2.8970093276119197E-3</v>
      </c>
      <c r="BI352" s="76">
        <f t="shared" si="93"/>
        <v>2.8970093276119201E-3</v>
      </c>
    </row>
    <row r="353" spans="1:61" ht="15.75" customHeight="1" x14ac:dyDescent="0.25">
      <c r="A353" s="60">
        <v>1</v>
      </c>
      <c r="B353" s="61">
        <v>387</v>
      </c>
      <c r="C353" s="61">
        <v>9</v>
      </c>
      <c r="D353" s="62" t="s">
        <v>91</v>
      </c>
      <c r="E353" s="62" t="s">
        <v>432</v>
      </c>
      <c r="F353" s="63">
        <v>5973</v>
      </c>
      <c r="G353" s="64">
        <v>12</v>
      </c>
      <c r="H353" s="64">
        <f>+ROUND('Izračun udjela za 2024. (kune)'!H353/'Izračun udjela za 2024. (euri)'!$G$1,2)</f>
        <v>1500943.64</v>
      </c>
      <c r="I353" s="65">
        <f>+ROUND('Izračun udjela za 2024. (kune)'!I353/'Izračun udjela za 2024. (euri)'!$G$1,2)</f>
        <v>0</v>
      </c>
      <c r="J353" s="66">
        <f>+ROUND('Izračun udjela za 2024. (kune)'!J353/'Izračun udjela za 2024. (euri)'!$G$1,2)</f>
        <v>1681056.88</v>
      </c>
      <c r="K353" s="64">
        <f>+ROUND('Izračun udjela za 2024. (kune)'!K353/'Izračun udjela za 2024. (euri)'!$G$1,2)</f>
        <v>1687987.16</v>
      </c>
      <c r="L353" s="65">
        <f>+ROUND('Izračun udjela za 2024. (kune)'!L353/'Izračun udjela za 2024. (euri)'!$G$1,2)</f>
        <v>0</v>
      </c>
      <c r="M353" s="66">
        <f>+ROUND('Izračun udjela za 2024. (kune)'!M353/'Izračun udjela za 2024. (euri)'!$G$1,2)</f>
        <v>1890545.62</v>
      </c>
      <c r="N353" s="64">
        <f>+ROUND('Izračun udjela za 2024. (kune)'!N353/'Izračun udjela za 2024. (euri)'!$G$1,2)</f>
        <v>1692252.91</v>
      </c>
      <c r="O353" s="65">
        <f>+ROUND('Izračun udjela za 2024. (kune)'!O353/'Izračun udjela za 2024. (euri)'!$G$1,2)</f>
        <v>152302.82</v>
      </c>
      <c r="P353" s="66">
        <f>+ROUND('Izračun udjela za 2024. (kune)'!P353/'Izračun udjela za 2024. (euri)'!$G$1,2)</f>
        <v>1724744.1</v>
      </c>
      <c r="Q353" s="64">
        <f>+ROUND('Izračun udjela za 2024. (kune)'!Q353/'Izračun udjela za 2024. (euri)'!$G$1,2)</f>
        <v>1721959.91</v>
      </c>
      <c r="R353" s="65">
        <f>+ROUND('Izračun udjela za 2024. (kune)'!R353/'Izračun udjela za 2024. (euri)'!$G$1,2)</f>
        <v>156140.13</v>
      </c>
      <c r="S353" s="66">
        <f>+ROUND('Izračun udjela za 2024. (kune)'!S353/'Izračun udjela za 2024. (euri)'!$G$1,2)</f>
        <v>1753718.16</v>
      </c>
      <c r="T353" s="64">
        <f>+ROUND('Izračun udjela za 2024. (kune)'!T353/'Izračun udjela za 2024. (euri)'!$G$1,2)</f>
        <v>1497346.58</v>
      </c>
      <c r="U353" s="65">
        <f>+ROUND('Izračun udjela za 2024. (kune)'!U353/'Izračun udjela za 2024. (euri)'!$G$1,2)</f>
        <v>136140.09</v>
      </c>
      <c r="V353" s="67">
        <f>+ROUND('Izračun udjela za 2024. (kune)'!V353/'Izračun udjela za 2024. (euri)'!$G$1,2)</f>
        <v>1524551.26</v>
      </c>
      <c r="W353" s="64">
        <f>+ROUND('Izračun udjela za 2024. (kune)'!W353/'Izračun udjela za 2024. (euri)'!$G$1,2)</f>
        <v>1789187.64</v>
      </c>
      <c r="X353" s="65">
        <f>+ROUND('Izračun udjela za 2024. (kune)'!X353/'Izračun udjela za 2024. (euri)'!$G$1,2)</f>
        <v>162653.53</v>
      </c>
      <c r="Y353" s="67">
        <f>+ROUND('Izračun udjela za 2024. (kune)'!Y353/'Izračun udjela za 2024. (euri)'!$G$1,2)</f>
        <v>1821718.2</v>
      </c>
      <c r="Z353" s="64">
        <f>+ROUND('Izračun udjela za 2024. (kune)'!Z353/'Izračun udjela za 2024. (euri)'!$G$1,2)</f>
        <v>1948180.49</v>
      </c>
      <c r="AA353" s="68">
        <f>+ROUND('Izračun udjela za 2024. (kune)'!AA353/'Izračun udjela za 2024. (euri)'!$G$1,2)</f>
        <v>162426.32999999999</v>
      </c>
      <c r="AB353" s="65">
        <f>+ROUND('Izračun udjela za 2024. (kune)'!AB353/'Izračun udjela za 2024. (euri)'!$G$1,2)</f>
        <v>177107.43</v>
      </c>
      <c r="AC353" s="67">
        <f>+ROUND('Izračun udjela za 2024. (kune)'!AC353/'Izračun udjela za 2024. (euri)'!$G$1,2)</f>
        <v>2868393.48</v>
      </c>
      <c r="AD353" s="64">
        <f>+ROUND('Izračun udjela za 2024. (kune)'!AD353/'Izračun udjela za 2024. (euri)'!$G$1,2)</f>
        <v>1794974.98</v>
      </c>
      <c r="AE353" s="68">
        <f>+ROUND('Izračun udjela za 2024. (kune)'!AE353/'Izračun udjela za 2024. (euri)'!$G$1,2)</f>
        <v>137218.59</v>
      </c>
      <c r="AF353" s="65">
        <f>+ROUND('Izračun udjela za 2024. (kune)'!AF353/'Izračun udjela za 2024. (euri)'!$G$1,2)</f>
        <v>163194.35</v>
      </c>
      <c r="AG353" s="67">
        <f>+ROUND('Izračun udjela za 2024. (kune)'!AG353/'Izračun udjela za 2024. (euri)'!$G$1,2)</f>
        <v>2711408.99</v>
      </c>
      <c r="AH353" s="64">
        <f>+ROUND('Izračun udjela za 2024. (kune)'!AH353/'Izračun udjela za 2024. (euri)'!$G$1,2)</f>
        <v>1678509.71</v>
      </c>
      <c r="AI353" s="68">
        <f>+ROUND('Izračun udjela za 2024. (kune)'!AI353/'Izračun udjela za 2024. (euri)'!$G$1,2)</f>
        <v>195773.24</v>
      </c>
      <c r="AJ353" s="64">
        <f>+ROUND('Izračun udjela za 2024. (kune)'!AJ353/'Izračun udjela za 2024. (euri)'!$G$1,2)</f>
        <v>152583.81</v>
      </c>
      <c r="AK353" s="67">
        <f>+ROUND('Izračun udjela za 2024. (kune)'!AK353/'Izračun udjela za 2024. (euri)'!$G$1,2)</f>
        <v>2600852.02</v>
      </c>
      <c r="AL353" s="64">
        <f>+ROUND('Izračun udjela za 2024. (kune)'!AL353/'Izračun udjela za 2024. (euri)'!$G$1,2)</f>
        <v>2018010.76</v>
      </c>
      <c r="AM353" s="68">
        <f>+ROUND('Izračun udjela za 2024. (kune)'!AM353/'Izračun udjela za 2024. (euri)'!$G$1,2)</f>
        <v>205621.11</v>
      </c>
      <c r="AN353" s="64">
        <f>+ROUND('Izračun udjela za 2024. (kune)'!AN353/'Izračun udjela za 2024. (euri)'!$G$1,2)</f>
        <v>183455.38</v>
      </c>
      <c r="AO353" s="67">
        <f>+ROUND('Izračun udjela za 2024. (kune)'!AO353/'Izračun udjela za 2024. (euri)'!$G$1,2)</f>
        <v>2915419.72</v>
      </c>
      <c r="AP353" s="69"/>
      <c r="AQ353" s="69"/>
      <c r="AR353" s="69"/>
      <c r="AS353" s="69"/>
      <c r="AT353" s="69"/>
      <c r="AU353" s="71"/>
      <c r="AV353" s="64">
        <v>4784</v>
      </c>
      <c r="AW353" s="64">
        <v>4653</v>
      </c>
      <c r="AX353" s="64">
        <v>4983</v>
      </c>
      <c r="AY353" s="64">
        <v>4893</v>
      </c>
      <c r="AZ353" s="64"/>
      <c r="BA353" s="64"/>
      <c r="BB353" s="64"/>
      <c r="BC353" s="64"/>
      <c r="BD353" s="72">
        <f t="shared" si="91"/>
        <v>2583558.48</v>
      </c>
      <c r="BE353" s="73">
        <f t="shared" si="89"/>
        <v>432.54</v>
      </c>
      <c r="BF353" s="74">
        <f>+$BJ$601</f>
        <v>453.27</v>
      </c>
      <c r="BG353" s="66">
        <f t="shared" si="90"/>
        <v>123820.28999999978</v>
      </c>
      <c r="BH353" s="75">
        <f t="shared" si="92"/>
        <v>3.4986626695041962E-4</v>
      </c>
      <c r="BI353" s="76">
        <f t="shared" si="93"/>
        <v>3.4986626695041999E-4</v>
      </c>
    </row>
    <row r="354" spans="1:61" ht="15.75" customHeight="1" x14ac:dyDescent="0.25">
      <c r="A354" s="60">
        <v>1</v>
      </c>
      <c r="B354" s="61">
        <v>388</v>
      </c>
      <c r="C354" s="61">
        <v>12</v>
      </c>
      <c r="D354" s="62" t="s">
        <v>87</v>
      </c>
      <c r="E354" s="62" t="s">
        <v>433</v>
      </c>
      <c r="F354" s="63">
        <v>5730</v>
      </c>
      <c r="G354" s="64">
        <v>10</v>
      </c>
      <c r="H354" s="64">
        <f>+ROUND('Izračun udjela za 2024. (kune)'!H354/'Izračun udjela za 2024. (euri)'!$G$1,2)</f>
        <v>886964.84</v>
      </c>
      <c r="I354" s="65">
        <f>+ROUND('Izračun udjela za 2024. (kune)'!I354/'Izračun udjela za 2024. (euri)'!$G$1,2)</f>
        <v>79826.960000000006</v>
      </c>
      <c r="J354" s="66">
        <f>+ROUND('Izračun udjela za 2024. (kune)'!J354/'Izračun udjela za 2024. (euri)'!$G$1,2)</f>
        <v>887851.67</v>
      </c>
      <c r="K354" s="64">
        <f>+ROUND('Izračun udjela za 2024. (kune)'!K354/'Izračun udjela za 2024. (euri)'!$G$1,2)</f>
        <v>855406.33</v>
      </c>
      <c r="L354" s="65">
        <f>+ROUND('Izračun udjela za 2024. (kune)'!L354/'Izračun udjela za 2024. (euri)'!$G$1,2)</f>
        <v>76986.69</v>
      </c>
      <c r="M354" s="66">
        <f>+ROUND('Izračun udjela za 2024. (kune)'!M354/'Izračun udjela za 2024. (euri)'!$G$1,2)</f>
        <v>856261.61</v>
      </c>
      <c r="N354" s="64">
        <f>+ROUND('Izračun udjela za 2024. (kune)'!N354/'Izračun udjela za 2024. (euri)'!$G$1,2)</f>
        <v>595154.84</v>
      </c>
      <c r="O354" s="65">
        <f>+ROUND('Izračun udjela za 2024. (kune)'!O354/'Izračun udjela za 2024. (euri)'!$G$1,2)</f>
        <v>53564.07</v>
      </c>
      <c r="P354" s="66">
        <f>+ROUND('Izračun udjela za 2024. (kune)'!P354/'Izračun udjela za 2024. (euri)'!$G$1,2)</f>
        <v>595749.85</v>
      </c>
      <c r="Q354" s="64">
        <f>+ROUND('Izračun udjela za 2024. (kune)'!Q354/'Izračun udjela za 2024. (euri)'!$G$1,2)</f>
        <v>723100.58</v>
      </c>
      <c r="R354" s="65">
        <f>+ROUND('Izračun udjela za 2024. (kune)'!R354/'Izračun udjela za 2024. (euri)'!$G$1,2)</f>
        <v>65719</v>
      </c>
      <c r="S354" s="66">
        <f>+ROUND('Izračun udjela za 2024. (kune)'!S354/'Izračun udjela za 2024. (euri)'!$G$1,2)</f>
        <v>723119.75</v>
      </c>
      <c r="T354" s="64">
        <f>+ROUND('Izračun udjela za 2024. (kune)'!T354/'Izračun udjela za 2024. (euri)'!$G$1,2)</f>
        <v>602831.64</v>
      </c>
      <c r="U354" s="65">
        <f>+ROUND('Izračun udjela za 2024. (kune)'!U354/'Izračun udjela za 2024. (euri)'!$G$1,2)</f>
        <v>55070.14</v>
      </c>
      <c r="V354" s="67">
        <f>+ROUND('Izračun udjela za 2024. (kune)'!V354/'Izračun udjela za 2024. (euri)'!$G$1,2)</f>
        <v>602537.65</v>
      </c>
      <c r="W354" s="64">
        <f>+ROUND('Izračun udjela za 2024. (kune)'!W354/'Izračun udjela za 2024. (euri)'!$G$1,2)</f>
        <v>816790.09</v>
      </c>
      <c r="X354" s="65">
        <f>+ROUND('Izračun udjela za 2024. (kune)'!X354/'Izračun udjela za 2024. (euri)'!$G$1,2)</f>
        <v>74253.69</v>
      </c>
      <c r="Y354" s="67">
        <f>+ROUND('Izračun udjela za 2024. (kune)'!Y354/'Izračun udjela za 2024. (euri)'!$G$1,2)</f>
        <v>816790.04</v>
      </c>
      <c r="Z354" s="64">
        <f>+ROUND('Izračun udjela za 2024. (kune)'!Z354/'Izračun udjela za 2024. (euri)'!$G$1,2)</f>
        <v>955280.1</v>
      </c>
      <c r="AA354" s="68">
        <f>+ROUND('Izračun udjela za 2024. (kune)'!AA354/'Izračun udjela za 2024. (euri)'!$G$1,2)</f>
        <v>1456.38</v>
      </c>
      <c r="AB354" s="65">
        <f>+ROUND('Izračun udjela za 2024. (kune)'!AB354/'Izračun udjela za 2024. (euri)'!$G$1,2)</f>
        <v>86843.69</v>
      </c>
      <c r="AC354" s="67">
        <f>+ROUND('Izračun udjela za 2024. (kune)'!AC354/'Izračun udjela za 2024. (euri)'!$G$1,2)</f>
        <v>955280.06</v>
      </c>
      <c r="AD354" s="64">
        <f>+ROUND('Izračun udjela za 2024. (kune)'!AD354/'Izračun udjela za 2024. (euri)'!$G$1,2)</f>
        <v>973126.37</v>
      </c>
      <c r="AE354" s="68">
        <f>+ROUND('Izračun udjela za 2024. (kune)'!AE354/'Izračun udjela za 2024. (euri)'!$G$1,2)</f>
        <v>262.79000000000002</v>
      </c>
      <c r="AF354" s="65">
        <f>+ROUND('Izračun udjela za 2024. (kune)'!AF354/'Izračun udjela za 2024. (euri)'!$G$1,2)</f>
        <v>88466.07</v>
      </c>
      <c r="AG354" s="67">
        <f>+ROUND('Izračun udjela za 2024. (kune)'!AG354/'Izračun udjela za 2024. (euri)'!$G$1,2)</f>
        <v>973126.34</v>
      </c>
      <c r="AH354" s="64">
        <f>+ROUND('Izračun udjela za 2024. (kune)'!AH354/'Izračun udjela za 2024. (euri)'!$G$1,2)</f>
        <v>1044324.42</v>
      </c>
      <c r="AI354" s="68">
        <f>+ROUND('Izračun udjela za 2024. (kune)'!AI354/'Izračun udjela za 2024. (euri)'!$G$1,2)</f>
        <v>0</v>
      </c>
      <c r="AJ354" s="64">
        <f>+ROUND('Izračun udjela za 2024. (kune)'!AJ354/'Izračun udjela za 2024. (euri)'!$G$1,2)</f>
        <v>94938.86</v>
      </c>
      <c r="AK354" s="67">
        <f>+ROUND('Izračun udjela za 2024. (kune)'!AK354/'Izračun udjela za 2024. (euri)'!$G$1,2)</f>
        <v>1044762.09</v>
      </c>
      <c r="AL354" s="64">
        <f>+ROUND('Izračun udjela za 2024. (kune)'!AL354/'Izračun udjela za 2024. (euri)'!$G$1,2)</f>
        <v>1115235.1499999999</v>
      </c>
      <c r="AM354" s="68">
        <f>+ROUND('Izračun udjela za 2024. (kune)'!AM354/'Izračun udjela za 2024. (euri)'!$G$1,2)</f>
        <v>21.9</v>
      </c>
      <c r="AN354" s="64">
        <f>+ROUND('Izračun udjela za 2024. (kune)'!AN354/'Izračun udjela za 2024. (euri)'!$G$1,2)</f>
        <v>101385.31</v>
      </c>
      <c r="AO354" s="67">
        <f>+ROUND('Izračun udjela za 2024. (kune)'!AO354/'Izračun udjela za 2024. (euri)'!$G$1,2)</f>
        <v>1115648.72</v>
      </c>
      <c r="AP354" s="69"/>
      <c r="AQ354" s="69"/>
      <c r="AR354" s="69"/>
      <c r="AS354" s="69"/>
      <c r="AT354" s="69"/>
      <c r="AU354" s="71"/>
      <c r="AV354" s="64">
        <v>0</v>
      </c>
      <c r="AW354" s="64">
        <v>0</v>
      </c>
      <c r="AX354" s="64">
        <v>2</v>
      </c>
      <c r="AY354" s="64">
        <v>2</v>
      </c>
      <c r="AZ354" s="64"/>
      <c r="BA354" s="64"/>
      <c r="BB354" s="64"/>
      <c r="BC354" s="64"/>
      <c r="BD354" s="72">
        <f t="shared" si="91"/>
        <v>981121.45</v>
      </c>
      <c r="BE354" s="73">
        <f t="shared" si="89"/>
        <v>171.23</v>
      </c>
      <c r="BF354" s="74">
        <f>+$BJ$600</f>
        <v>447.75</v>
      </c>
      <c r="BG354" s="66">
        <f t="shared" si="90"/>
        <v>1584459.5999999999</v>
      </c>
      <c r="BH354" s="75">
        <f t="shared" si="92"/>
        <v>4.4770446377225895E-3</v>
      </c>
      <c r="BI354" s="76">
        <f t="shared" si="93"/>
        <v>4.4770446377225903E-3</v>
      </c>
    </row>
    <row r="355" spans="1:61" ht="15.75" customHeight="1" x14ac:dyDescent="0.25">
      <c r="A355" s="60">
        <v>1</v>
      </c>
      <c r="B355" s="61">
        <v>389</v>
      </c>
      <c r="C355" s="61">
        <v>17</v>
      </c>
      <c r="D355" s="62" t="s">
        <v>91</v>
      </c>
      <c r="E355" s="62" t="s">
        <v>434</v>
      </c>
      <c r="F355" s="63">
        <v>23452</v>
      </c>
      <c r="G355" s="64">
        <v>12</v>
      </c>
      <c r="H355" s="64">
        <f>+ROUND('Izračun udjela za 2024. (kune)'!H355/'Izračun udjela za 2024. (euri)'!$G$1,2)</f>
        <v>4310022.49</v>
      </c>
      <c r="I355" s="65">
        <f>+ROUND('Izračun udjela za 2024. (kune)'!I355/'Izračun udjela za 2024. (euri)'!$G$1,2)</f>
        <v>400601.64</v>
      </c>
      <c r="J355" s="66">
        <f>+ROUND('Izračun udjela za 2024. (kune)'!J355/'Izračun udjela za 2024. (euri)'!$G$1,2)</f>
        <v>4378551.3499999996</v>
      </c>
      <c r="K355" s="64">
        <f>+ROUND('Izračun udjela za 2024. (kune)'!K355/'Izračun udjela za 2024. (euri)'!$G$1,2)</f>
        <v>4461675.5199999996</v>
      </c>
      <c r="L355" s="65">
        <f>+ROUND('Izračun udjela za 2024. (kune)'!L355/'Izračun udjela za 2024. (euri)'!$G$1,2)</f>
        <v>410965.52</v>
      </c>
      <c r="M355" s="66">
        <f>+ROUND('Izračun udjela za 2024. (kune)'!M355/'Izračun udjela za 2024. (euri)'!$G$1,2)</f>
        <v>4536795.21</v>
      </c>
      <c r="N355" s="64">
        <f>+ROUND('Izračun udjela za 2024. (kune)'!N355/'Izračun udjela za 2024. (euri)'!$G$1,2)</f>
        <v>4094250</v>
      </c>
      <c r="O355" s="65">
        <f>+ROUND('Izračun udjela za 2024. (kune)'!O355/'Izračun udjela za 2024. (euri)'!$G$1,2)</f>
        <v>300245.23</v>
      </c>
      <c r="P355" s="66">
        <f>+ROUND('Izračun udjela za 2024. (kune)'!P355/'Izračun udjela za 2024. (euri)'!$G$1,2)</f>
        <v>4249285.34</v>
      </c>
      <c r="Q355" s="64">
        <f>+ROUND('Izračun udjela za 2024. (kune)'!Q355/'Izračun udjela za 2024. (euri)'!$G$1,2)</f>
        <v>4559953.47</v>
      </c>
      <c r="R355" s="65">
        <f>+ROUND('Izračun udjela za 2024. (kune)'!R355/'Izračun udjela za 2024. (euri)'!$G$1,2)</f>
        <v>336891.49</v>
      </c>
      <c r="S355" s="66">
        <f>+ROUND('Izračun udjela za 2024. (kune)'!S355/'Izračun udjela za 2024. (euri)'!$G$1,2)</f>
        <v>4729829.42</v>
      </c>
      <c r="T355" s="64">
        <f>+ROUND('Izračun udjela za 2024. (kune)'!T355/'Izračun udjela za 2024. (euri)'!$G$1,2)</f>
        <v>4374282.8600000003</v>
      </c>
      <c r="U355" s="65">
        <f>+ROUND('Izračun udjela za 2024. (kune)'!U355/'Izračun udjela za 2024. (euri)'!$G$1,2)</f>
        <v>323987.88</v>
      </c>
      <c r="V355" s="67">
        <f>+ROUND('Izračun udjela za 2024. (kune)'!V355/'Izračun udjela za 2024. (euri)'!$G$1,2)</f>
        <v>4536330.38</v>
      </c>
      <c r="W355" s="64">
        <f>+ROUND('Izračun udjela za 2024. (kune)'!W355/'Izračun udjela za 2024. (euri)'!$G$1,2)</f>
        <v>5014999.92</v>
      </c>
      <c r="X355" s="65">
        <f>+ROUND('Izračun udjela za 2024. (kune)'!X355/'Izračun udjela za 2024. (euri)'!$G$1,2)</f>
        <v>371481.52</v>
      </c>
      <c r="Y355" s="67">
        <f>+ROUND('Izračun udjela za 2024. (kune)'!Y355/'Izračun udjela za 2024. (euri)'!$G$1,2)</f>
        <v>5200740.6100000003</v>
      </c>
      <c r="Z355" s="64">
        <f>+ROUND('Izračun udjela za 2024. (kune)'!Z355/'Izračun udjela za 2024. (euri)'!$G$1,2)</f>
        <v>5944516.3799999999</v>
      </c>
      <c r="AA355" s="68">
        <f>+ROUND('Izračun udjela za 2024. (kune)'!AA355/'Izračun udjela za 2024. (euri)'!$G$1,2)</f>
        <v>41485.71</v>
      </c>
      <c r="AB355" s="65">
        <f>+ROUND('Izračun udjela za 2024. (kune)'!AB355/'Izračun udjela za 2024. (euri)'!$G$1,2)</f>
        <v>440334.58</v>
      </c>
      <c r="AC355" s="67">
        <f>+ROUND('Izračun udjela za 2024. (kune)'!AC355/'Izračun udjela za 2024. (euri)'!$G$1,2)</f>
        <v>6160584.7300000004</v>
      </c>
      <c r="AD355" s="64">
        <f>+ROUND('Izračun udjela za 2024. (kune)'!AD355/'Izračun udjela za 2024. (euri)'!$G$1,2)</f>
        <v>5447631.3099999996</v>
      </c>
      <c r="AE355" s="68">
        <f>+ROUND('Izračun udjela za 2024. (kune)'!AE355/'Izračun udjela za 2024. (euri)'!$G$1,2)</f>
        <v>14407.81</v>
      </c>
      <c r="AF355" s="65">
        <f>+ROUND('Izračun udjela za 2024. (kune)'!AF355/'Izračun udjela za 2024. (euri)'!$G$1,2)</f>
        <v>0</v>
      </c>
      <c r="AG355" s="67">
        <f>+ROUND('Izračun udjela za 2024. (kune)'!AG355/'Izračun udjela za 2024. (euri)'!$G$1,2)</f>
        <v>6136940.3600000003</v>
      </c>
      <c r="AH355" s="64">
        <f>+ROUND('Izračun udjela za 2024. (kune)'!AH355/'Izračun udjela za 2024. (euri)'!$G$1,2)</f>
        <v>5157153.4000000004</v>
      </c>
      <c r="AI355" s="68">
        <f>+ROUND('Izračun udjela za 2024. (kune)'!AI355/'Izračun udjela za 2024. (euri)'!$G$1,2)</f>
        <v>15323.93</v>
      </c>
      <c r="AJ355" s="64">
        <f>+ROUND('Izračun udjela za 2024. (kune)'!AJ355/'Izračun udjela za 2024. (euri)'!$G$1,2)</f>
        <v>0</v>
      </c>
      <c r="AK355" s="67">
        <f>+ROUND('Izračun udjela za 2024. (kune)'!AK355/'Izračun udjela za 2024. (euri)'!$G$1,2)</f>
        <v>5817268.2699999996</v>
      </c>
      <c r="AL355" s="64">
        <f>+ROUND('Izračun udjela za 2024. (kune)'!AL355/'Izračun udjela za 2024. (euri)'!$G$1,2)</f>
        <v>5925627.3499999996</v>
      </c>
      <c r="AM355" s="68">
        <f>+ROUND('Izračun udjela za 2024. (kune)'!AM355/'Izračun udjela za 2024. (euri)'!$G$1,2)</f>
        <v>11059.19</v>
      </c>
      <c r="AN355" s="64">
        <f>+ROUND('Izračun udjela za 2024. (kune)'!AN355/'Izračun udjela za 2024. (euri)'!$G$1,2)</f>
        <v>0</v>
      </c>
      <c r="AO355" s="67">
        <f>+ROUND('Izračun udjela za 2024. (kune)'!AO355/'Izračun udjela za 2024. (euri)'!$G$1,2)</f>
        <v>6688309.9699999997</v>
      </c>
      <c r="AP355" s="69"/>
      <c r="AQ355" s="69"/>
      <c r="AR355" s="69"/>
      <c r="AS355" s="69"/>
      <c r="AT355" s="69"/>
      <c r="AU355" s="71"/>
      <c r="AV355" s="64">
        <v>190</v>
      </c>
      <c r="AW355" s="64">
        <v>232</v>
      </c>
      <c r="AX355" s="64">
        <v>262</v>
      </c>
      <c r="AY355" s="64">
        <v>287</v>
      </c>
      <c r="AZ355" s="64"/>
      <c r="BA355" s="64"/>
      <c r="BB355" s="64"/>
      <c r="BC355" s="64"/>
      <c r="BD355" s="72">
        <f t="shared" si="91"/>
        <v>6000768.79</v>
      </c>
      <c r="BE355" s="73">
        <f t="shared" si="89"/>
        <v>255.87</v>
      </c>
      <c r="BF355" s="74">
        <f>+$BJ$601</f>
        <v>453.27</v>
      </c>
      <c r="BG355" s="66">
        <f t="shared" si="90"/>
        <v>4629424.8</v>
      </c>
      <c r="BH355" s="75">
        <f t="shared" si="92"/>
        <v>1.3080889835613337E-2</v>
      </c>
      <c r="BI355" s="76">
        <f t="shared" si="93"/>
        <v>1.3080889835613301E-2</v>
      </c>
    </row>
    <row r="356" spans="1:61" ht="15.75" customHeight="1" x14ac:dyDescent="0.25">
      <c r="A356" s="60">
        <v>1</v>
      </c>
      <c r="B356" s="61">
        <v>390</v>
      </c>
      <c r="C356" s="61">
        <v>7</v>
      </c>
      <c r="D356" s="62" t="s">
        <v>87</v>
      </c>
      <c r="E356" s="62" t="s">
        <v>435</v>
      </c>
      <c r="F356" s="63">
        <v>1796</v>
      </c>
      <c r="G356" s="64">
        <v>10</v>
      </c>
      <c r="H356" s="64">
        <f>+ROUND('Izračun udjela za 2024. (kune)'!H356/'Izračun udjela za 2024. (euri)'!$G$1,2)</f>
        <v>168628.83</v>
      </c>
      <c r="I356" s="65">
        <f>+ROUND('Izračun udjela za 2024. (kune)'!I356/'Izračun udjela za 2024. (euri)'!$G$1,2)</f>
        <v>0</v>
      </c>
      <c r="J356" s="66">
        <f>+ROUND('Izračun udjela za 2024. (kune)'!J356/'Izračun udjela za 2024. (euri)'!$G$1,2)</f>
        <v>185491.71</v>
      </c>
      <c r="K356" s="64">
        <f>+ROUND('Izračun udjela za 2024. (kune)'!K356/'Izračun udjela za 2024. (euri)'!$G$1,2)</f>
        <v>155251.82</v>
      </c>
      <c r="L356" s="65">
        <f>+ROUND('Izračun udjela za 2024. (kune)'!L356/'Izračun udjela za 2024. (euri)'!$G$1,2)</f>
        <v>0</v>
      </c>
      <c r="M356" s="66">
        <f>+ROUND('Izračun udjela za 2024. (kune)'!M356/'Izračun udjela za 2024. (euri)'!$G$1,2)</f>
        <v>170777</v>
      </c>
      <c r="N356" s="64">
        <f>+ROUND('Izračun udjela za 2024. (kune)'!N356/'Izračun udjela za 2024. (euri)'!$G$1,2)</f>
        <v>135823.57</v>
      </c>
      <c r="O356" s="65">
        <f>+ROUND('Izračun udjela za 2024. (kune)'!O356/'Izračun udjela za 2024. (euri)'!$G$1,2)</f>
        <v>0</v>
      </c>
      <c r="P356" s="66">
        <f>+ROUND('Izračun udjela za 2024. (kune)'!P356/'Izračun udjela za 2024. (euri)'!$G$1,2)</f>
        <v>149405.93</v>
      </c>
      <c r="Q356" s="64">
        <f>+ROUND('Izračun udjela za 2024. (kune)'!Q356/'Izračun udjela za 2024. (euri)'!$G$1,2)</f>
        <v>199110.82</v>
      </c>
      <c r="R356" s="65">
        <f>+ROUND('Izračun udjela za 2024. (kune)'!R356/'Izračun udjela za 2024. (euri)'!$G$1,2)</f>
        <v>0</v>
      </c>
      <c r="S356" s="66">
        <f>+ROUND('Izračun udjela za 2024. (kune)'!S356/'Izračun udjela za 2024. (euri)'!$G$1,2)</f>
        <v>219021.9</v>
      </c>
      <c r="T356" s="64">
        <f>+ROUND('Izračun udjela za 2024. (kune)'!T356/'Izračun udjela za 2024. (euri)'!$G$1,2)</f>
        <v>138171.89000000001</v>
      </c>
      <c r="U356" s="65">
        <f>+ROUND('Izračun udjela za 2024. (kune)'!U356/'Izračun udjela za 2024. (euri)'!$G$1,2)</f>
        <v>0</v>
      </c>
      <c r="V356" s="67">
        <f>+ROUND('Izračun udjela za 2024. (kune)'!V356/'Izračun udjela za 2024. (euri)'!$G$1,2)</f>
        <v>151989.07999999999</v>
      </c>
      <c r="W356" s="64">
        <f>+ROUND('Izračun udjela za 2024. (kune)'!W356/'Izračun udjela za 2024. (euri)'!$G$1,2)</f>
        <v>214339.55</v>
      </c>
      <c r="X356" s="65">
        <f>+ROUND('Izračun udjela za 2024. (kune)'!X356/'Izračun udjela za 2024. (euri)'!$G$1,2)</f>
        <v>0</v>
      </c>
      <c r="Y356" s="67">
        <f>+ROUND('Izračun udjela za 2024. (kune)'!Y356/'Izračun udjela za 2024. (euri)'!$G$1,2)</f>
        <v>235773.51</v>
      </c>
      <c r="Z356" s="64">
        <f>+ROUND('Izračun udjela za 2024. (kune)'!Z356/'Izračun udjela za 2024. (euri)'!$G$1,2)</f>
        <v>268399.67</v>
      </c>
      <c r="AA356" s="68">
        <f>+ROUND('Izračun udjela za 2024. (kune)'!AA356/'Izračun udjela za 2024. (euri)'!$G$1,2)</f>
        <v>0</v>
      </c>
      <c r="AB356" s="65">
        <f>+ROUND('Izračun udjela za 2024. (kune)'!AB356/'Izračun udjela za 2024. (euri)'!$G$1,2)</f>
        <v>0</v>
      </c>
      <c r="AC356" s="67">
        <f>+ROUND('Izračun udjela za 2024. (kune)'!AC356/'Izračun udjela za 2024. (euri)'!$G$1,2)</f>
        <v>295239.64</v>
      </c>
      <c r="AD356" s="64">
        <f>+ROUND('Izračun udjela za 2024. (kune)'!AD356/'Izračun udjela za 2024. (euri)'!$G$1,2)</f>
        <v>252878.05</v>
      </c>
      <c r="AE356" s="68">
        <f>+ROUND('Izračun udjela za 2024. (kune)'!AE356/'Izračun udjela za 2024. (euri)'!$G$1,2)</f>
        <v>0</v>
      </c>
      <c r="AF356" s="65">
        <f>+ROUND('Izračun udjela za 2024. (kune)'!AF356/'Izračun udjela za 2024. (euri)'!$G$1,2)</f>
        <v>0</v>
      </c>
      <c r="AG356" s="67">
        <f>+ROUND('Izračun udjela za 2024. (kune)'!AG356/'Izračun udjela za 2024. (euri)'!$G$1,2)</f>
        <v>278165.84999999998</v>
      </c>
      <c r="AH356" s="64">
        <f>+ROUND('Izračun udjela za 2024. (kune)'!AH356/'Izračun udjela za 2024. (euri)'!$G$1,2)</f>
        <v>247782.87</v>
      </c>
      <c r="AI356" s="68">
        <f>+ROUND('Izračun udjela za 2024. (kune)'!AI356/'Izračun udjela za 2024. (euri)'!$G$1,2)</f>
        <v>0</v>
      </c>
      <c r="AJ356" s="64">
        <f>+ROUND('Izračun udjela za 2024. (kune)'!AJ356/'Izračun udjela za 2024. (euri)'!$G$1,2)</f>
        <v>0</v>
      </c>
      <c r="AK356" s="67">
        <f>+ROUND('Izračun udjela za 2024. (kune)'!AK356/'Izračun udjela za 2024. (euri)'!$G$1,2)</f>
        <v>272561.15999999997</v>
      </c>
      <c r="AL356" s="64">
        <f>+ROUND('Izračun udjela za 2024. (kune)'!AL356/'Izračun udjela za 2024. (euri)'!$G$1,2)</f>
        <v>265858.52</v>
      </c>
      <c r="AM356" s="68">
        <f>+ROUND('Izračun udjela za 2024. (kune)'!AM356/'Izračun udjela za 2024. (euri)'!$G$1,2)</f>
        <v>0</v>
      </c>
      <c r="AN356" s="64">
        <f>+ROUND('Izračun udjela za 2024. (kune)'!AN356/'Izračun udjela za 2024. (euri)'!$G$1,2)</f>
        <v>0</v>
      </c>
      <c r="AO356" s="67">
        <f>+ROUND('Izračun udjela za 2024. (kune)'!AO356/'Izračun udjela za 2024. (euri)'!$G$1,2)</f>
        <v>292444.38</v>
      </c>
      <c r="AP356" s="69"/>
      <c r="AQ356" s="69"/>
      <c r="AR356" s="69"/>
      <c r="AS356" s="69"/>
      <c r="AT356" s="69"/>
      <c r="AU356" s="71"/>
      <c r="AV356" s="64">
        <v>0</v>
      </c>
      <c r="AW356" s="64">
        <v>0</v>
      </c>
      <c r="AX356" s="64">
        <v>0</v>
      </c>
      <c r="AY356" s="64">
        <v>0</v>
      </c>
      <c r="AZ356" s="64"/>
      <c r="BA356" s="64"/>
      <c r="BB356" s="64"/>
      <c r="BC356" s="64"/>
      <c r="BD356" s="72">
        <f t="shared" si="91"/>
        <v>274836.90999999997</v>
      </c>
      <c r="BE356" s="73">
        <f t="shared" si="89"/>
        <v>153.03</v>
      </c>
      <c r="BF356" s="74">
        <f>+$BJ$600</f>
        <v>447.75</v>
      </c>
      <c r="BG356" s="66">
        <f t="shared" si="90"/>
        <v>529317.12</v>
      </c>
      <c r="BH356" s="75">
        <f t="shared" si="92"/>
        <v>1.4956369816881193E-3</v>
      </c>
      <c r="BI356" s="76">
        <f t="shared" si="93"/>
        <v>1.49563698168812E-3</v>
      </c>
    </row>
    <row r="357" spans="1:61" ht="15.75" customHeight="1" x14ac:dyDescent="0.25">
      <c r="A357" s="60">
        <v>1</v>
      </c>
      <c r="B357" s="61">
        <v>391</v>
      </c>
      <c r="C357" s="61">
        <v>3</v>
      </c>
      <c r="D357" s="62" t="s">
        <v>91</v>
      </c>
      <c r="E357" s="62" t="s">
        <v>436</v>
      </c>
      <c r="F357" s="63">
        <v>40121</v>
      </c>
      <c r="G357" s="64">
        <v>15</v>
      </c>
      <c r="H357" s="64">
        <f>+ROUND('Izračun udjela za 2024. (kune)'!H357/'Izračun udjela za 2024. (euri)'!$G$1,2)</f>
        <v>16714105.609999999</v>
      </c>
      <c r="I357" s="65">
        <f>+ROUND('Izračun udjela za 2024. (kune)'!I357/'Izračun udjela za 2024. (euri)'!$G$1,2)</f>
        <v>1518183.69</v>
      </c>
      <c r="J357" s="66">
        <f>+ROUND('Izračun udjela za 2024. (kune)'!J357/'Izračun udjela za 2024. (euri)'!$G$1,2)</f>
        <v>17475310.210000001</v>
      </c>
      <c r="K357" s="64">
        <f>+ROUND('Izračun udjela za 2024. (kune)'!K357/'Izračun udjela za 2024. (euri)'!$G$1,2)</f>
        <v>16606449.869999999</v>
      </c>
      <c r="L357" s="65">
        <f>+ROUND('Izračun udjela za 2024. (kune)'!L357/'Izračun udjela za 2024. (euri)'!$G$1,2)</f>
        <v>1506852.76</v>
      </c>
      <c r="M357" s="66">
        <f>+ROUND('Izračun udjela za 2024. (kune)'!M357/'Izračun udjela za 2024. (euri)'!$G$1,2)</f>
        <v>17364536.68</v>
      </c>
      <c r="N357" s="64">
        <f>+ROUND('Izračun udjela za 2024. (kune)'!N357/'Izračun udjela za 2024. (euri)'!$G$1,2)</f>
        <v>14544765.42</v>
      </c>
      <c r="O357" s="65">
        <f>+ROUND('Izračun udjela za 2024. (kune)'!O357/'Izračun udjela za 2024. (euri)'!$G$1,2)</f>
        <v>1308816.04</v>
      </c>
      <c r="P357" s="66">
        <f>+ROUND('Izračun udjela za 2024. (kune)'!P357/'Izračun udjela za 2024. (euri)'!$G$1,2)</f>
        <v>15221341.789999999</v>
      </c>
      <c r="Q357" s="64">
        <f>+ROUND('Izračun udjela za 2024. (kune)'!Q357/'Izračun udjela za 2024. (euri)'!$G$1,2)</f>
        <v>14606567.08</v>
      </c>
      <c r="R357" s="65">
        <f>+ROUND('Izračun udjela za 2024. (kune)'!R357/'Izračun udjela za 2024. (euri)'!$G$1,2)</f>
        <v>1318237.08</v>
      </c>
      <c r="S357" s="66">
        <f>+ROUND('Izračun udjela za 2024. (kune)'!S357/'Izračun udjela za 2024. (euri)'!$G$1,2)</f>
        <v>15281579.5</v>
      </c>
      <c r="T357" s="64">
        <f>+ROUND('Izračun udjela za 2024. (kune)'!T357/'Izračun udjela za 2024. (euri)'!$G$1,2)</f>
        <v>13077693.310000001</v>
      </c>
      <c r="U357" s="65">
        <f>+ROUND('Izračun udjela za 2024. (kune)'!U357/'Izračun udjela za 2024. (euri)'!$G$1,2)</f>
        <v>1181712.49</v>
      </c>
      <c r="V357" s="67">
        <f>+ROUND('Izračun udjela za 2024. (kune)'!V357/'Izračun udjela za 2024. (euri)'!$G$1,2)</f>
        <v>13680377.949999999</v>
      </c>
      <c r="W357" s="64">
        <f>+ROUND('Izračun udjela za 2024. (kune)'!W357/'Izračun udjela za 2024. (euri)'!$G$1,2)</f>
        <v>14965699.24</v>
      </c>
      <c r="X357" s="65">
        <f>+ROUND('Izračun udjela za 2024. (kune)'!X357/'Izračun udjela za 2024. (euri)'!$G$1,2)</f>
        <v>1360517.59</v>
      </c>
      <c r="Y357" s="67">
        <f>+ROUND('Izračun udjela za 2024. (kune)'!Y357/'Izračun udjela za 2024. (euri)'!$G$1,2)</f>
        <v>15645958.890000001</v>
      </c>
      <c r="Z357" s="64">
        <f>+ROUND('Izračun udjela za 2024. (kune)'!Z357/'Izračun udjela za 2024. (euri)'!$G$1,2)</f>
        <v>16028863.91</v>
      </c>
      <c r="AA357" s="68">
        <f>+ROUND('Izračun udjela za 2024. (kune)'!AA357/'Izračun udjela za 2024. (euri)'!$G$1,2)</f>
        <v>31055.93</v>
      </c>
      <c r="AB357" s="65">
        <f>+ROUND('Izračun udjela za 2024. (kune)'!AB357/'Izračun udjela za 2024. (euri)'!$G$1,2)</f>
        <v>1457168.88</v>
      </c>
      <c r="AC357" s="67">
        <f>+ROUND('Izračun udjela za 2024. (kune)'!AC357/'Izračun udjela za 2024. (euri)'!$G$1,2)</f>
        <v>16726542.859999999</v>
      </c>
      <c r="AD357" s="64">
        <f>+ROUND('Izračun udjela za 2024. (kune)'!AD357/'Izračun udjela za 2024. (euri)'!$G$1,2)</f>
        <v>15778241.84</v>
      </c>
      <c r="AE357" s="68">
        <f>+ROUND('Izračun udjela za 2024. (kune)'!AE357/'Izračun udjela za 2024. (euri)'!$G$1,2)</f>
        <v>7890.7</v>
      </c>
      <c r="AF357" s="65">
        <f>+ROUND('Izračun udjela za 2024. (kune)'!AF357/'Izračun udjela za 2024. (euri)'!$G$1,2)</f>
        <v>1440662.18</v>
      </c>
      <c r="AG357" s="67">
        <f>+ROUND('Izračun udjela za 2024. (kune)'!AG357/'Izračun udjela za 2024. (euri)'!$G$1,2)</f>
        <v>16484865.98</v>
      </c>
      <c r="AH357" s="64">
        <f>+ROUND('Izračun udjela za 2024. (kune)'!AH357/'Izračun udjela za 2024. (euri)'!$G$1,2)</f>
        <v>13965784.380000001</v>
      </c>
      <c r="AI357" s="68">
        <f>+ROUND('Izračun udjela za 2024. (kune)'!AI357/'Izračun udjela za 2024. (euri)'!$G$1,2)</f>
        <v>3466.17</v>
      </c>
      <c r="AJ357" s="64">
        <f>+ROUND('Izračun udjela za 2024. (kune)'!AJ357/'Izračun udjela za 2024. (euri)'!$G$1,2)</f>
        <v>1269619.01</v>
      </c>
      <c r="AK357" s="67">
        <f>+ROUND('Izračun udjela za 2024. (kune)'!AK357/'Izračun udjela za 2024. (euri)'!$G$1,2)</f>
        <v>14604159.33</v>
      </c>
      <c r="AL357" s="64">
        <f>+ROUND('Izračun udjela za 2024. (kune)'!AL357/'Izračun udjela za 2024. (euri)'!$G$1,2)</f>
        <v>16833573.699999999</v>
      </c>
      <c r="AM357" s="68">
        <f>+ROUND('Izračun udjela za 2024. (kune)'!AM357/'Izračun udjela za 2024. (euri)'!$G$1,2)</f>
        <v>2729.9</v>
      </c>
      <c r="AN357" s="64">
        <f>+ROUND('Izračun udjela za 2024. (kune)'!AN357/'Izračun udjela za 2024. (euri)'!$G$1,2)</f>
        <v>1530327.58</v>
      </c>
      <c r="AO357" s="67">
        <f>+ROUND('Izračun udjela za 2024. (kune)'!AO357/'Izračun udjela za 2024. (euri)'!$G$1,2)</f>
        <v>17603606.800000001</v>
      </c>
      <c r="AP357" s="69"/>
      <c r="AQ357" s="69"/>
      <c r="AR357" s="69"/>
      <c r="AS357" s="69"/>
      <c r="AT357" s="69"/>
      <c r="AU357" s="71"/>
      <c r="AV357" s="64">
        <v>21</v>
      </c>
      <c r="AW357" s="64">
        <v>25</v>
      </c>
      <c r="AX357" s="64">
        <v>33</v>
      </c>
      <c r="AY357" s="64">
        <v>35</v>
      </c>
      <c r="AZ357" s="64"/>
      <c r="BA357" s="64"/>
      <c r="BB357" s="64"/>
      <c r="BC357" s="64"/>
      <c r="BD357" s="72">
        <f t="shared" si="91"/>
        <v>16213026.77</v>
      </c>
      <c r="BE357" s="73">
        <f t="shared" si="89"/>
        <v>404.1</v>
      </c>
      <c r="BF357" s="74">
        <f>+$BJ$601</f>
        <v>453.27</v>
      </c>
      <c r="BG357" s="66">
        <f t="shared" si="90"/>
        <v>1972749.5699999984</v>
      </c>
      <c r="BH357" s="75">
        <f t="shared" si="92"/>
        <v>5.5741956967145382E-3</v>
      </c>
      <c r="BI357" s="76">
        <f t="shared" si="93"/>
        <v>5.5741956967145399E-3</v>
      </c>
    </row>
    <row r="358" spans="1:61" ht="15.75" customHeight="1" x14ac:dyDescent="0.25">
      <c r="A358" s="60">
        <v>1</v>
      </c>
      <c r="B358" s="61">
        <v>393</v>
      </c>
      <c r="C358" s="61">
        <v>8</v>
      </c>
      <c r="D358" s="62" t="s">
        <v>87</v>
      </c>
      <c r="E358" s="62" t="s">
        <v>437</v>
      </c>
      <c r="F358" s="63">
        <v>858</v>
      </c>
      <c r="G358" s="64">
        <v>10</v>
      </c>
      <c r="H358" s="64">
        <f>+ROUND('Izračun udjela za 2024. (kune)'!H358/'Izračun udjela za 2024. (euri)'!$G$1,2)</f>
        <v>341643.94</v>
      </c>
      <c r="I358" s="65">
        <f>+ROUND('Izračun udjela za 2024. (kune)'!I358/'Izračun udjela za 2024. (euri)'!$G$1,2)</f>
        <v>0</v>
      </c>
      <c r="J358" s="66">
        <f>+ROUND('Izračun udjela za 2024. (kune)'!J358/'Izračun udjela za 2024. (euri)'!$G$1,2)</f>
        <v>375808.34</v>
      </c>
      <c r="K358" s="64">
        <f>+ROUND('Izračun udjela za 2024. (kune)'!K358/'Izračun udjela za 2024. (euri)'!$G$1,2)</f>
        <v>245366.39999999999</v>
      </c>
      <c r="L358" s="65">
        <f>+ROUND('Izračun udjela za 2024. (kune)'!L358/'Izračun udjela za 2024. (euri)'!$G$1,2)</f>
        <v>0</v>
      </c>
      <c r="M358" s="66">
        <f>+ROUND('Izračun udjela za 2024. (kune)'!M358/'Izračun udjela za 2024. (euri)'!$G$1,2)</f>
        <v>269903.03999999998</v>
      </c>
      <c r="N358" s="64">
        <f>+ROUND('Izračun udjela za 2024. (kune)'!N358/'Izračun udjela za 2024. (euri)'!$G$1,2)</f>
        <v>256936.24</v>
      </c>
      <c r="O358" s="65">
        <f>+ROUND('Izračun udjela za 2024. (kune)'!O358/'Izračun udjela za 2024. (euri)'!$G$1,2)</f>
        <v>0</v>
      </c>
      <c r="P358" s="66">
        <f>+ROUND('Izračun udjela za 2024. (kune)'!P358/'Izračun udjela za 2024. (euri)'!$G$1,2)</f>
        <v>282629.86</v>
      </c>
      <c r="Q358" s="64">
        <f>+ROUND('Izračun udjela za 2024. (kune)'!Q358/'Izračun udjela za 2024. (euri)'!$G$1,2)</f>
        <v>276803.44</v>
      </c>
      <c r="R358" s="65">
        <f>+ROUND('Izračun udjela za 2024. (kune)'!R358/'Izračun udjela za 2024. (euri)'!$G$1,2)</f>
        <v>0</v>
      </c>
      <c r="S358" s="66">
        <f>+ROUND('Izračun udjela za 2024. (kune)'!S358/'Izračun udjela za 2024. (euri)'!$G$1,2)</f>
        <v>304483.78000000003</v>
      </c>
      <c r="T358" s="64">
        <f>+ROUND('Izračun udjela za 2024. (kune)'!T358/'Izračun udjela za 2024. (euri)'!$G$1,2)</f>
        <v>265817</v>
      </c>
      <c r="U358" s="65">
        <f>+ROUND('Izračun udjela za 2024. (kune)'!U358/'Izračun udjela za 2024. (euri)'!$G$1,2)</f>
        <v>0</v>
      </c>
      <c r="V358" s="67">
        <f>+ROUND('Izračun udjela za 2024. (kune)'!V358/'Izračun udjela za 2024. (euri)'!$G$1,2)</f>
        <v>292398.7</v>
      </c>
      <c r="W358" s="64">
        <f>+ROUND('Izračun udjela za 2024. (kune)'!W358/'Izračun udjela za 2024. (euri)'!$G$1,2)</f>
        <v>287207.06</v>
      </c>
      <c r="X358" s="65">
        <f>+ROUND('Izračun udjela za 2024. (kune)'!X358/'Izračun udjela za 2024. (euri)'!$G$1,2)</f>
        <v>0</v>
      </c>
      <c r="Y358" s="67">
        <f>+ROUND('Izračun udjela za 2024. (kune)'!Y358/'Izračun udjela za 2024. (euri)'!$G$1,2)</f>
        <v>315927.76</v>
      </c>
      <c r="Z358" s="64">
        <f>+ROUND('Izračun udjela za 2024. (kune)'!Z358/'Izračun udjela za 2024. (euri)'!$G$1,2)</f>
        <v>324079.96999999997</v>
      </c>
      <c r="AA358" s="68">
        <f>+ROUND('Izračun udjela za 2024. (kune)'!AA358/'Izračun udjela za 2024. (euri)'!$G$1,2)</f>
        <v>628.11</v>
      </c>
      <c r="AB358" s="65">
        <f>+ROUND('Izračun udjela za 2024. (kune)'!AB358/'Izračun udjela za 2024. (euri)'!$G$1,2)</f>
        <v>0</v>
      </c>
      <c r="AC358" s="67">
        <f>+ROUND('Izračun udjela za 2024. (kune)'!AC358/'Izračun udjela za 2024. (euri)'!$G$1,2)</f>
        <v>363899.77</v>
      </c>
      <c r="AD358" s="64">
        <f>+ROUND('Izračun udjela za 2024. (kune)'!AD358/'Izračun udjela za 2024. (euri)'!$G$1,2)</f>
        <v>334213.06</v>
      </c>
      <c r="AE358" s="68">
        <f>+ROUND('Izračun udjela za 2024. (kune)'!AE358/'Izračun udjela za 2024. (euri)'!$G$1,2)</f>
        <v>952.04</v>
      </c>
      <c r="AF358" s="65">
        <f>+ROUND('Izračun udjela za 2024. (kune)'!AF358/'Izračun udjela za 2024. (euri)'!$G$1,2)</f>
        <v>0</v>
      </c>
      <c r="AG358" s="67">
        <f>+ROUND('Izračun udjela za 2024. (kune)'!AG358/'Izračun udjela za 2024. (euri)'!$G$1,2)</f>
        <v>376879.77</v>
      </c>
      <c r="AH358" s="64">
        <f>+ROUND('Izračun udjela za 2024. (kune)'!AH358/'Izračun udjela za 2024. (euri)'!$G$1,2)</f>
        <v>240991.23</v>
      </c>
      <c r="AI358" s="68">
        <f>+ROUND('Izračun udjela za 2024. (kune)'!AI358/'Izračun udjela za 2024. (euri)'!$G$1,2)</f>
        <v>1177.78</v>
      </c>
      <c r="AJ358" s="64">
        <f>+ROUND('Izračun udjela za 2024. (kune)'!AJ358/'Izračun udjela za 2024. (euri)'!$G$1,2)</f>
        <v>0</v>
      </c>
      <c r="AK358" s="67">
        <f>+ROUND('Izračun udjela za 2024. (kune)'!AK358/'Izračun udjela za 2024. (euri)'!$G$1,2)</f>
        <v>279124.28000000003</v>
      </c>
      <c r="AL358" s="64">
        <f>+ROUND('Izračun udjela za 2024. (kune)'!AL358/'Izračun udjela za 2024. (euri)'!$G$1,2)</f>
        <v>272311.78000000003</v>
      </c>
      <c r="AM358" s="68">
        <f>+ROUND('Izračun udjela za 2024. (kune)'!AM358/'Izračun udjela za 2024. (euri)'!$G$1,2)</f>
        <v>1835.99</v>
      </c>
      <c r="AN358" s="64">
        <f>+ROUND('Izračun udjela za 2024. (kune)'!AN358/'Izračun udjela za 2024. (euri)'!$G$1,2)</f>
        <v>0</v>
      </c>
      <c r="AO358" s="67">
        <f>+ROUND('Izračun udjela za 2024. (kune)'!AO358/'Izračun udjela za 2024. (euri)'!$G$1,2)</f>
        <v>312414.87</v>
      </c>
      <c r="AP358" s="69"/>
      <c r="AQ358" s="69"/>
      <c r="AR358" s="69"/>
      <c r="AS358" s="69"/>
      <c r="AT358" s="69"/>
      <c r="AU358" s="71"/>
      <c r="AV358" s="64">
        <v>37</v>
      </c>
      <c r="AW358" s="64">
        <v>47</v>
      </c>
      <c r="AX358" s="64">
        <v>70</v>
      </c>
      <c r="AY358" s="64">
        <v>68</v>
      </c>
      <c r="AZ358" s="64"/>
      <c r="BA358" s="64"/>
      <c r="BB358" s="64"/>
      <c r="BC358" s="64"/>
      <c r="BD358" s="72">
        <f t="shared" si="91"/>
        <v>329649.28999999998</v>
      </c>
      <c r="BE358" s="73">
        <f t="shared" si="89"/>
        <v>384.21</v>
      </c>
      <c r="BF358" s="74">
        <f>+$BJ$600</f>
        <v>447.75</v>
      </c>
      <c r="BG358" s="66">
        <f t="shared" si="90"/>
        <v>54517.320000000014</v>
      </c>
      <c r="BH358" s="75">
        <f t="shared" si="92"/>
        <v>1.5404398772237966E-4</v>
      </c>
      <c r="BI358" s="76">
        <f t="shared" si="93"/>
        <v>1.5404398772237999E-4</v>
      </c>
    </row>
    <row r="359" spans="1:61" ht="15.75" customHeight="1" x14ac:dyDescent="0.25">
      <c r="A359" s="60">
        <v>1</v>
      </c>
      <c r="B359" s="61">
        <v>394</v>
      </c>
      <c r="C359" s="61">
        <v>15</v>
      </c>
      <c r="D359" s="62" t="s">
        <v>91</v>
      </c>
      <c r="E359" s="62" t="s">
        <v>438</v>
      </c>
      <c r="F359" s="63">
        <v>3349</v>
      </c>
      <c r="G359" s="64">
        <v>12</v>
      </c>
      <c r="H359" s="64">
        <f>+ROUND('Izračun udjela za 2024. (kune)'!H359/'Izračun udjela za 2024. (euri)'!$G$1,2)</f>
        <v>337314.82</v>
      </c>
      <c r="I359" s="65">
        <f>+ROUND('Izračun udjela za 2024. (kune)'!I359/'Izračun udjela za 2024. (euri)'!$G$1,2)</f>
        <v>24544.32</v>
      </c>
      <c r="J359" s="66">
        <f>+ROUND('Izračun udjela za 2024. (kune)'!J359/'Izračun udjela za 2024. (euri)'!$G$1,2)</f>
        <v>350302.96</v>
      </c>
      <c r="K359" s="64">
        <f>+ROUND('Izračun udjela za 2024. (kune)'!K359/'Izračun udjela za 2024. (euri)'!$G$1,2)</f>
        <v>308046.09999999998</v>
      </c>
      <c r="L359" s="65">
        <f>+ROUND('Izračun udjela za 2024. (kune)'!L359/'Izračun udjela za 2024. (euri)'!$G$1,2)</f>
        <v>24393.01</v>
      </c>
      <c r="M359" s="66">
        <f>+ROUND('Izračun udjela za 2024. (kune)'!M359/'Izračun udjela za 2024. (euri)'!$G$1,2)</f>
        <v>317691.46000000002</v>
      </c>
      <c r="N359" s="64">
        <f>+ROUND('Izračun udjela za 2024. (kune)'!N359/'Izračun udjela za 2024. (euri)'!$G$1,2)</f>
        <v>314956.18</v>
      </c>
      <c r="O359" s="65">
        <f>+ROUND('Izračun udjela za 2024. (kune)'!O359/'Izračun udjela za 2024. (euri)'!$G$1,2)</f>
        <v>14847.83</v>
      </c>
      <c r="P359" s="66">
        <f>+ROUND('Izračun udjela za 2024. (kune)'!P359/'Izračun udjela za 2024. (euri)'!$G$1,2)</f>
        <v>336121.35</v>
      </c>
      <c r="Q359" s="64">
        <f>+ROUND('Izračun udjela za 2024. (kune)'!Q359/'Izračun udjela za 2024. (euri)'!$G$1,2)</f>
        <v>298249.64</v>
      </c>
      <c r="R359" s="65">
        <f>+ROUND('Izračun udjela za 2024. (kune)'!R359/'Izračun udjela za 2024. (euri)'!$G$1,2)</f>
        <v>14780.38</v>
      </c>
      <c r="S359" s="66">
        <f>+ROUND('Izračun udjela za 2024. (kune)'!S359/'Izračun udjela za 2024. (euri)'!$G$1,2)</f>
        <v>317485.57</v>
      </c>
      <c r="T359" s="64">
        <f>+ROUND('Izračun udjela za 2024. (kune)'!T359/'Izračun udjela za 2024. (euri)'!$G$1,2)</f>
        <v>291892.37</v>
      </c>
      <c r="U359" s="65">
        <f>+ROUND('Izračun udjela za 2024. (kune)'!U359/'Izračun udjela za 2024. (euri)'!$G$1,2)</f>
        <v>14468.67</v>
      </c>
      <c r="V359" s="67">
        <f>+ROUND('Izračun udjela za 2024. (kune)'!V359/'Izračun udjela za 2024. (euri)'!$G$1,2)</f>
        <v>310714.53999999998</v>
      </c>
      <c r="W359" s="64">
        <f>+ROUND('Izračun udjela za 2024. (kune)'!W359/'Izračun udjela za 2024. (euri)'!$G$1,2)</f>
        <v>493819.15</v>
      </c>
      <c r="X359" s="65">
        <f>+ROUND('Izračun udjela za 2024. (kune)'!X359/'Izračun udjela za 2024. (euri)'!$G$1,2)</f>
        <v>23515.200000000001</v>
      </c>
      <c r="Y359" s="67">
        <f>+ROUND('Izračun udjela za 2024. (kune)'!Y359/'Izračun udjela za 2024. (euri)'!$G$1,2)</f>
        <v>526740.43000000005</v>
      </c>
      <c r="Z359" s="64">
        <f>+ROUND('Izračun udjela za 2024. (kune)'!Z359/'Izračun udjela za 2024. (euri)'!$G$1,2)</f>
        <v>554723.05000000005</v>
      </c>
      <c r="AA359" s="68">
        <f>+ROUND('Izračun udjela za 2024. (kune)'!AA359/'Izračun udjela za 2024. (euri)'!$G$1,2)</f>
        <v>16918.43</v>
      </c>
      <c r="AB359" s="65">
        <f>+ROUND('Izračun udjela za 2024. (kune)'!AB359/'Izračun udjela za 2024. (euri)'!$G$1,2)</f>
        <v>26415.37</v>
      </c>
      <c r="AC359" s="67">
        <f>+ROUND('Izračun udjela za 2024. (kune)'!AC359/'Izračun udjela za 2024. (euri)'!$G$1,2)</f>
        <v>675324.14</v>
      </c>
      <c r="AD359" s="64">
        <f>+ROUND('Izračun udjela za 2024. (kune)'!AD359/'Izračun udjela za 2024. (euri)'!$G$1,2)</f>
        <v>488269.49</v>
      </c>
      <c r="AE359" s="68">
        <f>+ROUND('Izračun udjela za 2024. (kune)'!AE359/'Izračun udjela za 2024. (euri)'!$G$1,2)</f>
        <v>12882.02</v>
      </c>
      <c r="AF359" s="65">
        <f>+ROUND('Izračun udjela za 2024. (kune)'!AF359/'Izračun udjela za 2024. (euri)'!$G$1,2)</f>
        <v>22586.240000000002</v>
      </c>
      <c r="AG359" s="67">
        <f>+ROUND('Izračun udjela za 2024. (kune)'!AG359/'Izračun udjela za 2024. (euri)'!$G$1,2)</f>
        <v>601009.57999999996</v>
      </c>
      <c r="AH359" s="64">
        <f>+ROUND('Izračun udjela za 2024. (kune)'!AH359/'Izračun udjela za 2024. (euri)'!$G$1,2)</f>
        <v>541796.06999999995</v>
      </c>
      <c r="AI359" s="68">
        <f>+ROUND('Izračun udjela za 2024. (kune)'!AI359/'Izračun udjela za 2024. (euri)'!$G$1,2)</f>
        <v>13326</v>
      </c>
      <c r="AJ359" s="64">
        <f>+ROUND('Izračun udjela za 2024. (kune)'!AJ359/'Izračun udjela za 2024. (euri)'!$G$1,2)</f>
        <v>25803.88</v>
      </c>
      <c r="AK359" s="67">
        <f>+ROUND('Izračun udjela za 2024. (kune)'!AK359/'Izračun udjela za 2024. (euri)'!$G$1,2)</f>
        <v>671351.65</v>
      </c>
      <c r="AL359" s="64">
        <f>+ROUND('Izračun udjela za 2024. (kune)'!AL359/'Izračun udjela za 2024. (euri)'!$G$1,2)</f>
        <v>695591.75</v>
      </c>
      <c r="AM359" s="68">
        <f>+ROUND('Izračun udjela za 2024. (kune)'!AM359/'Izračun udjela za 2024. (euri)'!$G$1,2)</f>
        <v>19506.009999999998</v>
      </c>
      <c r="AN359" s="64">
        <f>+ROUND('Izračun udjela za 2024. (kune)'!AN359/'Izračun udjela za 2024. (euri)'!$G$1,2)</f>
        <v>33130.29</v>
      </c>
      <c r="AO359" s="67">
        <f>+ROUND('Izračun udjela za 2024. (kune)'!AO359/'Izračun udjela za 2024. (euri)'!$G$1,2)</f>
        <v>850773.05</v>
      </c>
      <c r="AP359" s="69"/>
      <c r="AQ359" s="69"/>
      <c r="AR359" s="69"/>
      <c r="AS359" s="69"/>
      <c r="AT359" s="69"/>
      <c r="AU359" s="71"/>
      <c r="AV359" s="64">
        <v>460</v>
      </c>
      <c r="AW359" s="64">
        <v>421</v>
      </c>
      <c r="AX359" s="64">
        <v>486</v>
      </c>
      <c r="AY359" s="64">
        <v>586</v>
      </c>
      <c r="AZ359" s="64"/>
      <c r="BA359" s="64"/>
      <c r="BB359" s="64"/>
      <c r="BC359" s="64"/>
      <c r="BD359" s="72">
        <f t="shared" si="91"/>
        <v>665039.77</v>
      </c>
      <c r="BE359" s="73">
        <f t="shared" si="89"/>
        <v>198.58</v>
      </c>
      <c r="BF359" s="74">
        <f t="shared" ref="BF359:BF361" si="98">+$BJ$601</f>
        <v>453.27</v>
      </c>
      <c r="BG359" s="66">
        <f t="shared" si="90"/>
        <v>852956.80999999994</v>
      </c>
      <c r="BH359" s="75">
        <f t="shared" si="92"/>
        <v>2.4101123893720392E-3</v>
      </c>
      <c r="BI359" s="76">
        <f t="shared" si="93"/>
        <v>2.4101123893720401E-3</v>
      </c>
    </row>
    <row r="360" spans="1:61" ht="15.75" customHeight="1" x14ac:dyDescent="0.25">
      <c r="A360" s="60">
        <v>1</v>
      </c>
      <c r="B360" s="61">
        <v>395</v>
      </c>
      <c r="C360" s="61">
        <v>10</v>
      </c>
      <c r="D360" s="62" t="s">
        <v>91</v>
      </c>
      <c r="E360" s="62" t="s">
        <v>439</v>
      </c>
      <c r="F360" s="63">
        <v>11503</v>
      </c>
      <c r="G360" s="64">
        <v>12</v>
      </c>
      <c r="H360" s="64">
        <f>+ROUND('Izračun udjela za 2024. (kune)'!H360/'Izračun udjela za 2024. (euri)'!$G$1,2)</f>
        <v>2205755.2200000002</v>
      </c>
      <c r="I360" s="65">
        <f>+ROUND('Izračun udjela za 2024. (kune)'!I360/'Izračun udjela za 2024. (euri)'!$G$1,2)</f>
        <v>131125.29</v>
      </c>
      <c r="J360" s="66">
        <f>+ROUND('Izračun udjela za 2024. (kune)'!J360/'Izračun udjela za 2024. (euri)'!$G$1,2)</f>
        <v>2323585.5099999998</v>
      </c>
      <c r="K360" s="64">
        <f>+ROUND('Izračun udjela za 2024. (kune)'!K360/'Izračun udjela za 2024. (euri)'!$G$1,2)</f>
        <v>2124185.06</v>
      </c>
      <c r="L360" s="65">
        <f>+ROUND('Izračun udjela za 2024. (kune)'!L360/'Izračun udjela za 2024. (euri)'!$G$1,2)</f>
        <v>126362</v>
      </c>
      <c r="M360" s="66">
        <f>+ROUND('Izračun udjela za 2024. (kune)'!M360/'Izračun udjela za 2024. (euri)'!$G$1,2)</f>
        <v>2237561.8199999998</v>
      </c>
      <c r="N360" s="64">
        <f>+ROUND('Izračun udjela za 2024. (kune)'!N360/'Izračun udjela za 2024. (euri)'!$G$1,2)</f>
        <v>1456429.23</v>
      </c>
      <c r="O360" s="65">
        <f>+ROUND('Izračun udjela za 2024. (kune)'!O360/'Izračun udjela za 2024. (euri)'!$G$1,2)</f>
        <v>78394.19</v>
      </c>
      <c r="P360" s="66">
        <f>+ROUND('Izračun udjela za 2024. (kune)'!P360/'Izračun udjela za 2024. (euri)'!$G$1,2)</f>
        <v>1543399.24</v>
      </c>
      <c r="Q360" s="64">
        <f>+ROUND('Izračun udjela za 2024. (kune)'!Q360/'Izračun udjela za 2024. (euri)'!$G$1,2)</f>
        <v>1621019.43</v>
      </c>
      <c r="R360" s="65">
        <f>+ROUND('Izračun udjela za 2024. (kune)'!R360/'Izračun udjela za 2024. (euri)'!$G$1,2)</f>
        <v>91714.54</v>
      </c>
      <c r="S360" s="66">
        <f>+ROUND('Izračun udjela za 2024. (kune)'!S360/'Izračun udjela za 2024. (euri)'!$G$1,2)</f>
        <v>1712821.48</v>
      </c>
      <c r="T360" s="64">
        <f>+ROUND('Izračun udjela za 2024. (kune)'!T360/'Izračun udjela za 2024. (euri)'!$G$1,2)</f>
        <v>1541953.14</v>
      </c>
      <c r="U360" s="65">
        <f>+ROUND('Izračun udjela za 2024. (kune)'!U360/'Izračun udjela za 2024. (euri)'!$G$1,2)</f>
        <v>83446.509999999995</v>
      </c>
      <c r="V360" s="67">
        <f>+ROUND('Izračun udjela za 2024. (kune)'!V360/'Izračun udjela za 2024. (euri)'!$G$1,2)</f>
        <v>1633527.42</v>
      </c>
      <c r="W360" s="64">
        <f>+ROUND('Izračun udjela za 2024. (kune)'!W360/'Izračun udjela za 2024. (euri)'!$G$1,2)</f>
        <v>2114753.67</v>
      </c>
      <c r="X360" s="65">
        <f>+ROUND('Izračun udjela za 2024. (kune)'!X360/'Izračun udjela za 2024. (euri)'!$G$1,2)</f>
        <v>119702.99</v>
      </c>
      <c r="Y360" s="67">
        <f>+ROUND('Izračun udjela za 2024. (kune)'!Y360/'Izračun udjela za 2024. (euri)'!$G$1,2)</f>
        <v>2234456.75</v>
      </c>
      <c r="Z360" s="64">
        <f>+ROUND('Izračun udjela za 2024. (kune)'!Z360/'Izračun udjela za 2024. (euri)'!$G$1,2)</f>
        <v>2404240.46</v>
      </c>
      <c r="AA360" s="68">
        <f>+ROUND('Izračun udjela za 2024. (kune)'!AA360/'Izračun udjela za 2024. (euri)'!$G$1,2)</f>
        <v>6353.21</v>
      </c>
      <c r="AB360" s="65">
        <f>+ROUND('Izračun udjela za 2024. (kune)'!AB360/'Izračun udjela za 2024. (euri)'!$G$1,2)</f>
        <v>136089.03</v>
      </c>
      <c r="AC360" s="67">
        <f>+ROUND('Izračun udjela za 2024. (kune)'!AC360/'Izračun udjela za 2024. (euri)'!$G$1,2)</f>
        <v>2541687.0299999998</v>
      </c>
      <c r="AD360" s="64">
        <f>+ROUND('Izračun udjela za 2024. (kune)'!AD360/'Izračun udjela za 2024. (euri)'!$G$1,2)</f>
        <v>2358121.98</v>
      </c>
      <c r="AE360" s="68">
        <f>+ROUND('Izračun udjela za 2024. (kune)'!AE360/'Izračun udjela za 2024. (euri)'!$G$1,2)</f>
        <v>1309.74</v>
      </c>
      <c r="AF360" s="65">
        <f>+ROUND('Izračun udjela za 2024. (kune)'!AF360/'Izračun udjela za 2024. (euri)'!$G$1,2)</f>
        <v>133540.88</v>
      </c>
      <c r="AG360" s="67">
        <f>+ROUND('Izračun udjela za 2024. (kune)'!AG360/'Izračun udjela za 2024. (euri)'!$G$1,2)</f>
        <v>2493185.5699999998</v>
      </c>
      <c r="AH360" s="64">
        <f>+ROUND('Izračun udjela za 2024. (kune)'!AH360/'Izračun udjela za 2024. (euri)'!$G$1,2)</f>
        <v>2303159.35</v>
      </c>
      <c r="AI360" s="68">
        <f>+ROUND('Izračun udjela za 2024. (kune)'!AI360/'Izračun udjela za 2024. (euri)'!$G$1,2)</f>
        <v>1192.3900000000001</v>
      </c>
      <c r="AJ360" s="64">
        <f>+ROUND('Izračun udjela za 2024. (kune)'!AJ360/'Izračun udjela za 2024. (euri)'!$G$1,2)</f>
        <v>131918</v>
      </c>
      <c r="AK360" s="67">
        <f>+ROUND('Izračun udjela za 2024. (kune)'!AK360/'Izračun udjela za 2024. (euri)'!$G$1,2)</f>
        <v>2433576.48</v>
      </c>
      <c r="AL360" s="64">
        <f>+ROUND('Izračun udjela za 2024. (kune)'!AL360/'Izračun udjela za 2024. (euri)'!$G$1,2)</f>
        <v>2670662.5499999998</v>
      </c>
      <c r="AM360" s="68">
        <f>+ROUND('Izračun udjela za 2024. (kune)'!AM360/'Izračun udjela za 2024. (euri)'!$G$1,2)</f>
        <v>1260.8499999999999</v>
      </c>
      <c r="AN360" s="64">
        <f>+ROUND('Izračun udjela za 2024. (kune)'!AN360/'Izračun udjela za 2024. (euri)'!$G$1,2)</f>
        <v>149617.22</v>
      </c>
      <c r="AO360" s="67">
        <f>+ROUND('Izračun udjela za 2024. (kune)'!AO360/'Izračun udjela za 2024. (euri)'!$G$1,2)</f>
        <v>2825280.27</v>
      </c>
      <c r="AP360" s="69"/>
      <c r="AQ360" s="69"/>
      <c r="AR360" s="69"/>
      <c r="AS360" s="69"/>
      <c r="AT360" s="69"/>
      <c r="AU360" s="71"/>
      <c r="AV360" s="64">
        <v>38</v>
      </c>
      <c r="AW360" s="64">
        <v>14</v>
      </c>
      <c r="AX360" s="64">
        <v>14</v>
      </c>
      <c r="AY360" s="64">
        <v>14</v>
      </c>
      <c r="AZ360" s="64"/>
      <c r="BA360" s="64"/>
      <c r="BB360" s="64"/>
      <c r="BC360" s="64"/>
      <c r="BD360" s="72">
        <f t="shared" si="91"/>
        <v>2505637.2200000002</v>
      </c>
      <c r="BE360" s="73">
        <f t="shared" si="89"/>
        <v>217.82</v>
      </c>
      <c r="BF360" s="74">
        <f t="shared" si="98"/>
        <v>453.27</v>
      </c>
      <c r="BG360" s="66">
        <f t="shared" si="90"/>
        <v>2708381.35</v>
      </c>
      <c r="BH360" s="75">
        <f t="shared" si="92"/>
        <v>7.6527948077220586E-3</v>
      </c>
      <c r="BI360" s="76">
        <f t="shared" si="93"/>
        <v>7.6527948077220603E-3</v>
      </c>
    </row>
    <row r="361" spans="1:61" ht="15.75" customHeight="1" x14ac:dyDescent="0.25">
      <c r="A361" s="60">
        <v>1</v>
      </c>
      <c r="B361" s="61">
        <v>396</v>
      </c>
      <c r="C361" s="61">
        <v>12</v>
      </c>
      <c r="D361" s="62" t="s">
        <v>91</v>
      </c>
      <c r="E361" s="62" t="s">
        <v>440</v>
      </c>
      <c r="F361" s="63">
        <v>49891</v>
      </c>
      <c r="G361" s="64">
        <v>15</v>
      </c>
      <c r="H361" s="64">
        <f>+ROUND('Izračun udjela za 2024. (kune)'!H361/'Izračun udjela za 2024. (euri)'!$G$1,2)</f>
        <v>15306225.51</v>
      </c>
      <c r="I361" s="65">
        <f>+ROUND('Izračun udjela za 2024. (kune)'!I361/'Izračun udjela za 2024. (euri)'!$G$1,2)</f>
        <v>1351114.5</v>
      </c>
      <c r="J361" s="66">
        <f>+ROUND('Izračun udjela za 2024. (kune)'!J361/'Izračun udjela za 2024. (euri)'!$G$1,2)</f>
        <v>16048377.66</v>
      </c>
      <c r="K361" s="64">
        <f>+ROUND('Izračun udjela za 2024. (kune)'!K361/'Izračun udjela za 2024. (euri)'!$G$1,2)</f>
        <v>15553265.15</v>
      </c>
      <c r="L361" s="65">
        <f>+ROUND('Izračun udjela za 2024. (kune)'!L361/'Izračun udjela za 2024. (euri)'!$G$1,2)</f>
        <v>1649760.12</v>
      </c>
      <c r="M361" s="66">
        <f>+ROUND('Izračun udjela za 2024. (kune)'!M361/'Izračun udjela za 2024. (euri)'!$G$1,2)</f>
        <v>15989030.779999999</v>
      </c>
      <c r="N361" s="64">
        <f>+ROUND('Izračun udjela za 2024. (kune)'!N361/'Izračun udjela za 2024. (euri)'!$G$1,2)</f>
        <v>13370876.939999999</v>
      </c>
      <c r="O361" s="65">
        <f>+ROUND('Izračun udjela za 2024. (kune)'!O361/'Izračun udjela za 2024. (euri)'!$G$1,2)</f>
        <v>1418267.34</v>
      </c>
      <c r="P361" s="66">
        <f>+ROUND('Izračun udjela za 2024. (kune)'!P361/'Izračun udjela za 2024. (euri)'!$G$1,2)</f>
        <v>13745501.050000001</v>
      </c>
      <c r="Q361" s="64">
        <f>+ROUND('Izračun udjela za 2024. (kune)'!Q361/'Izračun udjela za 2024. (euri)'!$G$1,2)</f>
        <v>14318817.24</v>
      </c>
      <c r="R361" s="65">
        <f>+ROUND('Izračun udjela za 2024. (kune)'!R361/'Izračun udjela za 2024. (euri)'!$G$1,2)</f>
        <v>1530210.87</v>
      </c>
      <c r="S361" s="66">
        <f>+ROUND('Izračun udjela za 2024. (kune)'!S361/'Izračun udjela za 2024. (euri)'!$G$1,2)</f>
        <v>14706897.33</v>
      </c>
      <c r="T361" s="64">
        <f>+ROUND('Izračun udjela za 2024. (kune)'!T361/'Izračun udjela za 2024. (euri)'!$G$1,2)</f>
        <v>12482166.189999999</v>
      </c>
      <c r="U361" s="65">
        <f>+ROUND('Izračun udjela za 2024. (kune)'!U361/'Izračun udjela za 2024. (euri)'!$G$1,2)</f>
        <v>1337565.48</v>
      </c>
      <c r="V361" s="67">
        <f>+ROUND('Izračun udjela za 2024. (kune)'!V361/'Izračun udjela za 2024. (euri)'!$G$1,2)</f>
        <v>12816290.82</v>
      </c>
      <c r="W361" s="64">
        <f>+ROUND('Izračun udjela za 2024. (kune)'!W361/'Izračun udjela za 2024. (euri)'!$G$1,2)</f>
        <v>14425068.93</v>
      </c>
      <c r="X361" s="65">
        <f>+ROUND('Izračun udjela za 2024. (kune)'!X361/'Izračun udjela za 2024. (euri)'!$G$1,2)</f>
        <v>1545546.88</v>
      </c>
      <c r="Y361" s="67">
        <f>+ROUND('Izračun udjela za 2024. (kune)'!Y361/'Izračun udjela za 2024. (euri)'!$G$1,2)</f>
        <v>14811450.369999999</v>
      </c>
      <c r="Z361" s="64">
        <f>+ROUND('Izračun udjela za 2024. (kune)'!Z361/'Izračun udjela za 2024. (euri)'!$G$1,2)</f>
        <v>16095560.609999999</v>
      </c>
      <c r="AA361" s="68">
        <f>+ROUND('Izračun udjela za 2024. (kune)'!AA361/'Izračun udjela za 2024. (euri)'!$G$1,2)</f>
        <v>40187.26</v>
      </c>
      <c r="AB361" s="65">
        <f>+ROUND('Izračun udjela za 2024. (kune)'!AB361/'Izračun udjela za 2024. (euri)'!$G$1,2)</f>
        <v>1724528.56</v>
      </c>
      <c r="AC361" s="67">
        <f>+ROUND('Izračun udjela za 2024. (kune)'!AC361/'Izračun udjela za 2024. (euri)'!$G$1,2)</f>
        <v>16500389.890000001</v>
      </c>
      <c r="AD361" s="64">
        <f>+ROUND('Izračun udjela za 2024. (kune)'!AD361/'Izračun udjela za 2024. (euri)'!$G$1,2)</f>
        <v>16793834.800000001</v>
      </c>
      <c r="AE361" s="68">
        <f>+ROUND('Izračun udjela za 2024. (kune)'!AE361/'Izračun udjela za 2024. (euri)'!$G$1,2)</f>
        <v>5532.16</v>
      </c>
      <c r="AF361" s="65">
        <f>+ROUND('Izračun udjela za 2024. (kune)'!AF361/'Izračun udjela za 2024. (euri)'!$G$1,2)</f>
        <v>1833577.29</v>
      </c>
      <c r="AG361" s="67">
        <f>+ROUND('Izračun udjela za 2024. (kune)'!AG361/'Izračun udjela za 2024. (euri)'!$G$1,2)</f>
        <v>17217394.629999999</v>
      </c>
      <c r="AH361" s="64">
        <f>+ROUND('Izračun udjela za 2024. (kune)'!AH361/'Izračun udjela za 2024. (euri)'!$G$1,2)</f>
        <v>14791342.26</v>
      </c>
      <c r="AI361" s="68">
        <f>+ROUND('Izračun udjela za 2024. (kune)'!AI361/'Izračun udjela za 2024. (euri)'!$G$1,2)</f>
        <v>4820.17</v>
      </c>
      <c r="AJ361" s="64">
        <f>+ROUND('Izračun udjela za 2024. (kune)'!AJ361/'Izračun udjela za 2024. (euri)'!$G$1,2)</f>
        <v>837033.02</v>
      </c>
      <c r="AK361" s="67">
        <f>+ROUND('Izračun udjela za 2024. (kune)'!AK361/'Izračun udjela za 2024. (euri)'!$G$1,2)</f>
        <v>16078543.92</v>
      </c>
      <c r="AL361" s="64">
        <f>+ROUND('Izračun udjela za 2024. (kune)'!AL361/'Izračun udjela za 2024. (euri)'!$G$1,2)</f>
        <v>17518587.5</v>
      </c>
      <c r="AM361" s="68">
        <f>+ROUND('Izračun udjela za 2024. (kune)'!AM361/'Izračun udjela za 2024. (euri)'!$G$1,2)</f>
        <v>3924.48</v>
      </c>
      <c r="AN361" s="64">
        <f>+ROUND('Izračun udjela za 2024. (kune)'!AN361/'Izračun udjela za 2024. (euri)'!$G$1,2)</f>
        <v>991583.07</v>
      </c>
      <c r="AO361" s="67">
        <f>+ROUND('Izračun udjela za 2024. (kune)'!AO361/'Izračun udjela za 2024. (euri)'!$G$1,2)</f>
        <v>19049620.780000001</v>
      </c>
      <c r="AP361" s="69"/>
      <c r="AQ361" s="69"/>
      <c r="AR361" s="69"/>
      <c r="AS361" s="69"/>
      <c r="AT361" s="69"/>
      <c r="AU361" s="71"/>
      <c r="AV361" s="64">
        <v>87</v>
      </c>
      <c r="AW361" s="64">
        <v>85</v>
      </c>
      <c r="AX361" s="64">
        <v>160</v>
      </c>
      <c r="AY361" s="64">
        <v>210</v>
      </c>
      <c r="AZ361" s="64"/>
      <c r="BA361" s="64"/>
      <c r="BB361" s="64"/>
      <c r="BC361" s="64"/>
      <c r="BD361" s="72">
        <f t="shared" si="91"/>
        <v>16731479.92</v>
      </c>
      <c r="BE361" s="73">
        <f t="shared" si="89"/>
        <v>335.36</v>
      </c>
      <c r="BF361" s="74">
        <f t="shared" si="98"/>
        <v>453.27</v>
      </c>
      <c r="BG361" s="66">
        <f t="shared" si="90"/>
        <v>5882647.8099999987</v>
      </c>
      <c r="BH361" s="75">
        <f t="shared" si="92"/>
        <v>1.662199328614692E-2</v>
      </c>
      <c r="BI361" s="76">
        <f t="shared" si="93"/>
        <v>1.6621993286146899E-2</v>
      </c>
    </row>
    <row r="362" spans="1:61" ht="15.75" customHeight="1" x14ac:dyDescent="0.25">
      <c r="A362" s="60">
        <v>1</v>
      </c>
      <c r="B362" s="61">
        <v>397</v>
      </c>
      <c r="C362" s="61">
        <v>12</v>
      </c>
      <c r="D362" s="62" t="s">
        <v>87</v>
      </c>
      <c r="E362" s="62" t="s">
        <v>441</v>
      </c>
      <c r="F362" s="63">
        <v>1576</v>
      </c>
      <c r="G362" s="64">
        <v>10</v>
      </c>
      <c r="H362" s="64">
        <f>+ROUND('Izračun udjela za 2024. (kune)'!H362/'Izračun udjela za 2024. (euri)'!$G$1,2)</f>
        <v>136598.07</v>
      </c>
      <c r="I362" s="65">
        <f>+ROUND('Izračun udjela za 2024. (kune)'!I362/'Izračun udjela za 2024. (euri)'!$G$1,2)</f>
        <v>0</v>
      </c>
      <c r="J362" s="66">
        <f>+ROUND('Izračun udjela za 2024. (kune)'!J362/'Izračun udjela za 2024. (euri)'!$G$1,2)</f>
        <v>150257.88</v>
      </c>
      <c r="K362" s="64">
        <f>+ROUND('Izračun udjela za 2024. (kune)'!K362/'Izračun udjela za 2024. (euri)'!$G$1,2)</f>
        <v>138448.31</v>
      </c>
      <c r="L362" s="65">
        <f>+ROUND('Izračun udjela za 2024. (kune)'!L362/'Izračun udjela za 2024. (euri)'!$G$1,2)</f>
        <v>0</v>
      </c>
      <c r="M362" s="66">
        <f>+ROUND('Izračun udjela za 2024. (kune)'!M362/'Izračun udjela za 2024. (euri)'!$G$1,2)</f>
        <v>152293.14000000001</v>
      </c>
      <c r="N362" s="64">
        <f>+ROUND('Izračun udjela za 2024. (kune)'!N362/'Izračun udjela za 2024. (euri)'!$G$1,2)</f>
        <v>117001.54</v>
      </c>
      <c r="O362" s="65">
        <f>+ROUND('Izračun udjela za 2024. (kune)'!O362/'Izračun udjela za 2024. (euri)'!$G$1,2)</f>
        <v>0</v>
      </c>
      <c r="P362" s="66">
        <f>+ROUND('Izračun udjela za 2024. (kune)'!P362/'Izračun udjela za 2024. (euri)'!$G$1,2)</f>
        <v>128701.69</v>
      </c>
      <c r="Q362" s="64">
        <f>+ROUND('Izračun udjela za 2024. (kune)'!Q362/'Izračun udjela za 2024. (euri)'!$G$1,2)</f>
        <v>104768.55</v>
      </c>
      <c r="R362" s="65">
        <f>+ROUND('Izračun udjela za 2024. (kune)'!R362/'Izračun udjela za 2024. (euri)'!$G$1,2)</f>
        <v>0</v>
      </c>
      <c r="S362" s="66">
        <f>+ROUND('Izračun udjela za 2024. (kune)'!S362/'Izračun udjela za 2024. (euri)'!$G$1,2)</f>
        <v>115245.41</v>
      </c>
      <c r="T362" s="64">
        <f>+ROUND('Izračun udjela za 2024. (kune)'!T362/'Izračun udjela za 2024. (euri)'!$G$1,2)</f>
        <v>86885.99</v>
      </c>
      <c r="U362" s="65">
        <f>+ROUND('Izračun udjela za 2024. (kune)'!U362/'Izračun udjela za 2024. (euri)'!$G$1,2)</f>
        <v>0</v>
      </c>
      <c r="V362" s="67">
        <f>+ROUND('Izračun udjela za 2024. (kune)'!V362/'Izračun udjela za 2024. (euri)'!$G$1,2)</f>
        <v>95574.59</v>
      </c>
      <c r="W362" s="64">
        <f>+ROUND('Izračun udjela za 2024. (kune)'!W362/'Izračun udjela za 2024. (euri)'!$G$1,2)</f>
        <v>135186.18</v>
      </c>
      <c r="X362" s="65">
        <f>+ROUND('Izračun udjela za 2024. (kune)'!X362/'Izračun udjela za 2024. (euri)'!$G$1,2)</f>
        <v>0</v>
      </c>
      <c r="Y362" s="67">
        <f>+ROUND('Izračun udjela za 2024. (kune)'!Y362/'Izračun udjela za 2024. (euri)'!$G$1,2)</f>
        <v>148704.79999999999</v>
      </c>
      <c r="Z362" s="64">
        <f>+ROUND('Izračun udjela za 2024. (kune)'!Z362/'Izračun udjela za 2024. (euri)'!$G$1,2)</f>
        <v>168866.51</v>
      </c>
      <c r="AA362" s="68">
        <f>+ROUND('Izračun udjela za 2024. (kune)'!AA362/'Izračun udjela za 2024. (euri)'!$G$1,2)</f>
        <v>0</v>
      </c>
      <c r="AB362" s="65">
        <f>+ROUND('Izračun udjela za 2024. (kune)'!AB362/'Izračun udjela za 2024. (euri)'!$G$1,2)</f>
        <v>0</v>
      </c>
      <c r="AC362" s="67">
        <f>+ROUND('Izračun udjela za 2024. (kune)'!AC362/'Izračun udjela za 2024. (euri)'!$G$1,2)</f>
        <v>185753.16</v>
      </c>
      <c r="AD362" s="64">
        <f>+ROUND('Izračun udjela za 2024. (kune)'!AD362/'Izračun udjela za 2024. (euri)'!$G$1,2)</f>
        <v>151594.68</v>
      </c>
      <c r="AE362" s="68">
        <f>+ROUND('Izračun udjela za 2024. (kune)'!AE362/'Izračun udjela za 2024. (euri)'!$G$1,2)</f>
        <v>0</v>
      </c>
      <c r="AF362" s="65">
        <f>+ROUND('Izračun udjela za 2024. (kune)'!AF362/'Izračun udjela za 2024. (euri)'!$G$1,2)</f>
        <v>0</v>
      </c>
      <c r="AG362" s="67">
        <f>+ROUND('Izračun udjela za 2024. (kune)'!AG362/'Izračun udjela za 2024. (euri)'!$G$1,2)</f>
        <v>166754.15</v>
      </c>
      <c r="AH362" s="64">
        <f>+ROUND('Izračun udjela za 2024. (kune)'!AH362/'Izračun udjela za 2024. (euri)'!$G$1,2)</f>
        <v>181091.59</v>
      </c>
      <c r="AI362" s="68">
        <f>+ROUND('Izračun udjela za 2024. (kune)'!AI362/'Izračun udjela za 2024. (euri)'!$G$1,2)</f>
        <v>0</v>
      </c>
      <c r="AJ362" s="64">
        <f>+ROUND('Izračun udjela za 2024. (kune)'!AJ362/'Izračun udjela za 2024. (euri)'!$G$1,2)</f>
        <v>0</v>
      </c>
      <c r="AK362" s="67">
        <f>+ROUND('Izračun udjela za 2024. (kune)'!AK362/'Izračun udjela za 2024. (euri)'!$G$1,2)</f>
        <v>199200.75</v>
      </c>
      <c r="AL362" s="64">
        <f>+ROUND('Izračun udjela za 2024. (kune)'!AL362/'Izračun udjela za 2024. (euri)'!$G$1,2)</f>
        <v>205998.01</v>
      </c>
      <c r="AM362" s="68">
        <f>+ROUND('Izračun udjela za 2024. (kune)'!AM362/'Izračun udjela za 2024. (euri)'!$G$1,2)</f>
        <v>0</v>
      </c>
      <c r="AN362" s="64">
        <f>+ROUND('Izračun udjela za 2024. (kune)'!AN362/'Izračun udjela za 2024. (euri)'!$G$1,2)</f>
        <v>0</v>
      </c>
      <c r="AO362" s="67">
        <f>+ROUND('Izračun udjela za 2024. (kune)'!AO362/'Izračun udjela za 2024. (euri)'!$G$1,2)</f>
        <v>226597.82</v>
      </c>
      <c r="AP362" s="69"/>
      <c r="AQ362" s="69"/>
      <c r="AR362" s="69"/>
      <c r="AS362" s="69"/>
      <c r="AT362" s="69"/>
      <c r="AU362" s="71"/>
      <c r="AV362" s="64">
        <v>0</v>
      </c>
      <c r="AW362" s="64">
        <v>0</v>
      </c>
      <c r="AX362" s="64">
        <v>0</v>
      </c>
      <c r="AY362" s="64">
        <v>0</v>
      </c>
      <c r="AZ362" s="64"/>
      <c r="BA362" s="64"/>
      <c r="BB362" s="64"/>
      <c r="BC362" s="64"/>
      <c r="BD362" s="72">
        <f t="shared" si="91"/>
        <v>185402.14</v>
      </c>
      <c r="BE362" s="73">
        <f t="shared" si="89"/>
        <v>117.64</v>
      </c>
      <c r="BF362" s="74">
        <f t="shared" ref="BF362:BF363" si="99">+$BJ$600</f>
        <v>447.75</v>
      </c>
      <c r="BG362" s="66">
        <f t="shared" si="90"/>
        <v>520253.36000000004</v>
      </c>
      <c r="BH362" s="75">
        <f t="shared" si="92"/>
        <v>1.4700264466479048E-3</v>
      </c>
      <c r="BI362" s="76">
        <f t="shared" si="93"/>
        <v>1.4700264466479E-3</v>
      </c>
    </row>
    <row r="363" spans="1:61" ht="15.75" customHeight="1" x14ac:dyDescent="0.25">
      <c r="A363" s="60">
        <v>1</v>
      </c>
      <c r="B363" s="61">
        <v>399</v>
      </c>
      <c r="C363" s="61">
        <v>19</v>
      </c>
      <c r="D363" s="62" t="s">
        <v>87</v>
      </c>
      <c r="E363" s="62" t="s">
        <v>442</v>
      </c>
      <c r="F363" s="63">
        <v>2046</v>
      </c>
      <c r="G363" s="64">
        <v>10</v>
      </c>
      <c r="H363" s="64">
        <f>+ROUND('Izračun udjela za 2024. (kune)'!H363/'Izračun udjela za 2024. (euri)'!$G$1,2)</f>
        <v>182733.87</v>
      </c>
      <c r="I363" s="65">
        <f>+ROUND('Izračun udjela za 2024. (kune)'!I363/'Izračun udjela za 2024. (euri)'!$G$1,2)</f>
        <v>0</v>
      </c>
      <c r="J363" s="66">
        <f>+ROUND('Izračun udjela za 2024. (kune)'!J363/'Izračun udjela za 2024. (euri)'!$G$1,2)</f>
        <v>201007.26</v>
      </c>
      <c r="K363" s="64">
        <f>+ROUND('Izračun udjela za 2024. (kune)'!K363/'Izračun udjela za 2024. (euri)'!$G$1,2)</f>
        <v>203092.33</v>
      </c>
      <c r="L363" s="65">
        <f>+ROUND('Izračun udjela za 2024. (kune)'!L363/'Izračun udjela za 2024. (euri)'!$G$1,2)</f>
        <v>0</v>
      </c>
      <c r="M363" s="66">
        <f>+ROUND('Izračun udjela za 2024. (kune)'!M363/'Izračun udjela za 2024. (euri)'!$G$1,2)</f>
        <v>223401.57</v>
      </c>
      <c r="N363" s="64">
        <f>+ROUND('Izračun udjela za 2024. (kune)'!N363/'Izračun udjela za 2024. (euri)'!$G$1,2)</f>
        <v>140287.28</v>
      </c>
      <c r="O363" s="65">
        <f>+ROUND('Izračun udjela za 2024. (kune)'!O363/'Izračun udjela za 2024. (euri)'!$G$1,2)</f>
        <v>0</v>
      </c>
      <c r="P363" s="66">
        <f>+ROUND('Izračun udjela za 2024. (kune)'!P363/'Izračun udjela za 2024. (euri)'!$G$1,2)</f>
        <v>154316.01</v>
      </c>
      <c r="Q363" s="64">
        <f>+ROUND('Izračun udjela za 2024. (kune)'!Q363/'Izračun udjela za 2024. (euri)'!$G$1,2)</f>
        <v>125700.68</v>
      </c>
      <c r="R363" s="65">
        <f>+ROUND('Izračun udjela za 2024. (kune)'!R363/'Izračun udjela za 2024. (euri)'!$G$1,2)</f>
        <v>0</v>
      </c>
      <c r="S363" s="66">
        <f>+ROUND('Izračun udjela za 2024. (kune)'!S363/'Izračun udjela za 2024. (euri)'!$G$1,2)</f>
        <v>138270.75</v>
      </c>
      <c r="T363" s="64">
        <f>+ROUND('Izračun udjela za 2024. (kune)'!T363/'Izračun udjela za 2024. (euri)'!$G$1,2)</f>
        <v>121630.06</v>
      </c>
      <c r="U363" s="65">
        <f>+ROUND('Izračun udjela za 2024. (kune)'!U363/'Izračun udjela za 2024. (euri)'!$G$1,2)</f>
        <v>0</v>
      </c>
      <c r="V363" s="67">
        <f>+ROUND('Izračun udjela za 2024. (kune)'!V363/'Izračun udjela za 2024. (euri)'!$G$1,2)</f>
        <v>133793.07</v>
      </c>
      <c r="W363" s="64">
        <f>+ROUND('Izračun udjela za 2024. (kune)'!W363/'Izračun udjela za 2024. (euri)'!$G$1,2)</f>
        <v>211260.55</v>
      </c>
      <c r="X363" s="65">
        <f>+ROUND('Izračun udjela za 2024. (kune)'!X363/'Izračun udjela za 2024. (euri)'!$G$1,2)</f>
        <v>0</v>
      </c>
      <c r="Y363" s="67">
        <f>+ROUND('Izračun udjela za 2024. (kune)'!Y363/'Izračun udjela za 2024. (euri)'!$G$1,2)</f>
        <v>232386.61</v>
      </c>
      <c r="Z363" s="64">
        <f>+ROUND('Izračun udjela za 2024. (kune)'!Z363/'Izračun udjela za 2024. (euri)'!$G$1,2)</f>
        <v>734202.92</v>
      </c>
      <c r="AA363" s="68">
        <f>+ROUND('Izračun udjela za 2024. (kune)'!AA363/'Izračun udjela za 2024. (euri)'!$G$1,2)</f>
        <v>33402.21</v>
      </c>
      <c r="AB363" s="65">
        <f>+ROUND('Izračun udjela za 2024. (kune)'!AB363/'Izračun udjela za 2024. (euri)'!$G$1,2)</f>
        <v>0</v>
      </c>
      <c r="AC363" s="67">
        <f>+ROUND('Izračun udjela za 2024. (kune)'!AC363/'Izračun udjela za 2024. (euri)'!$G$1,2)</f>
        <v>1088639.0900000001</v>
      </c>
      <c r="AD363" s="64">
        <f>+ROUND('Izračun udjela za 2024. (kune)'!AD363/'Izračun udjela za 2024. (euri)'!$G$1,2)</f>
        <v>578978.22</v>
      </c>
      <c r="AE363" s="68">
        <f>+ROUND('Izračun udjela za 2024. (kune)'!AE363/'Izračun udjela za 2024. (euri)'!$G$1,2)</f>
        <v>39022.730000000003</v>
      </c>
      <c r="AF363" s="65">
        <f>+ROUND('Izračun udjela za 2024. (kune)'!AF363/'Izračun udjela za 2024. (euri)'!$G$1,2)</f>
        <v>0</v>
      </c>
      <c r="AG363" s="67">
        <f>+ROUND('Izračun udjela za 2024. (kune)'!AG363/'Izračun udjela za 2024. (euri)'!$G$1,2)</f>
        <v>938645.44</v>
      </c>
      <c r="AH363" s="64">
        <f>+ROUND('Izračun udjela za 2024. (kune)'!AH363/'Izračun udjela za 2024. (euri)'!$G$1,2)</f>
        <v>583601.39</v>
      </c>
      <c r="AI363" s="68">
        <f>+ROUND('Izračun udjela za 2024. (kune)'!AI363/'Izračun udjela za 2024. (euri)'!$G$1,2)</f>
        <v>53938.42</v>
      </c>
      <c r="AJ363" s="64">
        <f>+ROUND('Izračun udjela za 2024. (kune)'!AJ363/'Izračun udjela za 2024. (euri)'!$G$1,2)</f>
        <v>0</v>
      </c>
      <c r="AK363" s="67">
        <f>+ROUND('Izračun udjela za 2024. (kune)'!AK363/'Izračun udjela za 2024. (euri)'!$G$1,2)</f>
        <v>960172.56</v>
      </c>
      <c r="AL363" s="64">
        <f>+ROUND('Izračun udjela za 2024. (kune)'!AL363/'Izračun udjela za 2024. (euri)'!$G$1,2)</f>
        <v>439308.87</v>
      </c>
      <c r="AM363" s="68">
        <f>+ROUND('Izračun udjela za 2024. (kune)'!AM363/'Izračun udjela za 2024. (euri)'!$G$1,2)</f>
        <v>59582.54</v>
      </c>
      <c r="AN363" s="64">
        <f>+ROUND('Izračun udjela za 2024. (kune)'!AN363/'Izračun udjela za 2024. (euri)'!$G$1,2)</f>
        <v>0</v>
      </c>
      <c r="AO363" s="67">
        <f>+ROUND('Izračun udjela za 2024. (kune)'!AO363/'Izračun udjela za 2024. (euri)'!$G$1,2)</f>
        <v>802250.02</v>
      </c>
      <c r="AP363" s="69"/>
      <c r="AQ363" s="69"/>
      <c r="AR363" s="69"/>
      <c r="AS363" s="69"/>
      <c r="AT363" s="69"/>
      <c r="AU363" s="71"/>
      <c r="AV363" s="64">
        <v>1451</v>
      </c>
      <c r="AW363" s="64">
        <v>1574</v>
      </c>
      <c r="AX363" s="64">
        <v>1724</v>
      </c>
      <c r="AY363" s="64">
        <v>1756</v>
      </c>
      <c r="AZ363" s="64"/>
      <c r="BA363" s="64"/>
      <c r="BB363" s="64"/>
      <c r="BC363" s="64"/>
      <c r="BD363" s="72">
        <f t="shared" si="91"/>
        <v>804418.74</v>
      </c>
      <c r="BE363" s="73">
        <f t="shared" si="89"/>
        <v>393.17</v>
      </c>
      <c r="BF363" s="74">
        <f t="shared" si="99"/>
        <v>447.75</v>
      </c>
      <c r="BG363" s="66">
        <f t="shared" si="90"/>
        <v>111670.67999999996</v>
      </c>
      <c r="BH363" s="75">
        <f t="shared" si="92"/>
        <v>3.1553636273517804E-4</v>
      </c>
      <c r="BI363" s="76">
        <f t="shared" si="93"/>
        <v>3.1553636273517799E-4</v>
      </c>
    </row>
    <row r="364" spans="1:61" ht="15.75" customHeight="1" x14ac:dyDescent="0.25">
      <c r="A364" s="60">
        <v>1</v>
      </c>
      <c r="B364" s="61">
        <v>400</v>
      </c>
      <c r="C364" s="61">
        <v>4</v>
      </c>
      <c r="D364" s="62" t="s">
        <v>91</v>
      </c>
      <c r="E364" s="62" t="s">
        <v>443</v>
      </c>
      <c r="F364" s="63">
        <v>4224</v>
      </c>
      <c r="G364" s="64">
        <v>12</v>
      </c>
      <c r="H364" s="64">
        <f>+ROUND('Izračun udjela za 2024. (kune)'!H364/'Izračun udjela za 2024. (euri)'!$G$1,2)</f>
        <v>481850.41</v>
      </c>
      <c r="I364" s="65">
        <f>+ROUND('Izračun udjela za 2024. (kune)'!I364/'Izračun udjela za 2024. (euri)'!$G$1,2)</f>
        <v>43962.05</v>
      </c>
      <c r="J364" s="66">
        <f>+ROUND('Izračun udjela za 2024. (kune)'!J364/'Izračun udjela za 2024. (euri)'!$G$1,2)</f>
        <v>490434.96</v>
      </c>
      <c r="K364" s="64">
        <f>+ROUND('Izračun udjela za 2024. (kune)'!K364/'Izračun udjela za 2024. (euri)'!$G$1,2)</f>
        <v>437696.93</v>
      </c>
      <c r="L364" s="65">
        <f>+ROUND('Izračun udjela za 2024. (kune)'!L364/'Izračun udjela za 2024. (euri)'!$G$1,2)</f>
        <v>43118.3</v>
      </c>
      <c r="M364" s="66">
        <f>+ROUND('Izračun udjela za 2024. (kune)'!M364/'Izračun udjela za 2024. (euri)'!$G$1,2)</f>
        <v>441928.06</v>
      </c>
      <c r="N364" s="64">
        <f>+ROUND('Izračun udjela za 2024. (kune)'!N364/'Izračun udjela za 2024. (euri)'!$G$1,2)</f>
        <v>518168.33</v>
      </c>
      <c r="O364" s="65">
        <f>+ROUND('Izračun udjela za 2024. (kune)'!O364/'Izračun udjela za 2024. (euri)'!$G$1,2)</f>
        <v>24427.75</v>
      </c>
      <c r="P364" s="66">
        <f>+ROUND('Izračun udjela za 2024. (kune)'!P364/'Izračun udjela za 2024. (euri)'!$G$1,2)</f>
        <v>552989.44999999995</v>
      </c>
      <c r="Q364" s="64">
        <f>+ROUND('Izračun udjela za 2024. (kune)'!Q364/'Izračun udjela za 2024. (euri)'!$G$1,2)</f>
        <v>663895.06999999995</v>
      </c>
      <c r="R364" s="65">
        <f>+ROUND('Izračun udjela za 2024. (kune)'!R364/'Izračun udjela za 2024. (euri)'!$G$1,2)</f>
        <v>31695.97</v>
      </c>
      <c r="S364" s="66">
        <f>+ROUND('Izračun udjela za 2024. (kune)'!S364/'Izračun udjela za 2024. (euri)'!$G$1,2)</f>
        <v>708062.99</v>
      </c>
      <c r="T364" s="64">
        <f>+ROUND('Izračun udjela za 2024. (kune)'!T364/'Izračun udjela za 2024. (euri)'!$G$1,2)</f>
        <v>556883.06999999995</v>
      </c>
      <c r="U364" s="65">
        <f>+ROUND('Izračun udjela za 2024. (kune)'!U364/'Izračun udjela za 2024. (euri)'!$G$1,2)</f>
        <v>26732.76</v>
      </c>
      <c r="V364" s="67">
        <f>+ROUND('Izračun udjela za 2024. (kune)'!V364/'Izračun udjela za 2024. (euri)'!$G$1,2)</f>
        <v>593768.35</v>
      </c>
      <c r="W364" s="64">
        <f>+ROUND('Izračun udjela za 2024. (kune)'!W364/'Izračun udjela za 2024. (euri)'!$G$1,2)</f>
        <v>764108.09</v>
      </c>
      <c r="X364" s="65">
        <f>+ROUND('Izračun udjela za 2024. (kune)'!X364/'Izračun udjela za 2024. (euri)'!$G$1,2)</f>
        <v>36386.07</v>
      </c>
      <c r="Y364" s="67">
        <f>+ROUND('Izračun udjela za 2024. (kune)'!Y364/'Izračun udjela za 2024. (euri)'!$G$1,2)</f>
        <v>815048.66</v>
      </c>
      <c r="Z364" s="64">
        <f>+ROUND('Izračun udjela za 2024. (kune)'!Z364/'Izračun udjela za 2024. (euri)'!$G$1,2)</f>
        <v>974202.68</v>
      </c>
      <c r="AA364" s="68">
        <f>+ROUND('Izračun udjela za 2024. (kune)'!AA364/'Izračun udjela za 2024. (euri)'!$G$1,2)</f>
        <v>24380.36</v>
      </c>
      <c r="AB364" s="65">
        <f>+ROUND('Izračun udjela za 2024. (kune)'!AB364/'Izračun udjela za 2024. (euri)'!$G$1,2)</f>
        <v>46390.55</v>
      </c>
      <c r="AC364" s="67">
        <f>+ROUND('Izračun udjela za 2024. (kune)'!AC364/'Izračun udjela za 2024. (euri)'!$G$1,2)</f>
        <v>1133587.56</v>
      </c>
      <c r="AD364" s="64">
        <f>+ROUND('Izračun udjela za 2024. (kune)'!AD364/'Izračun udjela za 2024. (euri)'!$G$1,2)</f>
        <v>876618.01</v>
      </c>
      <c r="AE364" s="68">
        <f>+ROUND('Izračun udjela za 2024. (kune)'!AE364/'Izračun udjela za 2024. (euri)'!$G$1,2)</f>
        <v>18105.990000000002</v>
      </c>
      <c r="AF364" s="65">
        <f>+ROUND('Izračun udjela za 2024. (kune)'!AF364/'Izračun udjela za 2024. (euri)'!$G$1,2)</f>
        <v>41743.67</v>
      </c>
      <c r="AG364" s="67">
        <f>+ROUND('Izračun udjela za 2024. (kune)'!AG364/'Izračun udjela za 2024. (euri)'!$G$1,2)</f>
        <v>1039646.17</v>
      </c>
      <c r="AH364" s="64">
        <f>+ROUND('Izračun udjela za 2024. (kune)'!AH364/'Izračun udjela za 2024. (euri)'!$G$1,2)</f>
        <v>797070.79</v>
      </c>
      <c r="AI364" s="68">
        <f>+ROUND('Izračun udjela za 2024. (kune)'!AI364/'Izračun udjela za 2024. (euri)'!$G$1,2)</f>
        <v>18630.48</v>
      </c>
      <c r="AJ364" s="64">
        <f>+ROUND('Izračun udjela za 2024. (kune)'!AJ364/'Izračun udjela za 2024. (euri)'!$G$1,2)</f>
        <v>37955.68</v>
      </c>
      <c r="AK364" s="67">
        <f>+ROUND('Izračun udjela za 2024. (kune)'!AK364/'Izračun udjela za 2024. (euri)'!$G$1,2)</f>
        <v>963350.35</v>
      </c>
      <c r="AL364" s="64">
        <f>+ROUND('Izračun udjela za 2024. (kune)'!AL364/'Izračun udjela za 2024. (euri)'!$G$1,2)</f>
        <v>1032626.56</v>
      </c>
      <c r="AM364" s="68">
        <f>+ROUND('Izračun udjela za 2024. (kune)'!AM364/'Izračun udjela za 2024. (euri)'!$G$1,2)</f>
        <v>18172.79</v>
      </c>
      <c r="AN364" s="64">
        <f>+ROUND('Izračun udjela za 2024. (kune)'!AN364/'Izračun udjela za 2024. (euri)'!$G$1,2)</f>
        <v>49172.6</v>
      </c>
      <c r="AO364" s="67">
        <f>+ROUND('Izračun udjela za 2024. (kune)'!AO364/'Izračun udjela za 2024. (euri)'!$G$1,2)</f>
        <v>1212446.79</v>
      </c>
      <c r="AP364" s="69"/>
      <c r="AQ364" s="69"/>
      <c r="AR364" s="69"/>
      <c r="AS364" s="69"/>
      <c r="AT364" s="69"/>
      <c r="AU364" s="71"/>
      <c r="AV364" s="64">
        <v>546</v>
      </c>
      <c r="AW364" s="64">
        <v>560</v>
      </c>
      <c r="AX364" s="64">
        <v>601</v>
      </c>
      <c r="AY364" s="64">
        <v>589</v>
      </c>
      <c r="AZ364" s="64"/>
      <c r="BA364" s="64"/>
      <c r="BB364" s="64"/>
      <c r="BC364" s="64"/>
      <c r="BD364" s="72">
        <f t="shared" si="91"/>
        <v>1032815.91</v>
      </c>
      <c r="BE364" s="73">
        <f t="shared" si="89"/>
        <v>244.51</v>
      </c>
      <c r="BF364" s="74">
        <f>+$BJ$601</f>
        <v>453.27</v>
      </c>
      <c r="BG364" s="66">
        <f t="shared" si="90"/>
        <v>881802.23999999999</v>
      </c>
      <c r="BH364" s="75">
        <f t="shared" si="92"/>
        <v>2.4916179561307642E-3</v>
      </c>
      <c r="BI364" s="76">
        <f t="shared" si="93"/>
        <v>2.4916179561307599E-3</v>
      </c>
    </row>
    <row r="365" spans="1:61" ht="15.75" customHeight="1" x14ac:dyDescent="0.25">
      <c r="A365" s="60">
        <v>1</v>
      </c>
      <c r="B365" s="61">
        <v>402</v>
      </c>
      <c r="C365" s="61">
        <v>19</v>
      </c>
      <c r="D365" s="62" t="s">
        <v>87</v>
      </c>
      <c r="E365" s="62" t="s">
        <v>444</v>
      </c>
      <c r="F365" s="63">
        <v>868</v>
      </c>
      <c r="G365" s="64">
        <v>10</v>
      </c>
      <c r="H365" s="64">
        <f>+ROUND('Izračun udjela za 2024. (kune)'!H365/'Izračun udjela za 2024. (euri)'!$G$1,2)</f>
        <v>122626.45</v>
      </c>
      <c r="I365" s="65">
        <f>+ROUND('Izračun udjela za 2024. (kune)'!I365/'Izračun udjela za 2024. (euri)'!$G$1,2)</f>
        <v>0</v>
      </c>
      <c r="J365" s="66">
        <f>+ROUND('Izračun udjela za 2024. (kune)'!J365/'Izračun udjela za 2024. (euri)'!$G$1,2)</f>
        <v>134889.1</v>
      </c>
      <c r="K365" s="64">
        <f>+ROUND('Izračun udjela za 2024. (kune)'!K365/'Izračun udjela za 2024. (euri)'!$G$1,2)</f>
        <v>161666.07999999999</v>
      </c>
      <c r="L365" s="65">
        <f>+ROUND('Izračun udjela za 2024. (kune)'!L365/'Izračun udjela za 2024. (euri)'!$G$1,2)</f>
        <v>0</v>
      </c>
      <c r="M365" s="66">
        <f>+ROUND('Izračun udjela za 2024. (kune)'!M365/'Izračun udjela za 2024. (euri)'!$G$1,2)</f>
        <v>177832.69</v>
      </c>
      <c r="N365" s="64">
        <f>+ROUND('Izračun udjela za 2024. (kune)'!N365/'Izračun udjela za 2024. (euri)'!$G$1,2)</f>
        <v>130096.13</v>
      </c>
      <c r="O365" s="65">
        <f>+ROUND('Izračun udjela za 2024. (kune)'!O365/'Izračun udjela za 2024. (euri)'!$G$1,2)</f>
        <v>0</v>
      </c>
      <c r="P365" s="66">
        <f>+ROUND('Izračun udjela za 2024. (kune)'!P365/'Izračun udjela za 2024. (euri)'!$G$1,2)</f>
        <v>143105.74</v>
      </c>
      <c r="Q365" s="64">
        <f>+ROUND('Izračun udjela za 2024. (kune)'!Q365/'Izračun udjela za 2024. (euri)'!$G$1,2)</f>
        <v>136863.72</v>
      </c>
      <c r="R365" s="65">
        <f>+ROUND('Izračun udjela za 2024. (kune)'!R365/'Izračun udjela za 2024. (euri)'!$G$1,2)</f>
        <v>0</v>
      </c>
      <c r="S365" s="66">
        <f>+ROUND('Izračun udjela za 2024. (kune)'!S365/'Izračun udjela za 2024. (euri)'!$G$1,2)</f>
        <v>150550.09</v>
      </c>
      <c r="T365" s="64">
        <f>+ROUND('Izračun udjela za 2024. (kune)'!T365/'Izračun udjela za 2024. (euri)'!$G$1,2)</f>
        <v>128180.62</v>
      </c>
      <c r="U365" s="65">
        <f>+ROUND('Izračun udjela za 2024. (kune)'!U365/'Izračun udjela za 2024. (euri)'!$G$1,2)</f>
        <v>0</v>
      </c>
      <c r="V365" s="67">
        <f>+ROUND('Izračun udjela za 2024. (kune)'!V365/'Izračun udjela za 2024. (euri)'!$G$1,2)</f>
        <v>140998.68</v>
      </c>
      <c r="W365" s="64">
        <f>+ROUND('Izračun udjela za 2024. (kune)'!W365/'Izračun udjela za 2024. (euri)'!$G$1,2)</f>
        <v>126829.11</v>
      </c>
      <c r="X365" s="65">
        <f>+ROUND('Izračun udjela za 2024. (kune)'!X365/'Izračun udjela za 2024. (euri)'!$G$1,2)</f>
        <v>0</v>
      </c>
      <c r="Y365" s="67">
        <f>+ROUND('Izračun udjela za 2024. (kune)'!Y365/'Izračun udjela za 2024. (euri)'!$G$1,2)</f>
        <v>139512.01999999999</v>
      </c>
      <c r="Z365" s="64">
        <f>+ROUND('Izračun udjela za 2024. (kune)'!Z365/'Izračun udjela za 2024. (euri)'!$G$1,2)</f>
        <v>179012.6</v>
      </c>
      <c r="AA365" s="68">
        <f>+ROUND('Izračun udjela za 2024. (kune)'!AA365/'Izračun udjela za 2024. (euri)'!$G$1,2)</f>
        <v>12518.51</v>
      </c>
      <c r="AB365" s="65">
        <f>+ROUND('Izračun udjela za 2024. (kune)'!AB365/'Izračun udjela za 2024. (euri)'!$G$1,2)</f>
        <v>0</v>
      </c>
      <c r="AC365" s="67">
        <f>+ROUND('Izračun udjela za 2024. (kune)'!AC365/'Izračun udjela za 2024. (euri)'!$G$1,2)</f>
        <v>276872.34999999998</v>
      </c>
      <c r="AD365" s="64">
        <f>+ROUND('Izračun udjela za 2024. (kune)'!AD365/'Izračun udjela za 2024. (euri)'!$G$1,2)</f>
        <v>145877.15</v>
      </c>
      <c r="AE365" s="68">
        <f>+ROUND('Izračun udjela za 2024. (kune)'!AE365/'Izračun udjela za 2024. (euri)'!$G$1,2)</f>
        <v>11428.91</v>
      </c>
      <c r="AF365" s="65">
        <f>+ROUND('Izračun udjela za 2024. (kune)'!AF365/'Izračun udjela za 2024. (euri)'!$G$1,2)</f>
        <v>0</v>
      </c>
      <c r="AG365" s="67">
        <f>+ROUND('Izračun udjela za 2024. (kune)'!AG365/'Izračun udjela za 2024. (euri)'!$G$1,2)</f>
        <v>237461.05</v>
      </c>
      <c r="AH365" s="64">
        <f>+ROUND('Izračun udjela za 2024. (kune)'!AH365/'Izračun udjela za 2024. (euri)'!$G$1,2)</f>
        <v>122305.56</v>
      </c>
      <c r="AI365" s="68">
        <f>+ROUND('Izračun udjela za 2024. (kune)'!AI365/'Izračun udjela za 2024. (euri)'!$G$1,2)</f>
        <v>13110.35</v>
      </c>
      <c r="AJ365" s="64">
        <f>+ROUND('Izračun udjela za 2024. (kune)'!AJ365/'Izračun udjela za 2024. (euri)'!$G$1,2)</f>
        <v>0</v>
      </c>
      <c r="AK365" s="67">
        <f>+ROUND('Izračun udjela za 2024. (kune)'!AK365/'Izračun udjela za 2024. (euri)'!$G$1,2)</f>
        <v>225450.19</v>
      </c>
      <c r="AL365" s="64">
        <f>+ROUND('Izračun udjela za 2024. (kune)'!AL365/'Izračun udjela za 2024. (euri)'!$G$1,2)</f>
        <v>208445.21</v>
      </c>
      <c r="AM365" s="68">
        <f>+ROUND('Izračun udjela za 2024. (kune)'!AM365/'Izračun udjela za 2024. (euri)'!$G$1,2)</f>
        <v>17426.54</v>
      </c>
      <c r="AN365" s="64">
        <f>+ROUND('Izračun udjela za 2024. (kune)'!AN365/'Izračun udjela za 2024. (euri)'!$G$1,2)</f>
        <v>0</v>
      </c>
      <c r="AO365" s="67">
        <f>+ROUND('Izračun udjela za 2024. (kune)'!AO365/'Izračun udjela za 2024. (euri)'!$G$1,2)</f>
        <v>325529.65000000002</v>
      </c>
      <c r="AP365" s="69"/>
      <c r="AQ365" s="69"/>
      <c r="AR365" s="69"/>
      <c r="AS365" s="69"/>
      <c r="AT365" s="69"/>
      <c r="AU365" s="71"/>
      <c r="AV365" s="64">
        <v>428</v>
      </c>
      <c r="AW365" s="64">
        <v>409</v>
      </c>
      <c r="AX365" s="64">
        <v>481</v>
      </c>
      <c r="AY365" s="64">
        <v>527</v>
      </c>
      <c r="AZ365" s="64"/>
      <c r="BA365" s="64"/>
      <c r="BB365" s="64"/>
      <c r="BC365" s="64"/>
      <c r="BD365" s="72">
        <f t="shared" si="91"/>
        <v>240965.05</v>
      </c>
      <c r="BE365" s="73">
        <f t="shared" si="89"/>
        <v>277.61</v>
      </c>
      <c r="BF365" s="74">
        <f t="shared" ref="BF365:BF366" si="100">+$BJ$600</f>
        <v>447.75</v>
      </c>
      <c r="BG365" s="66">
        <f t="shared" si="90"/>
        <v>147681.51999999999</v>
      </c>
      <c r="BH365" s="75">
        <f t="shared" si="92"/>
        <v>4.1728849205541207E-4</v>
      </c>
      <c r="BI365" s="76">
        <f t="shared" si="93"/>
        <v>4.1728849205541202E-4</v>
      </c>
    </row>
    <row r="366" spans="1:61" ht="15.75" customHeight="1" x14ac:dyDescent="0.25">
      <c r="A366" s="60">
        <v>1</v>
      </c>
      <c r="B366" s="61">
        <v>405</v>
      </c>
      <c r="C366" s="61">
        <v>6</v>
      </c>
      <c r="D366" s="62" t="s">
        <v>87</v>
      </c>
      <c r="E366" s="62" t="s">
        <v>445</v>
      </c>
      <c r="F366" s="63">
        <v>2789</v>
      </c>
      <c r="G366" s="64">
        <v>10</v>
      </c>
      <c r="H366" s="64">
        <f>+ROUND('Izračun udjela za 2024. (kune)'!H366/'Izračun udjela za 2024. (euri)'!$G$1,2)</f>
        <v>277973.78000000003</v>
      </c>
      <c r="I366" s="65">
        <f>+ROUND('Izračun udjela za 2024. (kune)'!I366/'Izračun udjela za 2024. (euri)'!$G$1,2)</f>
        <v>0</v>
      </c>
      <c r="J366" s="66">
        <f>+ROUND('Izračun udjela za 2024. (kune)'!J366/'Izračun udjela za 2024. (euri)'!$G$1,2)</f>
        <v>305771.15999999997</v>
      </c>
      <c r="K366" s="64">
        <f>+ROUND('Izračun udjela za 2024. (kune)'!K366/'Izračun udjela za 2024. (euri)'!$G$1,2)</f>
        <v>271540.26</v>
      </c>
      <c r="L366" s="65">
        <f>+ROUND('Izračun udjela za 2024. (kune)'!L366/'Izračun udjela za 2024. (euri)'!$G$1,2)</f>
        <v>0</v>
      </c>
      <c r="M366" s="66">
        <f>+ROUND('Izračun udjela za 2024. (kune)'!M366/'Izračun udjela za 2024. (euri)'!$G$1,2)</f>
        <v>298694.28000000003</v>
      </c>
      <c r="N366" s="64">
        <f>+ROUND('Izračun udjela za 2024. (kune)'!N366/'Izračun udjela za 2024. (euri)'!$G$1,2)</f>
        <v>192119.55</v>
      </c>
      <c r="O366" s="65">
        <f>+ROUND('Izračun udjela za 2024. (kune)'!O366/'Izračun udjela za 2024. (euri)'!$G$1,2)</f>
        <v>0</v>
      </c>
      <c r="P366" s="66">
        <f>+ROUND('Izračun udjela za 2024. (kune)'!P366/'Izračun udjela za 2024. (euri)'!$G$1,2)</f>
        <v>211331.51</v>
      </c>
      <c r="Q366" s="64">
        <f>+ROUND('Izračun udjela za 2024. (kune)'!Q366/'Izračun udjela za 2024. (euri)'!$G$1,2)</f>
        <v>206861.99</v>
      </c>
      <c r="R366" s="65">
        <f>+ROUND('Izračun udjela za 2024. (kune)'!R366/'Izračun udjela za 2024. (euri)'!$G$1,2)</f>
        <v>0</v>
      </c>
      <c r="S366" s="66">
        <f>+ROUND('Izračun udjela za 2024. (kune)'!S366/'Izračun udjela za 2024. (euri)'!$G$1,2)</f>
        <v>227548.19</v>
      </c>
      <c r="T366" s="64">
        <f>+ROUND('Izračun udjela za 2024. (kune)'!T366/'Izračun udjela za 2024. (euri)'!$G$1,2)</f>
        <v>168272.36</v>
      </c>
      <c r="U366" s="65">
        <f>+ROUND('Izračun udjela za 2024. (kune)'!U366/'Izračun udjela za 2024. (euri)'!$G$1,2)</f>
        <v>0</v>
      </c>
      <c r="V366" s="67">
        <f>+ROUND('Izračun udjela za 2024. (kune)'!V366/'Izračun udjela za 2024. (euri)'!$G$1,2)</f>
        <v>185099.6</v>
      </c>
      <c r="W366" s="64">
        <f>+ROUND('Izračun udjela za 2024. (kune)'!W366/'Izračun udjela za 2024. (euri)'!$G$1,2)</f>
        <v>283151.14</v>
      </c>
      <c r="X366" s="65">
        <f>+ROUND('Izračun udjela za 2024. (kune)'!X366/'Izračun udjela za 2024. (euri)'!$G$1,2)</f>
        <v>0</v>
      </c>
      <c r="Y366" s="67">
        <f>+ROUND('Izračun udjela za 2024. (kune)'!Y366/'Izračun udjela za 2024. (euri)'!$G$1,2)</f>
        <v>311466.25</v>
      </c>
      <c r="Z366" s="64">
        <f>+ROUND('Izračun udjela za 2024. (kune)'!Z366/'Izračun udjela za 2024. (euri)'!$G$1,2)</f>
        <v>291805.98</v>
      </c>
      <c r="AA366" s="68">
        <f>+ROUND('Izračun udjela za 2024. (kune)'!AA366/'Izračun udjela za 2024. (euri)'!$G$1,2)</f>
        <v>517.62</v>
      </c>
      <c r="AB366" s="65">
        <f>+ROUND('Izračun udjela za 2024. (kune)'!AB366/'Izračun udjela za 2024. (euri)'!$G$1,2)</f>
        <v>0</v>
      </c>
      <c r="AC366" s="67">
        <f>+ROUND('Izračun udjela za 2024. (kune)'!AC366/'Izračun udjela za 2024. (euri)'!$G$1,2)</f>
        <v>320855.19</v>
      </c>
      <c r="AD366" s="64">
        <f>+ROUND('Izračun udjela za 2024. (kune)'!AD366/'Izračun udjela za 2024. (euri)'!$G$1,2)</f>
        <v>328783.45</v>
      </c>
      <c r="AE366" s="68">
        <f>+ROUND('Izračun udjela za 2024. (kune)'!AE366/'Izračun udjela za 2024. (euri)'!$G$1,2)</f>
        <v>82.29</v>
      </c>
      <c r="AF366" s="65">
        <f>+ROUND('Izračun udjela za 2024. (kune)'!AF366/'Izračun udjela za 2024. (euri)'!$G$1,2)</f>
        <v>0</v>
      </c>
      <c r="AG366" s="67">
        <f>+ROUND('Izračun udjela za 2024. (kune)'!AG366/'Izračun udjela za 2024. (euri)'!$G$1,2)</f>
        <v>362009.27</v>
      </c>
      <c r="AH366" s="64">
        <f>+ROUND('Izračun udjela za 2024. (kune)'!AH366/'Izračun udjela za 2024. (euri)'!$G$1,2)</f>
        <v>314713.12</v>
      </c>
      <c r="AI366" s="68">
        <f>+ROUND('Izračun udjela za 2024. (kune)'!AI366/'Izračun udjela za 2024. (euri)'!$G$1,2)</f>
        <v>99.54</v>
      </c>
      <c r="AJ366" s="64">
        <f>+ROUND('Izračun udjela za 2024. (kune)'!AJ366/'Izračun udjela za 2024. (euri)'!$G$1,2)</f>
        <v>0</v>
      </c>
      <c r="AK366" s="67">
        <f>+ROUND('Izračun udjela za 2024. (kune)'!AK366/'Izračun udjela za 2024. (euri)'!$G$1,2)</f>
        <v>346731.91</v>
      </c>
      <c r="AL366" s="64">
        <f>+ROUND('Izračun udjela za 2024. (kune)'!AL366/'Izračun udjela za 2024. (euri)'!$G$1,2)</f>
        <v>404568.99</v>
      </c>
      <c r="AM366" s="68">
        <f>+ROUND('Izračun udjela za 2024. (kune)'!AM366/'Izračun udjela za 2024. (euri)'!$G$1,2)</f>
        <v>119.45</v>
      </c>
      <c r="AN366" s="64">
        <f>+ROUND('Izračun udjela za 2024. (kune)'!AN366/'Izračun udjela za 2024. (euri)'!$G$1,2)</f>
        <v>0</v>
      </c>
      <c r="AO366" s="67">
        <f>+ROUND('Izračun udjela za 2024. (kune)'!AO366/'Izračun udjela za 2024. (euri)'!$G$1,2)</f>
        <v>445551.47</v>
      </c>
      <c r="AP366" s="69"/>
      <c r="AQ366" s="69"/>
      <c r="AR366" s="69"/>
      <c r="AS366" s="69"/>
      <c r="AT366" s="69"/>
      <c r="AU366" s="71"/>
      <c r="AV366" s="64">
        <v>2</v>
      </c>
      <c r="AW366" s="64">
        <v>2</v>
      </c>
      <c r="AX366" s="64">
        <v>3</v>
      </c>
      <c r="AY366" s="64">
        <v>3</v>
      </c>
      <c r="AZ366" s="64"/>
      <c r="BA366" s="64"/>
      <c r="BB366" s="64"/>
      <c r="BC366" s="64"/>
      <c r="BD366" s="72">
        <f t="shared" si="91"/>
        <v>357322.82</v>
      </c>
      <c r="BE366" s="73">
        <f t="shared" si="89"/>
        <v>128.12</v>
      </c>
      <c r="BF366" s="74">
        <f t="shared" si="100"/>
        <v>447.75</v>
      </c>
      <c r="BG366" s="66">
        <f t="shared" si="90"/>
        <v>891448.07</v>
      </c>
      <c r="BH366" s="75">
        <f t="shared" si="92"/>
        <v>2.5188731865436343E-3</v>
      </c>
      <c r="BI366" s="76">
        <f t="shared" si="93"/>
        <v>2.51887318654363E-3</v>
      </c>
    </row>
    <row r="367" spans="1:61" ht="15.75" customHeight="1" x14ac:dyDescent="0.25">
      <c r="A367" s="60">
        <v>1</v>
      </c>
      <c r="B367" s="61">
        <v>406</v>
      </c>
      <c r="C367" s="61">
        <v>17</v>
      </c>
      <c r="D367" s="62" t="s">
        <v>91</v>
      </c>
      <c r="E367" s="62" t="s">
        <v>446</v>
      </c>
      <c r="F367" s="63">
        <v>24862</v>
      </c>
      <c r="G367" s="64">
        <v>12</v>
      </c>
      <c r="H367" s="64">
        <f>+ROUND('Izračun udjela za 2024. (kune)'!H367/'Izračun udjela za 2024. (euri)'!$G$1,2)</f>
        <v>6881080.1399999997</v>
      </c>
      <c r="I367" s="65">
        <f>+ROUND('Izračun udjela za 2024. (kune)'!I367/'Izračun udjela za 2024. (euri)'!$G$1,2)</f>
        <v>619297.55000000005</v>
      </c>
      <c r="J367" s="66">
        <f>+ROUND('Izračun udjela za 2024. (kune)'!J367/'Izračun udjela za 2024. (euri)'!$G$1,2)</f>
        <v>7013196.5</v>
      </c>
      <c r="K367" s="64">
        <f>+ROUND('Izračun udjela za 2024. (kune)'!K367/'Izračun udjela za 2024. (euri)'!$G$1,2)</f>
        <v>7038087.2000000002</v>
      </c>
      <c r="L367" s="65">
        <f>+ROUND('Izračun udjela za 2024. (kune)'!L367/'Izračun udjela za 2024. (euri)'!$G$1,2)</f>
        <v>633428.19999999995</v>
      </c>
      <c r="M367" s="66">
        <f>+ROUND('Izračun udjela za 2024. (kune)'!M367/'Izračun udjela za 2024. (euri)'!$G$1,2)</f>
        <v>7173218.0899999999</v>
      </c>
      <c r="N367" s="64">
        <f>+ROUND('Izračun udjela za 2024. (kune)'!N367/'Izračun udjela za 2024. (euri)'!$G$1,2)</f>
        <v>6325809.0599999996</v>
      </c>
      <c r="O367" s="65">
        <f>+ROUND('Izračun udjela za 2024. (kune)'!O367/'Izračun udjela za 2024. (euri)'!$G$1,2)</f>
        <v>569322.32999999996</v>
      </c>
      <c r="P367" s="66">
        <f>+ROUND('Izračun udjela za 2024. (kune)'!P367/'Izračun udjela za 2024. (euri)'!$G$1,2)</f>
        <v>6447265.1299999999</v>
      </c>
      <c r="Q367" s="64">
        <f>+ROUND('Izračun udjela za 2024. (kune)'!Q367/'Izračun udjela za 2024. (euri)'!$G$1,2)</f>
        <v>6566847.1100000003</v>
      </c>
      <c r="R367" s="65">
        <f>+ROUND('Izračun udjela za 2024. (kune)'!R367/'Izračun udjela za 2024. (euri)'!$G$1,2)</f>
        <v>595392.56000000006</v>
      </c>
      <c r="S367" s="66">
        <f>+ROUND('Izračun udjela za 2024. (kune)'!S367/'Izračun udjela za 2024. (euri)'!$G$1,2)</f>
        <v>6688029.0899999999</v>
      </c>
      <c r="T367" s="64">
        <f>+ROUND('Izračun udjela za 2024. (kune)'!T367/'Izračun udjela za 2024. (euri)'!$G$1,2)</f>
        <v>6413734.2300000004</v>
      </c>
      <c r="U367" s="65">
        <f>+ROUND('Izračun udjela za 2024. (kune)'!U367/'Izračun udjela za 2024. (euri)'!$G$1,2)</f>
        <v>581841.61</v>
      </c>
      <c r="V367" s="67">
        <f>+ROUND('Izračun udjela za 2024. (kune)'!V367/'Izračun udjela za 2024. (euri)'!$G$1,2)</f>
        <v>6531719.7400000002</v>
      </c>
      <c r="W367" s="64">
        <f>+ROUND('Izračun udjela za 2024. (kune)'!W367/'Izračun udjela za 2024. (euri)'!$G$1,2)</f>
        <v>7309274.8799999999</v>
      </c>
      <c r="X367" s="65">
        <f>+ROUND('Izračun udjela za 2024. (kune)'!X367/'Izračun udjela za 2024. (euri)'!$G$1,2)</f>
        <v>664479.32999999996</v>
      </c>
      <c r="Y367" s="67">
        <f>+ROUND('Izračun udjela za 2024. (kune)'!Y367/'Izračun udjela za 2024. (euri)'!$G$1,2)</f>
        <v>7442171.0199999996</v>
      </c>
      <c r="Z367" s="64">
        <f>+ROUND('Izračun udjela za 2024. (kune)'!Z367/'Izračun udjela za 2024. (euri)'!$G$1,2)</f>
        <v>8683637.8000000007</v>
      </c>
      <c r="AA367" s="68">
        <f>+ROUND('Izračun udjela za 2024. (kune)'!AA367/'Izračun udjela za 2024. (euri)'!$G$1,2)</f>
        <v>79481.45</v>
      </c>
      <c r="AB367" s="65">
        <f>+ROUND('Izračun udjela za 2024. (kune)'!AB367/'Izračun udjela za 2024. (euri)'!$G$1,2)</f>
        <v>789421.36</v>
      </c>
      <c r="AC367" s="67">
        <f>+ROUND('Izračun udjela za 2024. (kune)'!AC367/'Izračun udjela za 2024. (euri)'!$G$1,2)</f>
        <v>8920402.8499999996</v>
      </c>
      <c r="AD367" s="64">
        <f>+ROUND('Izračun udjela za 2024. (kune)'!AD367/'Izračun udjela za 2024. (euri)'!$G$1,2)</f>
        <v>8346214.3200000003</v>
      </c>
      <c r="AE367" s="68">
        <f>+ROUND('Izračun udjela za 2024. (kune)'!AE367/'Izračun udjela za 2024. (euri)'!$G$1,2)</f>
        <v>31259.86</v>
      </c>
      <c r="AF367" s="65">
        <f>+ROUND('Izračun udjela za 2024. (kune)'!AF367/'Izračun udjela za 2024. (euri)'!$G$1,2)</f>
        <v>769841.48</v>
      </c>
      <c r="AG367" s="67">
        <f>+ROUND('Izračun udjela za 2024. (kune)'!AG367/'Izračun udjela za 2024. (euri)'!$G$1,2)</f>
        <v>8605939.6400000006</v>
      </c>
      <c r="AH367" s="64">
        <f>+ROUND('Izračun udjela za 2024. (kune)'!AH367/'Izračun udjela za 2024. (euri)'!$G$1,2)</f>
        <v>7645648.6299999999</v>
      </c>
      <c r="AI367" s="68">
        <f>+ROUND('Izračun udjela za 2024. (kune)'!AI367/'Izračun udjela za 2024. (euri)'!$G$1,2)</f>
        <v>37790.559999999998</v>
      </c>
      <c r="AJ367" s="64">
        <f>+ROUND('Izračun udjela za 2024. (kune)'!AJ367/'Izračun udjela za 2024. (euri)'!$G$1,2)</f>
        <v>705523.63</v>
      </c>
      <c r="AK367" s="67">
        <f>+ROUND('Izračun udjela za 2024. (kune)'!AK367/'Izračun udjela za 2024. (euri)'!$G$1,2)</f>
        <v>7918358.9500000002</v>
      </c>
      <c r="AL367" s="64">
        <f>+ROUND('Izračun udjela za 2024. (kune)'!AL367/'Izračun udjela za 2024. (euri)'!$G$1,2)</f>
        <v>9159905.5500000007</v>
      </c>
      <c r="AM367" s="68">
        <f>+ROUND('Izračun udjela za 2024. (kune)'!AM367/'Izračun udjela za 2024. (euri)'!$G$1,2)</f>
        <v>34793.82</v>
      </c>
      <c r="AN367" s="64">
        <f>+ROUND('Izračun udjela za 2024. (kune)'!AN367/'Izračun udjela za 2024. (euri)'!$G$1,2)</f>
        <v>823241.15</v>
      </c>
      <c r="AO367" s="67">
        <f>+ROUND('Izračun udjela za 2024. (kune)'!AO367/'Izračun udjela za 2024. (euri)'!$G$1,2)</f>
        <v>9503231.4199999999</v>
      </c>
      <c r="AP367" s="69"/>
      <c r="AQ367" s="69"/>
      <c r="AR367" s="69"/>
      <c r="AS367" s="69"/>
      <c r="AT367" s="69"/>
      <c r="AU367" s="71"/>
      <c r="AV367" s="64">
        <v>753</v>
      </c>
      <c r="AW367" s="64">
        <v>697</v>
      </c>
      <c r="AX367" s="64">
        <v>842</v>
      </c>
      <c r="AY367" s="64">
        <v>920</v>
      </c>
      <c r="AZ367" s="64"/>
      <c r="BA367" s="64"/>
      <c r="BB367" s="64"/>
      <c r="BC367" s="64"/>
      <c r="BD367" s="72">
        <f t="shared" si="91"/>
        <v>8478020.7799999993</v>
      </c>
      <c r="BE367" s="73">
        <f t="shared" si="89"/>
        <v>341</v>
      </c>
      <c r="BF367" s="74">
        <f>+$BJ$601</f>
        <v>453.27</v>
      </c>
      <c r="BG367" s="66">
        <f t="shared" si="90"/>
        <v>2791256.7399999998</v>
      </c>
      <c r="BH367" s="75">
        <f t="shared" si="92"/>
        <v>7.8869672791430194E-3</v>
      </c>
      <c r="BI367" s="76">
        <f t="shared" si="93"/>
        <v>7.8869672791430194E-3</v>
      </c>
    </row>
    <row r="368" spans="1:61" ht="15.75" customHeight="1" x14ac:dyDescent="0.25">
      <c r="A368" s="60">
        <v>1</v>
      </c>
      <c r="B368" s="61">
        <v>407</v>
      </c>
      <c r="C368" s="61">
        <v>10</v>
      </c>
      <c r="D368" s="62" t="s">
        <v>87</v>
      </c>
      <c r="E368" s="62" t="s">
        <v>447</v>
      </c>
      <c r="F368" s="63">
        <v>1897</v>
      </c>
      <c r="G368" s="64">
        <v>10</v>
      </c>
      <c r="H368" s="64">
        <f>+ROUND('Izračun udjela za 2024. (kune)'!H368/'Izračun udjela za 2024. (euri)'!$G$1,2)</f>
        <v>108895.33</v>
      </c>
      <c r="I368" s="65">
        <f>+ROUND('Izračun udjela za 2024. (kune)'!I368/'Izračun udjela za 2024. (euri)'!$G$1,2)</f>
        <v>0</v>
      </c>
      <c r="J368" s="66">
        <f>+ROUND('Izračun udjela za 2024. (kune)'!J368/'Izračun udjela za 2024. (euri)'!$G$1,2)</f>
        <v>119784.87</v>
      </c>
      <c r="K368" s="64">
        <f>+ROUND('Izračun udjela za 2024. (kune)'!K368/'Izračun udjela za 2024. (euri)'!$G$1,2)</f>
        <v>103713.84</v>
      </c>
      <c r="L368" s="65">
        <f>+ROUND('Izračun udjela za 2024. (kune)'!L368/'Izračun udjela za 2024. (euri)'!$G$1,2)</f>
        <v>0</v>
      </c>
      <c r="M368" s="66">
        <f>+ROUND('Izračun udjela za 2024. (kune)'!M368/'Izračun udjela za 2024. (euri)'!$G$1,2)</f>
        <v>114085.22</v>
      </c>
      <c r="N368" s="64">
        <f>+ROUND('Izračun udjela za 2024. (kune)'!N368/'Izračun udjela za 2024. (euri)'!$G$1,2)</f>
        <v>39323.660000000003</v>
      </c>
      <c r="O368" s="65">
        <f>+ROUND('Izračun udjela za 2024. (kune)'!O368/'Izračun udjela za 2024. (euri)'!$G$1,2)</f>
        <v>0</v>
      </c>
      <c r="P368" s="66">
        <f>+ROUND('Izračun udjela za 2024. (kune)'!P368/'Izračun udjela za 2024. (euri)'!$G$1,2)</f>
        <v>43256.03</v>
      </c>
      <c r="Q368" s="64">
        <f>+ROUND('Izračun udjela za 2024. (kune)'!Q368/'Izračun udjela za 2024. (euri)'!$G$1,2)</f>
        <v>102385.73</v>
      </c>
      <c r="R368" s="65">
        <f>+ROUND('Izračun udjela za 2024. (kune)'!R368/'Izračun udjela za 2024. (euri)'!$G$1,2)</f>
        <v>0</v>
      </c>
      <c r="S368" s="66">
        <f>+ROUND('Izračun udjela za 2024. (kune)'!S368/'Izračun udjela za 2024. (euri)'!$G$1,2)</f>
        <v>112624.31</v>
      </c>
      <c r="T368" s="64">
        <f>+ROUND('Izračun udjela za 2024. (kune)'!T368/'Izračun udjela za 2024. (euri)'!$G$1,2)</f>
        <v>109204.25</v>
      </c>
      <c r="U368" s="65">
        <f>+ROUND('Izračun udjela za 2024. (kune)'!U368/'Izračun udjela za 2024. (euri)'!$G$1,2)</f>
        <v>0</v>
      </c>
      <c r="V368" s="67">
        <f>+ROUND('Izračun udjela za 2024. (kune)'!V368/'Izračun udjela za 2024. (euri)'!$G$1,2)</f>
        <v>120124.67</v>
      </c>
      <c r="W368" s="64">
        <f>+ROUND('Izračun udjela za 2024. (kune)'!W368/'Izračun udjela za 2024. (euri)'!$G$1,2)</f>
        <v>209693.16</v>
      </c>
      <c r="X368" s="65">
        <f>+ROUND('Izračun udjela za 2024. (kune)'!X368/'Izračun udjela za 2024. (euri)'!$G$1,2)</f>
        <v>0</v>
      </c>
      <c r="Y368" s="67">
        <f>+ROUND('Izračun udjela za 2024. (kune)'!Y368/'Izračun udjela za 2024. (euri)'!$G$1,2)</f>
        <v>230662.48</v>
      </c>
      <c r="Z368" s="64">
        <f>+ROUND('Izračun udjela za 2024. (kune)'!Z368/'Izračun udjela za 2024. (euri)'!$G$1,2)</f>
        <v>224239.53</v>
      </c>
      <c r="AA368" s="68">
        <f>+ROUND('Izračun udjela za 2024. (kune)'!AA368/'Izračun udjela za 2024. (euri)'!$G$1,2)</f>
        <v>0</v>
      </c>
      <c r="AB368" s="65">
        <f>+ROUND('Izračun udjela za 2024. (kune)'!AB368/'Izračun udjela za 2024. (euri)'!$G$1,2)</f>
        <v>0</v>
      </c>
      <c r="AC368" s="67">
        <f>+ROUND('Izračun udjela za 2024. (kune)'!AC368/'Izračun udjela za 2024. (euri)'!$G$1,2)</f>
        <v>246663.49</v>
      </c>
      <c r="AD368" s="64">
        <f>+ROUND('Izračun udjela za 2024. (kune)'!AD368/'Izračun udjela za 2024. (euri)'!$G$1,2)</f>
        <v>194108.16</v>
      </c>
      <c r="AE368" s="68">
        <f>+ROUND('Izračun udjela za 2024. (kune)'!AE368/'Izračun udjela za 2024. (euri)'!$G$1,2)</f>
        <v>0</v>
      </c>
      <c r="AF368" s="65">
        <f>+ROUND('Izračun udjela za 2024. (kune)'!AF368/'Izračun udjela za 2024. (euri)'!$G$1,2)</f>
        <v>0</v>
      </c>
      <c r="AG368" s="67">
        <f>+ROUND('Izračun udjela za 2024. (kune)'!AG368/'Izračun udjela za 2024. (euri)'!$G$1,2)</f>
        <v>213518.98</v>
      </c>
      <c r="AH368" s="64">
        <f>+ROUND('Izračun udjela za 2024. (kune)'!AH368/'Izračun udjela za 2024. (euri)'!$G$1,2)</f>
        <v>236475.79</v>
      </c>
      <c r="AI368" s="68">
        <f>+ROUND('Izračun udjela za 2024. (kune)'!AI368/'Izračun udjela za 2024. (euri)'!$G$1,2)</f>
        <v>0</v>
      </c>
      <c r="AJ368" s="64">
        <f>+ROUND('Izračun udjela za 2024. (kune)'!AJ368/'Izračun udjela za 2024. (euri)'!$G$1,2)</f>
        <v>0</v>
      </c>
      <c r="AK368" s="67">
        <f>+ROUND('Izračun udjela za 2024. (kune)'!AK368/'Izračun udjela za 2024. (euri)'!$G$1,2)</f>
        <v>260123.37</v>
      </c>
      <c r="AL368" s="64">
        <f>+ROUND('Izračun udjela za 2024. (kune)'!AL368/'Izračun udjela za 2024. (euri)'!$G$1,2)</f>
        <v>378201.28</v>
      </c>
      <c r="AM368" s="68">
        <f>+ROUND('Izračun udjela za 2024. (kune)'!AM368/'Izračun udjela za 2024. (euri)'!$G$1,2)</f>
        <v>0</v>
      </c>
      <c r="AN368" s="64">
        <f>+ROUND('Izračun udjela za 2024. (kune)'!AN368/'Izračun udjela za 2024. (euri)'!$G$1,2)</f>
        <v>0</v>
      </c>
      <c r="AO368" s="67">
        <f>+ROUND('Izračun udjela za 2024. (kune)'!AO368/'Izračun udjela za 2024. (euri)'!$G$1,2)</f>
        <v>416021.41</v>
      </c>
      <c r="AP368" s="69"/>
      <c r="AQ368" s="69"/>
      <c r="AR368" s="69"/>
      <c r="AS368" s="69"/>
      <c r="AT368" s="69"/>
      <c r="AU368" s="71"/>
      <c r="AV368" s="64">
        <v>0</v>
      </c>
      <c r="AW368" s="64">
        <v>0</v>
      </c>
      <c r="AX368" s="64">
        <v>0</v>
      </c>
      <c r="AY368" s="64">
        <v>0</v>
      </c>
      <c r="AZ368" s="64"/>
      <c r="BA368" s="64"/>
      <c r="BB368" s="64"/>
      <c r="BC368" s="64"/>
      <c r="BD368" s="72">
        <f t="shared" si="91"/>
        <v>273397.95</v>
      </c>
      <c r="BE368" s="73">
        <f t="shared" si="89"/>
        <v>144.12</v>
      </c>
      <c r="BF368" s="74">
        <f>+$BJ$600</f>
        <v>447.75</v>
      </c>
      <c r="BG368" s="66">
        <f t="shared" si="90"/>
        <v>575986.11</v>
      </c>
      <c r="BH368" s="75">
        <f t="shared" si="92"/>
        <v>1.6275047499969037E-3</v>
      </c>
      <c r="BI368" s="76">
        <f t="shared" si="93"/>
        <v>1.6275047499969E-3</v>
      </c>
    </row>
    <row r="369" spans="1:61" ht="15.75" customHeight="1" x14ac:dyDescent="0.25">
      <c r="A369" s="60">
        <v>1</v>
      </c>
      <c r="B369" s="61">
        <v>409</v>
      </c>
      <c r="C369" s="61">
        <v>17</v>
      </c>
      <c r="D369" s="62" t="s">
        <v>91</v>
      </c>
      <c r="E369" s="62" t="s">
        <v>448</v>
      </c>
      <c r="F369" s="63">
        <v>160577</v>
      </c>
      <c r="G369" s="64">
        <v>15</v>
      </c>
      <c r="H369" s="64">
        <f>+ROUND('Izračun udjela za 2024. (kune)'!H369/'Izračun udjela za 2024. (euri)'!$G$1,2)</f>
        <v>78188496.739999995</v>
      </c>
      <c r="I369" s="65">
        <f>+ROUND('Izračun udjela za 2024. (kune)'!I369/'Izračun udjela za 2024. (euri)'!$G$1,2)</f>
        <v>7036946.6200000001</v>
      </c>
      <c r="J369" s="66">
        <f>+ROUND('Izračun udjela za 2024. (kune)'!J369/'Izračun udjela za 2024. (euri)'!$G$1,2)</f>
        <v>81824282.640000001</v>
      </c>
      <c r="K369" s="64">
        <f>+ROUND('Izračun udjela za 2024. (kune)'!K369/'Izračun udjela za 2024. (euri)'!$G$1,2)</f>
        <v>77111507.700000003</v>
      </c>
      <c r="L369" s="65">
        <f>+ROUND('Izračun udjela za 2024. (kune)'!L369/'Izračun udjela za 2024. (euri)'!$G$1,2)</f>
        <v>6940017.8600000003</v>
      </c>
      <c r="M369" s="66">
        <f>+ROUND('Izračun udjela za 2024. (kune)'!M369/'Izračun udjela za 2024. (euri)'!$G$1,2)</f>
        <v>80697213.319999993</v>
      </c>
      <c r="N369" s="64">
        <f>+ROUND('Izračun udjela za 2024. (kune)'!N369/'Izračun udjela za 2024. (euri)'!$G$1,2)</f>
        <v>67853170.319999993</v>
      </c>
      <c r="O369" s="65">
        <f>+ROUND('Izračun udjela za 2024. (kune)'!O369/'Izračun udjela za 2024. (euri)'!$G$1,2)</f>
        <v>6106783.7400000002</v>
      </c>
      <c r="P369" s="66">
        <f>+ROUND('Izračun udjela za 2024. (kune)'!P369/'Izračun udjela za 2024. (euri)'!$G$1,2)</f>
        <v>71008344.569999993</v>
      </c>
      <c r="Q369" s="64">
        <f>+ROUND('Izračun udjela za 2024. (kune)'!Q369/'Izračun udjela za 2024. (euri)'!$G$1,2)</f>
        <v>71170191.209999993</v>
      </c>
      <c r="R369" s="65">
        <f>+ROUND('Izračun udjela za 2024. (kune)'!R369/'Izračun udjela za 2024. (euri)'!$G$1,2)</f>
        <v>6450132.9199999999</v>
      </c>
      <c r="S369" s="66">
        <f>+ROUND('Izračun udjela za 2024. (kune)'!S369/'Izračun udjela za 2024. (euri)'!$G$1,2)</f>
        <v>74428067.040000007</v>
      </c>
      <c r="T369" s="64">
        <f>+ROUND('Izračun udjela za 2024. (kune)'!T369/'Izračun udjela za 2024. (euri)'!$G$1,2)</f>
        <v>68793835.450000003</v>
      </c>
      <c r="U369" s="65">
        <f>+ROUND('Izračun udjela za 2024. (kune)'!U369/'Izračun udjela za 2024. (euri)'!$G$1,2)</f>
        <v>6770163.2800000003</v>
      </c>
      <c r="V369" s="67">
        <f>+ROUND('Izračun udjela za 2024. (kune)'!V369/'Izračun udjela za 2024. (euri)'!$G$1,2)</f>
        <v>71327222.989999995</v>
      </c>
      <c r="W369" s="64">
        <f>+ROUND('Izračun udjela za 2024. (kune)'!W369/'Izračun udjela za 2024. (euri)'!$G$1,2)</f>
        <v>80828998.150000006</v>
      </c>
      <c r="X369" s="65">
        <f>+ROUND('Izračun udjela za 2024. (kune)'!X369/'Izračun udjela za 2024. (euri)'!$G$1,2)</f>
        <v>10542932.43</v>
      </c>
      <c r="Y369" s="67">
        <f>+ROUND('Izračun udjela za 2024. (kune)'!Y369/'Izračun udjela za 2024. (euri)'!$G$1,2)</f>
        <v>80828975.579999998</v>
      </c>
      <c r="Z369" s="64">
        <f>+ROUND('Izračun udjela za 2024. (kune)'!Z369/'Izračun udjela za 2024. (euri)'!$G$1,2)</f>
        <v>87424297.680000007</v>
      </c>
      <c r="AA369" s="68">
        <f>+ROUND('Izračun udjela za 2024. (kune)'!AA369/'Izračun udjela za 2024. (euri)'!$G$1,2)</f>
        <v>1431068.15</v>
      </c>
      <c r="AB369" s="65">
        <f>+ROUND('Izračun udjela za 2024. (kune)'!AB369/'Izračun udjela za 2024. (euri)'!$G$1,2)</f>
        <v>11403190.49</v>
      </c>
      <c r="AC369" s="67">
        <f>+ROUND('Izračun udjela za 2024. (kune)'!AC369/'Izračun udjela za 2024. (euri)'!$G$1,2)</f>
        <v>90535144.540000007</v>
      </c>
      <c r="AD369" s="64">
        <f>+ROUND('Izračun udjela za 2024. (kune)'!AD369/'Izračun udjela za 2024. (euri)'!$G$1,2)</f>
        <v>83811833.689999998</v>
      </c>
      <c r="AE369" s="68">
        <f>+ROUND('Izračun udjela za 2024. (kune)'!AE369/'Izračun udjela za 2024. (euri)'!$G$1,2)</f>
        <v>739354.65</v>
      </c>
      <c r="AF369" s="65">
        <f>+ROUND('Izračun udjela za 2024. (kune)'!AF369/'Izračun udjela za 2024. (euri)'!$G$1,2)</f>
        <v>11030491.66</v>
      </c>
      <c r="AG369" s="67">
        <f>+ROUND('Izračun udjela za 2024. (kune)'!AG369/'Izračun udjela za 2024. (euri)'!$G$1,2)</f>
        <v>87291456.900000006</v>
      </c>
      <c r="AH369" s="64">
        <f>+ROUND('Izračun udjela za 2024. (kune)'!AH369/'Izračun udjela za 2024. (euri)'!$G$1,2)</f>
        <v>75073931.170000002</v>
      </c>
      <c r="AI369" s="68">
        <f>+ROUND('Izračun udjela za 2024. (kune)'!AI369/'Izračun udjela za 2024. (euri)'!$G$1,2)</f>
        <v>996759.11</v>
      </c>
      <c r="AJ369" s="64">
        <f>+ROUND('Izračun udjela za 2024. (kune)'!AJ369/'Izračun udjela za 2024. (euri)'!$G$1,2)</f>
        <v>9792253.0600000005</v>
      </c>
      <c r="AK369" s="67">
        <f>+ROUND('Izračun udjela za 2024. (kune)'!AK369/'Izračun udjela za 2024. (euri)'!$G$1,2)</f>
        <v>78830095.629999995</v>
      </c>
      <c r="AL369" s="64">
        <f>+ROUND('Izračun udjela za 2024. (kune)'!AL369/'Izračun udjela za 2024. (euri)'!$G$1,2)</f>
        <v>93093669.939999998</v>
      </c>
      <c r="AM369" s="68">
        <f>+ROUND('Izračun udjela za 2024. (kune)'!AM369/'Izračun udjela za 2024. (euri)'!$G$1,2)</f>
        <v>1065923.81</v>
      </c>
      <c r="AN369" s="64">
        <f>+ROUND('Izračun udjela za 2024. (kune)'!AN369/'Izračun udjela za 2024. (euri)'!$G$1,2)</f>
        <v>12142666.68</v>
      </c>
      <c r="AO369" s="67">
        <f>+ROUND('Izračun udjela za 2024. (kune)'!AO369/'Izračun udjela za 2024. (euri)'!$G$1,2)</f>
        <v>96885898.310000002</v>
      </c>
      <c r="AP369" s="69"/>
      <c r="AQ369" s="69"/>
      <c r="AR369" s="69"/>
      <c r="AS369" s="69"/>
      <c r="AT369" s="69"/>
      <c r="AU369" s="71"/>
      <c r="AV369" s="64">
        <v>20776</v>
      </c>
      <c r="AW369" s="64">
        <v>19407</v>
      </c>
      <c r="AX369" s="64">
        <v>21413</v>
      </c>
      <c r="AY369" s="64">
        <v>21918</v>
      </c>
      <c r="AZ369" s="64"/>
      <c r="BA369" s="64"/>
      <c r="BB369" s="64"/>
      <c r="BC369" s="64"/>
      <c r="BD369" s="72">
        <f t="shared" si="91"/>
        <v>86874314.189999998</v>
      </c>
      <c r="BE369" s="73">
        <f t="shared" si="89"/>
        <v>541.01</v>
      </c>
      <c r="BF369" s="74">
        <f>+$BJ$601</f>
        <v>453.27</v>
      </c>
      <c r="BG369" s="66">
        <f t="shared" si="90"/>
        <v>0</v>
      </c>
      <c r="BH369" s="75">
        <f t="shared" si="92"/>
        <v>0</v>
      </c>
      <c r="BI369" s="76">
        <f t="shared" si="93"/>
        <v>0</v>
      </c>
    </row>
    <row r="370" spans="1:61" ht="15.75" customHeight="1" x14ac:dyDescent="0.25">
      <c r="A370" s="60">
        <v>1</v>
      </c>
      <c r="B370" s="61">
        <v>410</v>
      </c>
      <c r="C370" s="61">
        <v>5</v>
      </c>
      <c r="D370" s="62" t="s">
        <v>87</v>
      </c>
      <c r="E370" s="62" t="s">
        <v>449</v>
      </c>
      <c r="F370" s="63">
        <v>4678</v>
      </c>
      <c r="G370" s="64">
        <v>10</v>
      </c>
      <c r="H370" s="64">
        <f>+ROUND('Izračun udjela za 2024. (kune)'!H370/'Izračun udjela za 2024. (euri)'!$G$1,2)</f>
        <v>764029.54</v>
      </c>
      <c r="I370" s="65">
        <f>+ROUND('Izračun udjela za 2024. (kune)'!I370/'Izračun udjela za 2024. (euri)'!$G$1,2)</f>
        <v>36018.660000000003</v>
      </c>
      <c r="J370" s="66">
        <f>+ROUND('Izračun udjela za 2024. (kune)'!J370/'Izračun udjela za 2024. (euri)'!$G$1,2)</f>
        <v>800811.96</v>
      </c>
      <c r="K370" s="64">
        <f>+ROUND('Izračun udjela za 2024. (kune)'!K370/'Izračun udjela za 2024. (euri)'!$G$1,2)</f>
        <v>778499.93</v>
      </c>
      <c r="L370" s="65">
        <f>+ROUND('Izračun udjela za 2024. (kune)'!L370/'Izračun udjela za 2024. (euri)'!$G$1,2)</f>
        <v>36700.839999999997</v>
      </c>
      <c r="M370" s="66">
        <f>+ROUND('Izračun udjela za 2024. (kune)'!M370/'Izračun udjela za 2024. (euri)'!$G$1,2)</f>
        <v>815979</v>
      </c>
      <c r="N370" s="64">
        <f>+ROUND('Izračun udjela za 2024. (kune)'!N370/'Izračun udjela za 2024. (euri)'!$G$1,2)</f>
        <v>734864.54</v>
      </c>
      <c r="O370" s="65">
        <f>+ROUND('Izračun udjela za 2024. (kune)'!O370/'Izračun udjela za 2024. (euri)'!$G$1,2)</f>
        <v>34643.67</v>
      </c>
      <c r="P370" s="66">
        <f>+ROUND('Izračun udjela za 2024. (kune)'!P370/'Izračun udjela za 2024. (euri)'!$G$1,2)</f>
        <v>770242.96</v>
      </c>
      <c r="Q370" s="64">
        <f>+ROUND('Izračun udjela za 2024. (kune)'!Q370/'Izračun udjela za 2024. (euri)'!$G$1,2)</f>
        <v>855132.31</v>
      </c>
      <c r="R370" s="65">
        <f>+ROUND('Izračun udjela za 2024. (kune)'!R370/'Izračun udjela za 2024. (euri)'!$G$1,2)</f>
        <v>40516.480000000003</v>
      </c>
      <c r="S370" s="66">
        <f>+ROUND('Izračun udjela za 2024. (kune)'!S370/'Izračun udjela za 2024. (euri)'!$G$1,2)</f>
        <v>896077.41</v>
      </c>
      <c r="T370" s="64">
        <f>+ROUND('Izračun udjela za 2024. (kune)'!T370/'Izračun udjela za 2024. (euri)'!$G$1,2)</f>
        <v>890833.07</v>
      </c>
      <c r="U370" s="65">
        <f>+ROUND('Izračun udjela za 2024. (kune)'!U370/'Izračun udjela za 2024. (euri)'!$G$1,2)</f>
        <v>42265.65</v>
      </c>
      <c r="V370" s="67">
        <f>+ROUND('Izračun udjela za 2024. (kune)'!V370/'Izračun udjela za 2024. (euri)'!$G$1,2)</f>
        <v>933424.16</v>
      </c>
      <c r="W370" s="64">
        <f>+ROUND('Izračun udjela za 2024. (kune)'!W370/'Izračun udjela za 2024. (euri)'!$G$1,2)</f>
        <v>1059266.6100000001</v>
      </c>
      <c r="X370" s="65">
        <f>+ROUND('Izračun udjela za 2024. (kune)'!X370/'Izračun udjela za 2024. (euri)'!$G$1,2)</f>
        <v>50441.21</v>
      </c>
      <c r="Y370" s="67">
        <f>+ROUND('Izračun udjela za 2024. (kune)'!Y370/'Izračun udjela za 2024. (euri)'!$G$1,2)</f>
        <v>1109707.94</v>
      </c>
      <c r="Z370" s="64">
        <f>+ROUND('Izračun udjela za 2024. (kune)'!Z370/'Izračun udjela za 2024. (euri)'!$G$1,2)</f>
        <v>1236615.57</v>
      </c>
      <c r="AA370" s="68">
        <f>+ROUND('Izračun udjela za 2024. (kune)'!AA370/'Izračun udjela za 2024. (euri)'!$G$1,2)</f>
        <v>851.09</v>
      </c>
      <c r="AB370" s="65">
        <f>+ROUND('Izračun udjela za 2024. (kune)'!AB370/'Izračun udjela za 2024. (euri)'!$G$1,2)</f>
        <v>58886.38</v>
      </c>
      <c r="AC370" s="67">
        <f>+ROUND('Izračun udjela za 2024. (kune)'!AC370/'Izračun udjela za 2024. (euri)'!$G$1,2)</f>
        <v>1295003.8999999999</v>
      </c>
      <c r="AD370" s="64">
        <f>+ROUND('Izračun udjela za 2024. (kune)'!AD370/'Izračun udjela za 2024. (euri)'!$G$1,2)</f>
        <v>1201997.2</v>
      </c>
      <c r="AE370" s="68">
        <f>+ROUND('Izračun udjela za 2024. (kune)'!AE370/'Izračun udjela za 2024. (euri)'!$G$1,2)</f>
        <v>889.35</v>
      </c>
      <c r="AF370" s="65">
        <f>+ROUND('Izračun udjela za 2024. (kune)'!AF370/'Izračun udjela za 2024. (euri)'!$G$1,2)</f>
        <v>56387.8</v>
      </c>
      <c r="AG370" s="67">
        <f>+ROUND('Izračun udjela za 2024. (kune)'!AG370/'Izračun udjela za 2024. (euri)'!$G$1,2)</f>
        <v>1260943.99</v>
      </c>
      <c r="AH370" s="64">
        <f>+ROUND('Izračun udjela za 2024. (kune)'!AH370/'Izračun udjela za 2024. (euri)'!$G$1,2)</f>
        <v>1206013.69</v>
      </c>
      <c r="AI370" s="68">
        <f>+ROUND('Izračun udjela za 2024. (kune)'!AI370/'Izračun udjela za 2024. (euri)'!$G$1,2)</f>
        <v>212.35</v>
      </c>
      <c r="AJ370" s="64">
        <f>+ROUND('Izračun udjela za 2024. (kune)'!AJ370/'Izračun udjela za 2024. (euri)'!$G$1,2)</f>
        <v>58064.66</v>
      </c>
      <c r="AK370" s="67">
        <f>+ROUND('Izračun udjela za 2024. (kune)'!AK370/'Izračun udjela za 2024. (euri)'!$G$1,2)</f>
        <v>1263824.31</v>
      </c>
      <c r="AL370" s="64">
        <f>+ROUND('Izračun udjela za 2024. (kune)'!AL370/'Izračun udjela za 2024. (euri)'!$G$1,2)</f>
        <v>1454161.22</v>
      </c>
      <c r="AM370" s="68">
        <f>+ROUND('Izračun udjela za 2024. (kune)'!AM370/'Izračun udjela za 2024. (euri)'!$G$1,2)</f>
        <v>442.03</v>
      </c>
      <c r="AN370" s="64">
        <f>+ROUND('Izračun udjela za 2024. (kune)'!AN370/'Izračun udjela za 2024. (euri)'!$G$1,2)</f>
        <v>68794.77</v>
      </c>
      <c r="AO370" s="67">
        <f>+ROUND('Izračun udjela za 2024. (kune)'!AO370/'Izračun udjela za 2024. (euri)'!$G$1,2)</f>
        <v>1524730.83</v>
      </c>
      <c r="AP370" s="69"/>
      <c r="AQ370" s="69"/>
      <c r="AR370" s="69"/>
      <c r="AS370" s="69"/>
      <c r="AT370" s="69"/>
      <c r="AU370" s="71"/>
      <c r="AV370" s="64">
        <v>2</v>
      </c>
      <c r="AW370" s="64">
        <v>8</v>
      </c>
      <c r="AX370" s="64">
        <v>6</v>
      </c>
      <c r="AY370" s="64">
        <v>6</v>
      </c>
      <c r="AZ370" s="64"/>
      <c r="BA370" s="64"/>
      <c r="BB370" s="64"/>
      <c r="BC370" s="64"/>
      <c r="BD370" s="72">
        <f t="shared" si="91"/>
        <v>1290842.19</v>
      </c>
      <c r="BE370" s="73">
        <f t="shared" si="89"/>
        <v>275.94</v>
      </c>
      <c r="BF370" s="74">
        <f t="shared" ref="BF370:BF372" si="101">+$BJ$600</f>
        <v>447.75</v>
      </c>
      <c r="BG370" s="66">
        <f t="shared" si="90"/>
        <v>803727.18</v>
      </c>
      <c r="BH370" s="75">
        <f t="shared" si="92"/>
        <v>2.2710092838030701E-3</v>
      </c>
      <c r="BI370" s="76">
        <f t="shared" si="93"/>
        <v>2.2710092838030701E-3</v>
      </c>
    </row>
    <row r="371" spans="1:61" ht="15.75" customHeight="1" x14ac:dyDescent="0.25">
      <c r="A371" s="60">
        <v>1</v>
      </c>
      <c r="B371" s="61">
        <v>411</v>
      </c>
      <c r="C371" s="61">
        <v>13</v>
      </c>
      <c r="D371" s="62" t="s">
        <v>87</v>
      </c>
      <c r="E371" s="62" t="s">
        <v>450</v>
      </c>
      <c r="F371" s="63">
        <v>1831</v>
      </c>
      <c r="G371" s="64">
        <v>10</v>
      </c>
      <c r="H371" s="64">
        <f>+ROUND('Izračun udjela za 2024. (kune)'!H371/'Izračun udjela za 2024. (euri)'!$G$1,2)</f>
        <v>150503.89000000001</v>
      </c>
      <c r="I371" s="65">
        <f>+ROUND('Izračun udjela za 2024. (kune)'!I371/'Izračun udjela za 2024. (euri)'!$G$1,2)</f>
        <v>0</v>
      </c>
      <c r="J371" s="66">
        <f>+ROUND('Izračun udjela za 2024. (kune)'!J371/'Izračun udjela za 2024. (euri)'!$G$1,2)</f>
        <v>165554.28</v>
      </c>
      <c r="K371" s="64">
        <f>+ROUND('Izračun udjela za 2024. (kune)'!K371/'Izračun udjela za 2024. (euri)'!$G$1,2)</f>
        <v>147141.76000000001</v>
      </c>
      <c r="L371" s="65">
        <f>+ROUND('Izračun udjela za 2024. (kune)'!L371/'Izračun udjela za 2024. (euri)'!$G$1,2)</f>
        <v>0</v>
      </c>
      <c r="M371" s="66">
        <f>+ROUND('Izračun udjela za 2024. (kune)'!M371/'Izračun udjela za 2024. (euri)'!$G$1,2)</f>
        <v>161855.93</v>
      </c>
      <c r="N371" s="64">
        <f>+ROUND('Izračun udjela za 2024. (kune)'!N371/'Izračun udjela za 2024. (euri)'!$G$1,2)</f>
        <v>91044.06</v>
      </c>
      <c r="O371" s="65">
        <f>+ROUND('Izračun udjela za 2024. (kune)'!O371/'Izračun udjela za 2024. (euri)'!$G$1,2)</f>
        <v>0</v>
      </c>
      <c r="P371" s="66">
        <f>+ROUND('Izračun udjela za 2024. (kune)'!P371/'Izračun udjela za 2024. (euri)'!$G$1,2)</f>
        <v>100148.46</v>
      </c>
      <c r="Q371" s="64">
        <f>+ROUND('Izračun udjela za 2024. (kune)'!Q371/'Izračun udjela za 2024. (euri)'!$G$1,2)</f>
        <v>137987.51</v>
      </c>
      <c r="R371" s="65">
        <f>+ROUND('Izračun udjela za 2024. (kune)'!R371/'Izračun udjela za 2024. (euri)'!$G$1,2)</f>
        <v>0</v>
      </c>
      <c r="S371" s="66">
        <f>+ROUND('Izračun udjela za 2024. (kune)'!S371/'Izračun udjela za 2024. (euri)'!$G$1,2)</f>
        <v>151786.26</v>
      </c>
      <c r="T371" s="64">
        <f>+ROUND('Izračun udjela za 2024. (kune)'!T371/'Izračun udjela za 2024. (euri)'!$G$1,2)</f>
        <v>97753.2</v>
      </c>
      <c r="U371" s="65">
        <f>+ROUND('Izračun udjela za 2024. (kune)'!U371/'Izračun udjela za 2024. (euri)'!$G$1,2)</f>
        <v>0</v>
      </c>
      <c r="V371" s="67">
        <f>+ROUND('Izračun udjela za 2024. (kune)'!V371/'Izračun udjela za 2024. (euri)'!$G$1,2)</f>
        <v>107528.52</v>
      </c>
      <c r="W371" s="64">
        <f>+ROUND('Izračun udjela za 2024. (kune)'!W371/'Izračun udjela za 2024. (euri)'!$G$1,2)</f>
        <v>216346.19</v>
      </c>
      <c r="X371" s="65">
        <f>+ROUND('Izračun udjela za 2024. (kune)'!X371/'Izračun udjela za 2024. (euri)'!$G$1,2)</f>
        <v>0</v>
      </c>
      <c r="Y371" s="67">
        <f>+ROUND('Izračun udjela za 2024. (kune)'!Y371/'Izračun udjela za 2024. (euri)'!$G$1,2)</f>
        <v>237980.81</v>
      </c>
      <c r="Z371" s="64">
        <f>+ROUND('Izračun udjela za 2024. (kune)'!Z371/'Izračun udjela za 2024. (euri)'!$G$1,2)</f>
        <v>273536.15000000002</v>
      </c>
      <c r="AA371" s="68">
        <f>+ROUND('Izračun udjela za 2024. (kune)'!AA371/'Izračun udjela za 2024. (euri)'!$G$1,2)</f>
        <v>4070.72</v>
      </c>
      <c r="AB371" s="65">
        <f>+ROUND('Izračun udjela za 2024. (kune)'!AB371/'Izračun udjela za 2024. (euri)'!$G$1,2)</f>
        <v>0</v>
      </c>
      <c r="AC371" s="67">
        <f>+ROUND('Izračun udjela za 2024. (kune)'!AC371/'Izračun udjela za 2024. (euri)'!$G$1,2)</f>
        <v>306485.63</v>
      </c>
      <c r="AD371" s="64">
        <f>+ROUND('Izračun udjela za 2024. (kune)'!AD371/'Izračun udjela za 2024. (euri)'!$G$1,2)</f>
        <v>235221.43</v>
      </c>
      <c r="AE371" s="68">
        <f>+ROUND('Izračun udjela za 2024. (kune)'!AE371/'Izračun udjela za 2024. (euri)'!$G$1,2)</f>
        <v>2290.41</v>
      </c>
      <c r="AF371" s="65">
        <f>+ROUND('Izračun udjela za 2024. (kune)'!AF371/'Izračun udjela za 2024. (euri)'!$G$1,2)</f>
        <v>0</v>
      </c>
      <c r="AG371" s="67">
        <f>+ROUND('Izračun udjela za 2024. (kune)'!AG371/'Izračun udjela za 2024. (euri)'!$G$1,2)</f>
        <v>266297.78000000003</v>
      </c>
      <c r="AH371" s="64">
        <f>+ROUND('Izračun udjela za 2024. (kune)'!AH371/'Izračun udjela za 2024. (euri)'!$G$1,2)</f>
        <v>252030.99</v>
      </c>
      <c r="AI371" s="68">
        <f>+ROUND('Izračun udjela za 2024. (kune)'!AI371/'Izračun udjela za 2024. (euri)'!$G$1,2)</f>
        <v>2164.9699999999998</v>
      </c>
      <c r="AJ371" s="64">
        <f>+ROUND('Izračun udjela za 2024. (kune)'!AJ371/'Izračun udjela za 2024. (euri)'!$G$1,2)</f>
        <v>0</v>
      </c>
      <c r="AK371" s="67">
        <f>+ROUND('Izračun udjela za 2024. (kune)'!AK371/'Izračun udjela za 2024. (euri)'!$G$1,2)</f>
        <v>300474.75</v>
      </c>
      <c r="AL371" s="64">
        <f>+ROUND('Izračun udjela za 2024. (kune)'!AL371/'Izračun udjela za 2024. (euri)'!$G$1,2)</f>
        <v>221151.78</v>
      </c>
      <c r="AM371" s="68">
        <f>+ROUND('Izračun udjela za 2024. (kune)'!AM371/'Izračun udjela za 2024. (euri)'!$G$1,2)</f>
        <v>4061.14</v>
      </c>
      <c r="AN371" s="64">
        <f>+ROUND('Izračun udjela za 2024. (kune)'!AN371/'Izračun udjela za 2024. (euri)'!$G$1,2)</f>
        <v>0</v>
      </c>
      <c r="AO371" s="67">
        <f>+ROUND('Izračun udjela za 2024. (kune)'!AO371/'Izračun udjela za 2024. (euri)'!$G$1,2)</f>
        <v>269677.67</v>
      </c>
      <c r="AP371" s="69"/>
      <c r="AQ371" s="69"/>
      <c r="AR371" s="69"/>
      <c r="AS371" s="69"/>
      <c r="AT371" s="69"/>
      <c r="AU371" s="71"/>
      <c r="AV371" s="64">
        <v>46</v>
      </c>
      <c r="AW371" s="64">
        <v>46</v>
      </c>
      <c r="AX371" s="64">
        <v>117</v>
      </c>
      <c r="AY371" s="64">
        <v>141</v>
      </c>
      <c r="AZ371" s="64"/>
      <c r="BA371" s="64"/>
      <c r="BB371" s="64"/>
      <c r="BC371" s="64"/>
      <c r="BD371" s="72">
        <f t="shared" si="91"/>
        <v>276183.33</v>
      </c>
      <c r="BE371" s="73">
        <f t="shared" si="89"/>
        <v>150.84</v>
      </c>
      <c r="BF371" s="74">
        <f t="shared" si="101"/>
        <v>447.75</v>
      </c>
      <c r="BG371" s="66">
        <f t="shared" si="90"/>
        <v>543642.21</v>
      </c>
      <c r="BH371" s="75">
        <f t="shared" si="92"/>
        <v>1.5361139161390786E-3</v>
      </c>
      <c r="BI371" s="76">
        <f t="shared" si="93"/>
        <v>1.5361139161390799E-3</v>
      </c>
    </row>
    <row r="372" spans="1:61" ht="15.75" customHeight="1" x14ac:dyDescent="0.25">
      <c r="A372" s="60">
        <v>1</v>
      </c>
      <c r="B372" s="61">
        <v>412</v>
      </c>
      <c r="C372" s="61">
        <v>12</v>
      </c>
      <c r="D372" s="62" t="s">
        <v>87</v>
      </c>
      <c r="E372" s="62" t="s">
        <v>451</v>
      </c>
      <c r="F372" s="63">
        <v>911</v>
      </c>
      <c r="G372" s="64">
        <v>10</v>
      </c>
      <c r="H372" s="64">
        <f>+ROUND('Izračun udjela za 2024. (kune)'!H372/'Izračun udjela za 2024. (euri)'!$G$1,2)</f>
        <v>62528.69</v>
      </c>
      <c r="I372" s="65">
        <f>+ROUND('Izračun udjela za 2024. (kune)'!I372/'Izračun udjela za 2024. (euri)'!$G$1,2)</f>
        <v>5688.26</v>
      </c>
      <c r="J372" s="66">
        <f>+ROUND('Izračun udjela za 2024. (kune)'!J372/'Izračun udjela za 2024. (euri)'!$G$1,2)</f>
        <v>62524.47</v>
      </c>
      <c r="K372" s="64">
        <f>+ROUND('Izračun udjela za 2024. (kune)'!K372/'Izračun udjela za 2024. (euri)'!$G$1,2)</f>
        <v>56941.48</v>
      </c>
      <c r="L372" s="65">
        <f>+ROUND('Izračun udjela za 2024. (kune)'!L372/'Izračun udjela za 2024. (euri)'!$G$1,2)</f>
        <v>5806.27</v>
      </c>
      <c r="M372" s="66">
        <f>+ROUND('Izračun udjela za 2024. (kune)'!M372/'Izračun udjela za 2024. (euri)'!$G$1,2)</f>
        <v>56248.73</v>
      </c>
      <c r="N372" s="64">
        <f>+ROUND('Izračun udjela za 2024. (kune)'!N372/'Izračun udjela za 2024. (euri)'!$G$1,2)</f>
        <v>59898.61</v>
      </c>
      <c r="O372" s="65">
        <f>+ROUND('Izračun udjela za 2024. (kune)'!O372/'Izračun udjela za 2024. (euri)'!$G$1,2)</f>
        <v>2823.78</v>
      </c>
      <c r="P372" s="66">
        <f>+ROUND('Izračun udjela za 2024. (kune)'!P372/'Izračun udjela za 2024. (euri)'!$G$1,2)</f>
        <v>62782.3</v>
      </c>
      <c r="Q372" s="64">
        <f>+ROUND('Izračun udjela za 2024. (kune)'!Q372/'Izračun udjela za 2024. (euri)'!$G$1,2)</f>
        <v>54384.72</v>
      </c>
      <c r="R372" s="65">
        <f>+ROUND('Izračun udjela za 2024. (kune)'!R372/'Izračun udjela za 2024. (euri)'!$G$1,2)</f>
        <v>2621.78</v>
      </c>
      <c r="S372" s="66">
        <f>+ROUND('Izračun udjela za 2024. (kune)'!S372/'Izračun udjela za 2024. (euri)'!$G$1,2)</f>
        <v>56939.23</v>
      </c>
      <c r="T372" s="64">
        <f>+ROUND('Izračun udjela za 2024. (kune)'!T372/'Izračun udjela za 2024. (euri)'!$G$1,2)</f>
        <v>47638.34</v>
      </c>
      <c r="U372" s="65">
        <f>+ROUND('Izračun udjela za 2024. (kune)'!U372/'Izračun udjela za 2024. (euri)'!$G$1,2)</f>
        <v>2308.67</v>
      </c>
      <c r="V372" s="67">
        <f>+ROUND('Izračun udjela za 2024. (kune)'!V372/'Izračun udjela za 2024. (euri)'!$G$1,2)</f>
        <v>49862.63</v>
      </c>
      <c r="W372" s="64">
        <f>+ROUND('Izračun udjela za 2024. (kune)'!W372/'Izračun udjela za 2024. (euri)'!$G$1,2)</f>
        <v>73885.25</v>
      </c>
      <c r="X372" s="65">
        <f>+ROUND('Izračun udjela za 2024. (kune)'!X372/'Izračun udjela za 2024. (euri)'!$G$1,2)</f>
        <v>3518.37</v>
      </c>
      <c r="Y372" s="67">
        <f>+ROUND('Izračun udjela za 2024. (kune)'!Y372/'Izračun udjela za 2024. (euri)'!$G$1,2)</f>
        <v>77403.570000000007</v>
      </c>
      <c r="Z372" s="64">
        <f>+ROUND('Izračun udjela za 2024. (kune)'!Z372/'Izračun udjela za 2024. (euri)'!$G$1,2)</f>
        <v>66443.53</v>
      </c>
      <c r="AA372" s="68">
        <f>+ROUND('Izračun udjela za 2024. (kune)'!AA372/'Izračun udjela za 2024. (euri)'!$G$1,2)</f>
        <v>0</v>
      </c>
      <c r="AB372" s="65">
        <f>+ROUND('Izračun udjela za 2024. (kune)'!AB372/'Izračun udjela za 2024. (euri)'!$G$1,2)</f>
        <v>3164</v>
      </c>
      <c r="AC372" s="67">
        <f>+ROUND('Izračun udjela za 2024. (kune)'!AC372/'Izračun udjela za 2024. (euri)'!$G$1,2)</f>
        <v>69607.490000000005</v>
      </c>
      <c r="AD372" s="64">
        <f>+ROUND('Izračun udjela za 2024. (kune)'!AD372/'Izračun udjela za 2024. (euri)'!$G$1,2)</f>
        <v>74541.42</v>
      </c>
      <c r="AE372" s="68">
        <f>+ROUND('Izračun udjela za 2024. (kune)'!AE372/'Izračun udjela za 2024. (euri)'!$G$1,2)</f>
        <v>0</v>
      </c>
      <c r="AF372" s="65">
        <f>+ROUND('Izračun udjela za 2024. (kune)'!AF372/'Izračun udjela za 2024. (euri)'!$G$1,2)</f>
        <v>3549.61</v>
      </c>
      <c r="AG372" s="67">
        <f>+ROUND('Izračun udjela za 2024. (kune)'!AG372/'Izračun udjela za 2024. (euri)'!$G$1,2)</f>
        <v>78090.98</v>
      </c>
      <c r="AH372" s="64">
        <f>+ROUND('Izračun udjela za 2024. (kune)'!AH372/'Izračun udjela za 2024. (euri)'!$G$1,2)</f>
        <v>81587.64</v>
      </c>
      <c r="AI372" s="68">
        <f>+ROUND('Izračun udjela za 2024. (kune)'!AI372/'Izračun udjela za 2024. (euri)'!$G$1,2)</f>
        <v>0</v>
      </c>
      <c r="AJ372" s="64">
        <f>+ROUND('Izračun udjela za 2024. (kune)'!AJ372/'Izračun udjela za 2024. (euri)'!$G$1,2)</f>
        <v>3885.13</v>
      </c>
      <c r="AK372" s="67">
        <f>+ROUND('Izračun udjela za 2024. (kune)'!AK372/'Izračun udjela za 2024. (euri)'!$G$1,2)</f>
        <v>85472.77</v>
      </c>
      <c r="AL372" s="64">
        <f>+ROUND('Izračun udjela za 2024. (kune)'!AL372/'Izračun udjela za 2024. (euri)'!$G$1,2)</f>
        <v>79362.02</v>
      </c>
      <c r="AM372" s="68">
        <f>+ROUND('Izračun udjela za 2024. (kune)'!AM372/'Izračun udjela za 2024. (euri)'!$G$1,2)</f>
        <v>0</v>
      </c>
      <c r="AN372" s="64">
        <f>+ROUND('Izračun udjela za 2024. (kune)'!AN372/'Izračun udjela za 2024. (euri)'!$G$1,2)</f>
        <v>3779.14</v>
      </c>
      <c r="AO372" s="67">
        <f>+ROUND('Izračun udjela za 2024. (kune)'!AO372/'Izračun udjela za 2024. (euri)'!$G$1,2)</f>
        <v>83141.16</v>
      </c>
      <c r="AP372" s="69"/>
      <c r="AQ372" s="69"/>
      <c r="AR372" s="69"/>
      <c r="AS372" s="69"/>
      <c r="AT372" s="69"/>
      <c r="AU372" s="71"/>
      <c r="AV372" s="64">
        <v>0</v>
      </c>
      <c r="AW372" s="64">
        <v>0</v>
      </c>
      <c r="AX372" s="64">
        <v>0</v>
      </c>
      <c r="AY372" s="64">
        <v>0</v>
      </c>
      <c r="AZ372" s="64"/>
      <c r="BA372" s="64"/>
      <c r="BB372" s="64"/>
      <c r="BC372" s="64"/>
      <c r="BD372" s="72">
        <f t="shared" si="91"/>
        <v>78743.19</v>
      </c>
      <c r="BE372" s="73">
        <f t="shared" si="89"/>
        <v>86.44</v>
      </c>
      <c r="BF372" s="74">
        <f t="shared" si="101"/>
        <v>447.75</v>
      </c>
      <c r="BG372" s="66">
        <f t="shared" si="90"/>
        <v>329153.40999999997</v>
      </c>
      <c r="BH372" s="75">
        <f t="shared" si="92"/>
        <v>9.3005495957650488E-4</v>
      </c>
      <c r="BI372" s="76">
        <f t="shared" si="93"/>
        <v>9.3005495957650499E-4</v>
      </c>
    </row>
    <row r="373" spans="1:61" ht="15.75" customHeight="1" x14ac:dyDescent="0.25">
      <c r="A373" s="60">
        <v>1</v>
      </c>
      <c r="B373" s="61">
        <v>413</v>
      </c>
      <c r="C373" s="61">
        <v>17</v>
      </c>
      <c r="D373" s="62" t="s">
        <v>91</v>
      </c>
      <c r="E373" s="62" t="s">
        <v>452</v>
      </c>
      <c r="F373" s="63">
        <v>2772</v>
      </c>
      <c r="G373" s="64">
        <v>12</v>
      </c>
      <c r="H373" s="64">
        <f>+ROUND('Izračun udjela za 2024. (kune)'!H373/'Izračun udjela za 2024. (euri)'!$G$1,2)</f>
        <v>618337.88</v>
      </c>
      <c r="I373" s="65">
        <f>+ROUND('Izračun udjela za 2024. (kune)'!I373/'Izračun udjela za 2024. (euri)'!$G$1,2)</f>
        <v>0</v>
      </c>
      <c r="J373" s="66">
        <f>+ROUND('Izračun udjela za 2024. (kune)'!J373/'Izračun udjela za 2024. (euri)'!$G$1,2)</f>
        <v>692538.42</v>
      </c>
      <c r="K373" s="64">
        <f>+ROUND('Izračun udjela za 2024. (kune)'!K373/'Izračun udjela za 2024. (euri)'!$G$1,2)</f>
        <v>638473.06999999995</v>
      </c>
      <c r="L373" s="65">
        <f>+ROUND('Izračun udjela za 2024. (kune)'!L373/'Izračun udjela za 2024. (euri)'!$G$1,2)</f>
        <v>0</v>
      </c>
      <c r="M373" s="66">
        <f>+ROUND('Izračun udjela za 2024. (kune)'!M373/'Izračun udjela za 2024. (euri)'!$G$1,2)</f>
        <v>715089.84</v>
      </c>
      <c r="N373" s="64">
        <f>+ROUND('Izračun udjela za 2024. (kune)'!N373/'Izračun udjela za 2024. (euri)'!$G$1,2)</f>
        <v>555347.56000000006</v>
      </c>
      <c r="O373" s="65">
        <f>+ROUND('Izračun udjela za 2024. (kune)'!O373/'Izračun udjela za 2024. (euri)'!$G$1,2)</f>
        <v>24328.58</v>
      </c>
      <c r="P373" s="66">
        <f>+ROUND('Izračun udjela za 2024. (kune)'!P373/'Izračun udjela za 2024. (euri)'!$G$1,2)</f>
        <v>594741.25</v>
      </c>
      <c r="Q373" s="64">
        <f>+ROUND('Izračun udjela za 2024. (kune)'!Q373/'Izračun udjela za 2024. (euri)'!$G$1,2)</f>
        <v>671820.80000000005</v>
      </c>
      <c r="R373" s="65">
        <f>+ROUND('Izračun udjela za 2024. (kune)'!R373/'Izračun udjela za 2024. (euri)'!$G$1,2)</f>
        <v>61566.14</v>
      </c>
      <c r="S373" s="66">
        <f>+ROUND('Izračun udjela za 2024. (kune)'!S373/'Izračun udjela za 2024. (euri)'!$G$1,2)</f>
        <v>683485.22</v>
      </c>
      <c r="T373" s="64">
        <f>+ROUND('Izračun udjela za 2024. (kune)'!T373/'Izračun udjela za 2024. (euri)'!$G$1,2)</f>
        <v>752897.56</v>
      </c>
      <c r="U373" s="65">
        <f>+ROUND('Izračun udjela za 2024. (kune)'!U373/'Izračun udjela za 2024. (euri)'!$G$1,2)</f>
        <v>69073.7</v>
      </c>
      <c r="V373" s="67">
        <f>+ROUND('Izračun udjela za 2024. (kune)'!V373/'Izračun udjela za 2024. (euri)'!$G$1,2)</f>
        <v>765882.72</v>
      </c>
      <c r="W373" s="64">
        <f>+ROUND('Izračun udjela za 2024. (kune)'!W373/'Izračun udjela za 2024. (euri)'!$G$1,2)</f>
        <v>758871.48</v>
      </c>
      <c r="X373" s="65">
        <f>+ROUND('Izračun udjela za 2024. (kune)'!X373/'Izračun udjela za 2024. (euri)'!$G$1,2)</f>
        <v>68988.37</v>
      </c>
      <c r="Y373" s="67">
        <f>+ROUND('Izračun udjela za 2024. (kune)'!Y373/'Izračun udjela za 2024. (euri)'!$G$1,2)</f>
        <v>772669.09</v>
      </c>
      <c r="Z373" s="64">
        <f>+ROUND('Izračun udjela za 2024. (kune)'!Z373/'Izračun udjela za 2024. (euri)'!$G$1,2)</f>
        <v>1196700.1100000001</v>
      </c>
      <c r="AA373" s="68">
        <f>+ROUND('Izračun udjela za 2024. (kune)'!AA373/'Izračun udjela za 2024. (euri)'!$G$1,2)</f>
        <v>55264.160000000003</v>
      </c>
      <c r="AB373" s="65">
        <f>+ROUND('Izračun udjela za 2024. (kune)'!AB373/'Izračun udjela za 2024. (euri)'!$G$1,2)</f>
        <v>108790.95</v>
      </c>
      <c r="AC373" s="67">
        <f>+ROUND('Izračun udjela za 2024. (kune)'!AC373/'Izračun udjela za 2024. (euri)'!$G$1,2)</f>
        <v>1567727.03</v>
      </c>
      <c r="AD373" s="64">
        <f>+ROUND('Izračun udjela za 2024. (kune)'!AD373/'Izračun udjela za 2024. (euri)'!$G$1,2)</f>
        <v>752388.73</v>
      </c>
      <c r="AE373" s="68">
        <f>+ROUND('Izračun udjela za 2024. (kune)'!AE373/'Izračun udjela za 2024. (euri)'!$G$1,2)</f>
        <v>45916.45</v>
      </c>
      <c r="AF373" s="65">
        <f>+ROUND('Izračun udjela za 2024. (kune)'!AF373/'Izračun udjela za 2024. (euri)'!$G$1,2)</f>
        <v>66491.64</v>
      </c>
      <c r="AG373" s="67">
        <f>+ROUND('Izračun udjela za 2024. (kune)'!AG373/'Izračun udjela za 2024. (euri)'!$G$1,2)</f>
        <v>1106760.3999999999</v>
      </c>
      <c r="AH373" s="64">
        <f>+ROUND('Izračun udjela za 2024. (kune)'!AH373/'Izračun udjela za 2024. (euri)'!$G$1,2)</f>
        <v>881157.49</v>
      </c>
      <c r="AI373" s="68">
        <f>+ROUND('Izračun udjela za 2024. (kune)'!AI373/'Izračun udjela za 2024. (euri)'!$G$1,2)</f>
        <v>73755.25</v>
      </c>
      <c r="AJ373" s="64">
        <f>+ROUND('Izračun udjela za 2024. (kune)'!AJ373/'Izračun udjela za 2024. (euri)'!$G$1,2)</f>
        <v>80117.3</v>
      </c>
      <c r="AK373" s="67">
        <f>+ROUND('Izračun udjela za 2024. (kune)'!AK373/'Izračun udjela za 2024. (euri)'!$G$1,2)</f>
        <v>1242223.8799999999</v>
      </c>
      <c r="AL373" s="64">
        <f>+ROUND('Izračun udjela za 2024. (kune)'!AL373/'Izračun udjela za 2024. (euri)'!$G$1,2)</f>
        <v>1148250.27</v>
      </c>
      <c r="AM373" s="68">
        <f>+ROUND('Izračun udjela za 2024. (kune)'!AM373/'Izračun udjela za 2024. (euri)'!$G$1,2)</f>
        <v>73264.55</v>
      </c>
      <c r="AN373" s="64">
        <f>+ROUND('Izračun udjela za 2024. (kune)'!AN373/'Izračun udjela za 2024. (euri)'!$G$1,2)</f>
        <v>104388.91</v>
      </c>
      <c r="AO373" s="67">
        <f>+ROUND('Izračun udjela za 2024. (kune)'!AO373/'Izračun udjela za 2024. (euri)'!$G$1,2)</f>
        <v>1516071.01</v>
      </c>
      <c r="AP373" s="69"/>
      <c r="AQ373" s="69"/>
      <c r="AR373" s="69"/>
      <c r="AS373" s="69"/>
      <c r="AT373" s="69"/>
      <c r="AU373" s="71"/>
      <c r="AV373" s="64">
        <v>1844</v>
      </c>
      <c r="AW373" s="64">
        <v>1749</v>
      </c>
      <c r="AX373" s="64">
        <v>1918</v>
      </c>
      <c r="AY373" s="64">
        <v>1924</v>
      </c>
      <c r="AZ373" s="64"/>
      <c r="BA373" s="64"/>
      <c r="BB373" s="64"/>
      <c r="BC373" s="64"/>
      <c r="BD373" s="72">
        <f t="shared" si="91"/>
        <v>1241090.28</v>
      </c>
      <c r="BE373" s="73">
        <f t="shared" si="89"/>
        <v>447.72</v>
      </c>
      <c r="BF373" s="74">
        <f>+$BJ$601</f>
        <v>453.27</v>
      </c>
      <c r="BG373" s="66">
        <f t="shared" si="90"/>
        <v>15384.599999999875</v>
      </c>
      <c r="BH373" s="75">
        <f t="shared" si="92"/>
        <v>4.3470682959354972E-5</v>
      </c>
      <c r="BI373" s="76">
        <f t="shared" si="93"/>
        <v>4.3470682959354999E-5</v>
      </c>
    </row>
    <row r="374" spans="1:61" ht="15.75" customHeight="1" x14ac:dyDescent="0.25">
      <c r="A374" s="60">
        <v>1</v>
      </c>
      <c r="B374" s="61">
        <v>414</v>
      </c>
      <c r="C374" s="61">
        <v>16</v>
      </c>
      <c r="D374" s="62" t="s">
        <v>87</v>
      </c>
      <c r="E374" s="62" t="s">
        <v>453</v>
      </c>
      <c r="F374" s="63">
        <v>3271</v>
      </c>
      <c r="G374" s="64">
        <v>10</v>
      </c>
      <c r="H374" s="64">
        <f>+ROUND('Izračun udjela za 2024. (kune)'!H374/'Izračun udjela za 2024. (euri)'!$G$1,2)</f>
        <v>210616.54</v>
      </c>
      <c r="I374" s="65">
        <f>+ROUND('Izračun udjela za 2024. (kune)'!I374/'Izračun udjela za 2024. (euri)'!$G$1,2)</f>
        <v>0</v>
      </c>
      <c r="J374" s="66">
        <f>+ROUND('Izračun udjela za 2024. (kune)'!J374/'Izračun udjela za 2024. (euri)'!$G$1,2)</f>
        <v>231678.2</v>
      </c>
      <c r="K374" s="64">
        <f>+ROUND('Izračun udjela za 2024. (kune)'!K374/'Izračun udjela za 2024. (euri)'!$G$1,2)</f>
        <v>231242.49</v>
      </c>
      <c r="L374" s="65">
        <f>+ROUND('Izračun udjela za 2024. (kune)'!L374/'Izračun udjela za 2024. (euri)'!$G$1,2)</f>
        <v>0</v>
      </c>
      <c r="M374" s="66">
        <f>+ROUND('Izračun udjela za 2024. (kune)'!M374/'Izračun udjela za 2024. (euri)'!$G$1,2)</f>
        <v>254366.73</v>
      </c>
      <c r="N374" s="64">
        <f>+ROUND('Izračun udjela za 2024. (kune)'!N374/'Izračun udjela za 2024. (euri)'!$G$1,2)</f>
        <v>222925.44</v>
      </c>
      <c r="O374" s="65">
        <f>+ROUND('Izračun udjela za 2024. (kune)'!O374/'Izračun udjela za 2024. (euri)'!$G$1,2)</f>
        <v>0</v>
      </c>
      <c r="P374" s="66">
        <f>+ROUND('Izračun udjela za 2024. (kune)'!P374/'Izračun udjela za 2024. (euri)'!$G$1,2)</f>
        <v>245217.98</v>
      </c>
      <c r="Q374" s="64">
        <f>+ROUND('Izračun udjela za 2024. (kune)'!Q374/'Izračun udjela za 2024. (euri)'!$G$1,2)</f>
        <v>283314.28999999998</v>
      </c>
      <c r="R374" s="65">
        <f>+ROUND('Izračun udjela za 2024. (kune)'!R374/'Izračun udjela za 2024. (euri)'!$G$1,2)</f>
        <v>0</v>
      </c>
      <c r="S374" s="66">
        <f>+ROUND('Izračun udjela za 2024. (kune)'!S374/'Izračun udjela za 2024. (euri)'!$G$1,2)</f>
        <v>311645.71999999997</v>
      </c>
      <c r="T374" s="64">
        <f>+ROUND('Izračun udjela za 2024. (kune)'!T374/'Izračun udjela za 2024. (euri)'!$G$1,2)</f>
        <v>230479.4</v>
      </c>
      <c r="U374" s="65">
        <f>+ROUND('Izračun udjela za 2024. (kune)'!U374/'Izračun udjela za 2024. (euri)'!$G$1,2)</f>
        <v>0</v>
      </c>
      <c r="V374" s="67">
        <f>+ROUND('Izračun udjela za 2024. (kune)'!V374/'Izračun udjela za 2024. (euri)'!$G$1,2)</f>
        <v>253527.34</v>
      </c>
      <c r="W374" s="64">
        <f>+ROUND('Izračun udjela za 2024. (kune)'!W374/'Izračun udjela za 2024. (euri)'!$G$1,2)</f>
        <v>377700.72</v>
      </c>
      <c r="X374" s="65">
        <f>+ROUND('Izračun udjela za 2024. (kune)'!X374/'Izračun udjela za 2024. (euri)'!$G$1,2)</f>
        <v>0</v>
      </c>
      <c r="Y374" s="67">
        <f>+ROUND('Izračun udjela za 2024. (kune)'!Y374/'Izračun udjela za 2024. (euri)'!$G$1,2)</f>
        <v>415470.79</v>
      </c>
      <c r="Z374" s="64">
        <f>+ROUND('Izračun udjela za 2024. (kune)'!Z374/'Izračun udjela za 2024. (euri)'!$G$1,2)</f>
        <v>421893.85</v>
      </c>
      <c r="AA374" s="68">
        <f>+ROUND('Izračun udjela za 2024. (kune)'!AA374/'Izračun udjela za 2024. (euri)'!$G$1,2)</f>
        <v>390.21</v>
      </c>
      <c r="AB374" s="65">
        <f>+ROUND('Izračun udjela za 2024. (kune)'!AB374/'Izračun udjela za 2024. (euri)'!$G$1,2)</f>
        <v>0</v>
      </c>
      <c r="AC374" s="67">
        <f>+ROUND('Izračun udjela za 2024. (kune)'!AC374/'Izračun udjela za 2024. (euri)'!$G$1,2)</f>
        <v>464083.24</v>
      </c>
      <c r="AD374" s="64">
        <f>+ROUND('Izračun udjela za 2024. (kune)'!AD374/'Izračun udjela za 2024. (euri)'!$G$1,2)</f>
        <v>405775.82</v>
      </c>
      <c r="AE374" s="68">
        <f>+ROUND('Izračun udjela za 2024. (kune)'!AE374/'Izračun udjela za 2024. (euri)'!$G$1,2)</f>
        <v>14.93</v>
      </c>
      <c r="AF374" s="65">
        <f>+ROUND('Izračun udjela za 2024. (kune)'!AF374/'Izračun udjela za 2024. (euri)'!$G$1,2)</f>
        <v>0</v>
      </c>
      <c r="AG374" s="67">
        <f>+ROUND('Izračun udjela za 2024. (kune)'!AG374/'Izračun udjela za 2024. (euri)'!$G$1,2)</f>
        <v>446353.41</v>
      </c>
      <c r="AH374" s="64">
        <f>+ROUND('Izračun udjela za 2024. (kune)'!AH374/'Izračun udjela za 2024. (euri)'!$G$1,2)</f>
        <v>427227.37</v>
      </c>
      <c r="AI374" s="68">
        <f>+ROUND('Izračun udjela za 2024. (kune)'!AI374/'Izračun udjela za 2024. (euri)'!$G$1,2)</f>
        <v>545.74</v>
      </c>
      <c r="AJ374" s="64">
        <f>+ROUND('Izračun udjela za 2024. (kune)'!AJ374/'Izračun udjela za 2024. (euri)'!$G$1,2)</f>
        <v>0</v>
      </c>
      <c r="AK374" s="67">
        <f>+ROUND('Izračun udjela za 2024. (kune)'!AK374/'Izračun udjela za 2024. (euri)'!$G$1,2)</f>
        <v>470006.76</v>
      </c>
      <c r="AL374" s="64">
        <f>+ROUND('Izračun udjela za 2024. (kune)'!AL374/'Izračun udjela za 2024. (euri)'!$G$1,2)</f>
        <v>524171.49</v>
      </c>
      <c r="AM374" s="68">
        <f>+ROUND('Izračun udjela za 2024. (kune)'!AM374/'Izračun udjela za 2024. (euri)'!$G$1,2)</f>
        <v>117.27</v>
      </c>
      <c r="AN374" s="64">
        <f>+ROUND('Izračun udjela za 2024. (kune)'!AN374/'Izračun udjela za 2024. (euri)'!$G$1,2)</f>
        <v>0</v>
      </c>
      <c r="AO374" s="67">
        <f>+ROUND('Izračun udjela za 2024. (kune)'!AO374/'Izračun udjela za 2024. (euri)'!$G$1,2)</f>
        <v>577116.63</v>
      </c>
      <c r="AP374" s="69"/>
      <c r="AQ374" s="69"/>
      <c r="AR374" s="69"/>
      <c r="AS374" s="69"/>
      <c r="AT374" s="69"/>
      <c r="AU374" s="71"/>
      <c r="AV374" s="64">
        <v>0</v>
      </c>
      <c r="AW374" s="64">
        <v>0</v>
      </c>
      <c r="AX374" s="64">
        <v>3</v>
      </c>
      <c r="AY374" s="64">
        <v>3</v>
      </c>
      <c r="AZ374" s="64"/>
      <c r="BA374" s="64"/>
      <c r="BB374" s="64"/>
      <c r="BC374" s="64"/>
      <c r="BD374" s="72">
        <f t="shared" si="91"/>
        <v>474606.17</v>
      </c>
      <c r="BE374" s="73">
        <f t="shared" si="89"/>
        <v>145.1</v>
      </c>
      <c r="BF374" s="74">
        <f t="shared" ref="BF374:BF384" si="102">+$BJ$600</f>
        <v>447.75</v>
      </c>
      <c r="BG374" s="66">
        <f t="shared" si="90"/>
        <v>989968.14999999991</v>
      </c>
      <c r="BH374" s="75">
        <f t="shared" si="92"/>
        <v>2.7972512505043691E-3</v>
      </c>
      <c r="BI374" s="76">
        <f t="shared" si="93"/>
        <v>2.79725125050437E-3</v>
      </c>
    </row>
    <row r="375" spans="1:61" ht="15.75" customHeight="1" x14ac:dyDescent="0.25">
      <c r="A375" s="60">
        <v>1</v>
      </c>
      <c r="B375" s="61">
        <v>415</v>
      </c>
      <c r="C375" s="61">
        <v>16</v>
      </c>
      <c r="D375" s="62" t="s">
        <v>87</v>
      </c>
      <c r="E375" s="62" t="s">
        <v>454</v>
      </c>
      <c r="F375" s="63">
        <v>2419</v>
      </c>
      <c r="G375" s="64">
        <v>10</v>
      </c>
      <c r="H375" s="64">
        <f>+ROUND('Izračun udjela za 2024. (kune)'!H375/'Izračun udjela za 2024. (euri)'!$G$1,2)</f>
        <v>307667.58</v>
      </c>
      <c r="I375" s="65">
        <f>+ROUND('Izračun udjela za 2024. (kune)'!I375/'Izračun udjela za 2024. (euri)'!$G$1,2)</f>
        <v>27690.18</v>
      </c>
      <c r="J375" s="66">
        <f>+ROUND('Izračun udjela za 2024. (kune)'!J375/'Izračun udjela za 2024. (euri)'!$G$1,2)</f>
        <v>307975.14</v>
      </c>
      <c r="K375" s="64">
        <f>+ROUND('Izračun udjela za 2024. (kune)'!K375/'Izračun udjela za 2024. (euri)'!$G$1,2)</f>
        <v>286548.39</v>
      </c>
      <c r="L375" s="65">
        <f>+ROUND('Izračun udjela za 2024. (kune)'!L375/'Izračun udjela za 2024. (euri)'!$G$1,2)</f>
        <v>25789.43</v>
      </c>
      <c r="M375" s="66">
        <f>+ROUND('Izračun udjela za 2024. (kune)'!M375/'Izračun udjela za 2024. (euri)'!$G$1,2)</f>
        <v>286834.84999999998</v>
      </c>
      <c r="N375" s="64">
        <f>+ROUND('Izračun udjela za 2024. (kune)'!N375/'Izračun udjela za 2024. (euri)'!$G$1,2)</f>
        <v>194006.33</v>
      </c>
      <c r="O375" s="65">
        <f>+ROUND('Izračun udjela za 2024. (kune)'!O375/'Izračun udjela za 2024. (euri)'!$G$1,2)</f>
        <v>17460.64</v>
      </c>
      <c r="P375" s="66">
        <f>+ROUND('Izračun udjela za 2024. (kune)'!P375/'Izračun udjela za 2024. (euri)'!$G$1,2)</f>
        <v>194200.26</v>
      </c>
      <c r="Q375" s="64">
        <f>+ROUND('Izračun udjela za 2024. (kune)'!Q375/'Izračun udjela za 2024. (euri)'!$G$1,2)</f>
        <v>218853.13</v>
      </c>
      <c r="R375" s="65">
        <f>+ROUND('Izračun udjela za 2024. (kune)'!R375/'Izračun udjela za 2024. (euri)'!$G$1,2)</f>
        <v>20093.46</v>
      </c>
      <c r="S375" s="66">
        <f>+ROUND('Izračun udjela za 2024. (kune)'!S375/'Izračun udjela za 2024. (euri)'!$G$1,2)</f>
        <v>218635.64</v>
      </c>
      <c r="T375" s="64">
        <f>+ROUND('Izračun udjela za 2024. (kune)'!T375/'Izračun udjela za 2024. (euri)'!$G$1,2)</f>
        <v>188156.66</v>
      </c>
      <c r="U375" s="65">
        <f>+ROUND('Izračun udjela za 2024. (kune)'!U375/'Izračun udjela za 2024. (euri)'!$G$1,2)</f>
        <v>17329.88</v>
      </c>
      <c r="V375" s="67">
        <f>+ROUND('Izračun udjela za 2024. (kune)'!V375/'Izračun udjela za 2024. (euri)'!$G$1,2)</f>
        <v>187909.46</v>
      </c>
      <c r="W375" s="64">
        <f>+ROUND('Izračun udjela za 2024. (kune)'!W375/'Izračun udjela za 2024. (euri)'!$G$1,2)</f>
        <v>293405.84000000003</v>
      </c>
      <c r="X375" s="65">
        <f>+ROUND('Izračun udjela za 2024. (kune)'!X375/'Izračun udjela za 2024. (euri)'!$G$1,2)</f>
        <v>26673.32</v>
      </c>
      <c r="Y375" s="67">
        <f>+ROUND('Izračun udjela za 2024. (kune)'!Y375/'Izračun udjela za 2024. (euri)'!$G$1,2)</f>
        <v>293405.77</v>
      </c>
      <c r="Z375" s="64">
        <f>+ROUND('Izračun udjela za 2024. (kune)'!Z375/'Izračun udjela za 2024. (euri)'!$G$1,2)</f>
        <v>365852.39</v>
      </c>
      <c r="AA375" s="68">
        <f>+ROUND('Izračun udjela za 2024. (kune)'!AA375/'Izračun udjela za 2024. (euri)'!$G$1,2)</f>
        <v>435.63</v>
      </c>
      <c r="AB375" s="65">
        <f>+ROUND('Izračun udjela za 2024. (kune)'!AB375/'Izračun udjela za 2024. (euri)'!$G$1,2)</f>
        <v>33259.370000000003</v>
      </c>
      <c r="AC375" s="67">
        <f>+ROUND('Izračun udjela za 2024. (kune)'!AC375/'Izračun udjela za 2024. (euri)'!$G$1,2)</f>
        <v>365852.32</v>
      </c>
      <c r="AD375" s="64">
        <f>+ROUND('Izračun udjela za 2024. (kune)'!AD375/'Izračun udjela za 2024. (euri)'!$G$1,2)</f>
        <v>322044.08</v>
      </c>
      <c r="AE375" s="68">
        <f>+ROUND('Izračun udjela za 2024. (kune)'!AE375/'Izračun udjela za 2024. (euri)'!$G$1,2)</f>
        <v>205.76</v>
      </c>
      <c r="AF375" s="65">
        <f>+ROUND('Izračun udjela za 2024. (kune)'!AF375/'Izračun udjela za 2024. (euri)'!$G$1,2)</f>
        <v>29276.79</v>
      </c>
      <c r="AG375" s="67">
        <f>+ROUND('Izračun udjela za 2024. (kune)'!AG375/'Izračun udjela za 2024. (euri)'!$G$1,2)</f>
        <v>322255.67</v>
      </c>
      <c r="AH375" s="64">
        <f>+ROUND('Izračun udjela za 2024. (kune)'!AH375/'Izračun udjela za 2024. (euri)'!$G$1,2)</f>
        <v>328542.59000000003</v>
      </c>
      <c r="AI375" s="68">
        <f>+ROUND('Izračun udjela za 2024. (kune)'!AI375/'Izračun udjela za 2024. (euri)'!$G$1,2)</f>
        <v>0</v>
      </c>
      <c r="AJ375" s="64">
        <f>+ROUND('Izračun udjela za 2024. (kune)'!AJ375/'Izračun udjela za 2024. (euri)'!$G$1,2)</f>
        <v>29867.61</v>
      </c>
      <c r="AK375" s="67">
        <f>+ROUND('Izračun udjela za 2024. (kune)'!AK375/'Izračun udjela za 2024. (euri)'!$G$1,2)</f>
        <v>328980.46999999997</v>
      </c>
      <c r="AL375" s="64">
        <f>+ROUND('Izračun udjela za 2024. (kune)'!AL375/'Izračun udjela za 2024. (euri)'!$G$1,2)</f>
        <v>315677.89</v>
      </c>
      <c r="AM375" s="68">
        <f>+ROUND('Izračun udjela za 2024. (kune)'!AM375/'Izračun udjela za 2024. (euri)'!$G$1,2)</f>
        <v>43.8</v>
      </c>
      <c r="AN375" s="64">
        <f>+ROUND('Izračun udjela za 2024. (kune)'!AN375/'Izračun udjela za 2024. (euri)'!$G$1,2)</f>
        <v>29518.14</v>
      </c>
      <c r="AO375" s="67">
        <f>+ROUND('Izračun udjela za 2024. (kune)'!AO375/'Izračun udjela za 2024. (euri)'!$G$1,2)</f>
        <v>315165.53999999998</v>
      </c>
      <c r="AP375" s="69"/>
      <c r="AQ375" s="69"/>
      <c r="AR375" s="69"/>
      <c r="AS375" s="69"/>
      <c r="AT375" s="69"/>
      <c r="AU375" s="71"/>
      <c r="AV375" s="64">
        <v>0</v>
      </c>
      <c r="AW375" s="64">
        <v>2</v>
      </c>
      <c r="AX375" s="64">
        <v>2</v>
      </c>
      <c r="AY375" s="64">
        <v>2</v>
      </c>
      <c r="AZ375" s="64"/>
      <c r="BA375" s="64"/>
      <c r="BB375" s="64"/>
      <c r="BC375" s="64"/>
      <c r="BD375" s="72">
        <f t="shared" si="91"/>
        <v>325131.95</v>
      </c>
      <c r="BE375" s="73">
        <f t="shared" si="89"/>
        <v>134.41</v>
      </c>
      <c r="BF375" s="74">
        <f t="shared" si="102"/>
        <v>447.75</v>
      </c>
      <c r="BG375" s="66">
        <f t="shared" si="90"/>
        <v>757969.46000000008</v>
      </c>
      <c r="BH375" s="75">
        <f t="shared" si="92"/>
        <v>2.1417163974710922E-3</v>
      </c>
      <c r="BI375" s="76">
        <f t="shared" si="93"/>
        <v>2.14171639747109E-3</v>
      </c>
    </row>
    <row r="376" spans="1:61" ht="15.75" customHeight="1" x14ac:dyDescent="0.25">
      <c r="A376" s="60">
        <v>1</v>
      </c>
      <c r="B376" s="61">
        <v>416</v>
      </c>
      <c r="C376" s="61">
        <v>13</v>
      </c>
      <c r="D376" s="62" t="s">
        <v>87</v>
      </c>
      <c r="E376" s="62" t="s">
        <v>455</v>
      </c>
      <c r="F376" s="63">
        <v>1697</v>
      </c>
      <c r="G376" s="64">
        <v>10</v>
      </c>
      <c r="H376" s="64">
        <f>+ROUND('Izračun udjela za 2024. (kune)'!H376/'Izračun udjela za 2024. (euri)'!$G$1,2)</f>
        <v>369964.52</v>
      </c>
      <c r="I376" s="65">
        <f>+ROUND('Izračun udjela za 2024. (kune)'!I376/'Izračun udjela za 2024. (euri)'!$G$1,2)</f>
        <v>0</v>
      </c>
      <c r="J376" s="66">
        <f>+ROUND('Izračun udjela za 2024. (kune)'!J376/'Izračun udjela za 2024. (euri)'!$G$1,2)</f>
        <v>406960.97</v>
      </c>
      <c r="K376" s="64">
        <f>+ROUND('Izračun udjela za 2024. (kune)'!K376/'Izračun udjela za 2024. (euri)'!$G$1,2)</f>
        <v>514383.27</v>
      </c>
      <c r="L376" s="65">
        <f>+ROUND('Izračun udjela za 2024. (kune)'!L376/'Izračun udjela za 2024. (euri)'!$G$1,2)</f>
        <v>0</v>
      </c>
      <c r="M376" s="66">
        <f>+ROUND('Izračun udjela za 2024. (kune)'!M376/'Izračun udjela za 2024. (euri)'!$G$1,2)</f>
        <v>565821.59</v>
      </c>
      <c r="N376" s="64">
        <f>+ROUND('Izračun udjela za 2024. (kune)'!N376/'Izračun udjela za 2024. (euri)'!$G$1,2)</f>
        <v>388224.6</v>
      </c>
      <c r="O376" s="65">
        <f>+ROUND('Izračun udjela za 2024. (kune)'!O376/'Izračun udjela za 2024. (euri)'!$G$1,2)</f>
        <v>0</v>
      </c>
      <c r="P376" s="66">
        <f>+ROUND('Izračun udjela za 2024. (kune)'!P376/'Izračun udjela za 2024. (euri)'!$G$1,2)</f>
        <v>427047.06</v>
      </c>
      <c r="Q376" s="64">
        <f>+ROUND('Izračun udjela za 2024. (kune)'!Q376/'Izračun udjela za 2024. (euri)'!$G$1,2)</f>
        <v>427358.81</v>
      </c>
      <c r="R376" s="65">
        <f>+ROUND('Izračun udjela za 2024. (kune)'!R376/'Izračun udjela za 2024. (euri)'!$G$1,2)</f>
        <v>0</v>
      </c>
      <c r="S376" s="66">
        <f>+ROUND('Izračun udjela za 2024. (kune)'!S376/'Izračun udjela za 2024. (euri)'!$G$1,2)</f>
        <v>470094.7</v>
      </c>
      <c r="T376" s="64">
        <f>+ROUND('Izračun udjela za 2024. (kune)'!T376/'Izračun udjela za 2024. (euri)'!$G$1,2)</f>
        <v>429696.8</v>
      </c>
      <c r="U376" s="65">
        <f>+ROUND('Izračun udjela za 2024. (kune)'!U376/'Izračun udjela za 2024. (euri)'!$G$1,2)</f>
        <v>0</v>
      </c>
      <c r="V376" s="67">
        <f>+ROUND('Izračun udjela za 2024. (kune)'!V376/'Izračun udjela za 2024. (euri)'!$G$1,2)</f>
        <v>472666.48</v>
      </c>
      <c r="W376" s="64">
        <f>+ROUND('Izračun udjela za 2024. (kune)'!W376/'Izračun udjela za 2024. (euri)'!$G$1,2)</f>
        <v>503031.65</v>
      </c>
      <c r="X376" s="65">
        <f>+ROUND('Izračun udjela za 2024. (kune)'!X376/'Izračun udjela za 2024. (euri)'!$G$1,2)</f>
        <v>0</v>
      </c>
      <c r="Y376" s="67">
        <f>+ROUND('Izračun udjela za 2024. (kune)'!Y376/'Izračun udjela za 2024. (euri)'!$G$1,2)</f>
        <v>553334.81999999995</v>
      </c>
      <c r="Z376" s="64">
        <f>+ROUND('Izračun udjela za 2024. (kune)'!Z376/'Izračun udjela za 2024. (euri)'!$G$1,2)</f>
        <v>501754.72</v>
      </c>
      <c r="AA376" s="68">
        <f>+ROUND('Izračun udjela za 2024. (kune)'!AA376/'Izračun udjela za 2024. (euri)'!$G$1,2)</f>
        <v>99081.65</v>
      </c>
      <c r="AB376" s="65">
        <f>+ROUND('Izračun udjela za 2024. (kune)'!AB376/'Izračun udjela za 2024. (euri)'!$G$1,2)</f>
        <v>0</v>
      </c>
      <c r="AC376" s="67">
        <f>+ROUND('Izračun udjela za 2024. (kune)'!AC376/'Izračun udjela za 2024. (euri)'!$G$1,2)</f>
        <v>1259563.9099999999</v>
      </c>
      <c r="AD376" s="64">
        <f>+ROUND('Izračun udjela za 2024. (kune)'!AD376/'Izračun udjela za 2024. (euri)'!$G$1,2)</f>
        <v>531843.1</v>
      </c>
      <c r="AE376" s="68">
        <f>+ROUND('Izračun udjela za 2024. (kune)'!AE376/'Izračun udjela za 2024. (euri)'!$G$1,2)</f>
        <v>98887.43</v>
      </c>
      <c r="AF376" s="65">
        <f>+ROUND('Izračun udjela za 2024. (kune)'!AF376/'Izračun udjela za 2024. (euri)'!$G$1,2)</f>
        <v>0</v>
      </c>
      <c r="AG376" s="67">
        <f>+ROUND('Izračun udjela za 2024. (kune)'!AG376/'Izračun udjela za 2024. (euri)'!$G$1,2)</f>
        <v>1322219.78</v>
      </c>
      <c r="AH376" s="64">
        <f>+ROUND('Izračun udjela za 2024. (kune)'!AH376/'Izračun udjela za 2024. (euri)'!$G$1,2)</f>
        <v>563737.31999999995</v>
      </c>
      <c r="AI376" s="68">
        <f>+ROUND('Izračun udjela za 2024. (kune)'!AI376/'Izračun udjela za 2024. (euri)'!$G$1,2)</f>
        <v>143691.73000000001</v>
      </c>
      <c r="AJ376" s="64">
        <f>+ROUND('Izračun udjela za 2024. (kune)'!AJ376/'Izračun udjela za 2024. (euri)'!$G$1,2)</f>
        <v>0</v>
      </c>
      <c r="AK376" s="67">
        <f>+ROUND('Izračun udjela za 2024. (kune)'!AK376/'Izračun udjela za 2024. (euri)'!$G$1,2)</f>
        <v>1366708.72</v>
      </c>
      <c r="AL376" s="64">
        <f>+ROUND('Izračun udjela za 2024. (kune)'!AL376/'Izračun udjela za 2024. (euri)'!$G$1,2)</f>
        <v>695279.77</v>
      </c>
      <c r="AM376" s="68">
        <f>+ROUND('Izračun udjela za 2024. (kune)'!AM376/'Izračun udjela za 2024. (euri)'!$G$1,2)</f>
        <v>161890.95000000001</v>
      </c>
      <c r="AN376" s="64">
        <f>+ROUND('Izračun udjela za 2024. (kune)'!AN376/'Izračun udjela za 2024. (euri)'!$G$1,2)</f>
        <v>0</v>
      </c>
      <c r="AO376" s="67">
        <f>+ROUND('Izračun udjela za 2024. (kune)'!AO376/'Izračun udjela za 2024. (euri)'!$G$1,2)</f>
        <v>1491824.27</v>
      </c>
      <c r="AP376" s="69"/>
      <c r="AQ376" s="69"/>
      <c r="AR376" s="69"/>
      <c r="AS376" s="69"/>
      <c r="AT376" s="69"/>
      <c r="AU376" s="71"/>
      <c r="AV376" s="64">
        <v>3729</v>
      </c>
      <c r="AW376" s="64">
        <v>3863</v>
      </c>
      <c r="AX376" s="64">
        <v>4131</v>
      </c>
      <c r="AY376" s="64">
        <v>4133</v>
      </c>
      <c r="AZ376" s="64"/>
      <c r="BA376" s="64"/>
      <c r="BB376" s="64"/>
      <c r="BC376" s="64"/>
      <c r="BD376" s="72">
        <f t="shared" si="91"/>
        <v>1198730.3</v>
      </c>
      <c r="BE376" s="73">
        <f t="shared" si="89"/>
        <v>706.38</v>
      </c>
      <c r="BF376" s="74">
        <f t="shared" si="102"/>
        <v>447.75</v>
      </c>
      <c r="BG376" s="66">
        <f t="shared" si="90"/>
        <v>0</v>
      </c>
      <c r="BH376" s="75">
        <f t="shared" si="92"/>
        <v>0</v>
      </c>
      <c r="BI376" s="76">
        <f t="shared" si="93"/>
        <v>0</v>
      </c>
    </row>
    <row r="377" spans="1:61" ht="15.75" customHeight="1" x14ac:dyDescent="0.25">
      <c r="A377" s="60">
        <v>1</v>
      </c>
      <c r="B377" s="61">
        <v>418</v>
      </c>
      <c r="C377" s="61">
        <v>12</v>
      </c>
      <c r="D377" s="62" t="s">
        <v>87</v>
      </c>
      <c r="E377" s="62" t="s">
        <v>456</v>
      </c>
      <c r="F377" s="63">
        <v>4110</v>
      </c>
      <c r="G377" s="64">
        <v>10</v>
      </c>
      <c r="H377" s="64">
        <f>+ROUND('Izračun udjela za 2024. (kune)'!H377/'Izračun udjela za 2024. (euri)'!$G$1,2)</f>
        <v>499191.52</v>
      </c>
      <c r="I377" s="65">
        <f>+ROUND('Izračun udjela za 2024. (kune)'!I377/'Izračun udjela za 2024. (euri)'!$G$1,2)</f>
        <v>44927.33</v>
      </c>
      <c r="J377" s="66">
        <f>+ROUND('Izračun udjela za 2024. (kune)'!J377/'Izračun udjela za 2024. (euri)'!$G$1,2)</f>
        <v>499690.6</v>
      </c>
      <c r="K377" s="64">
        <f>+ROUND('Izračun udjela za 2024. (kune)'!K377/'Izračun udjela za 2024. (euri)'!$G$1,2)</f>
        <v>410367.61</v>
      </c>
      <c r="L377" s="65">
        <f>+ROUND('Izračun udjela za 2024. (kune)'!L377/'Izračun udjela za 2024. (euri)'!$G$1,2)</f>
        <v>36933.17</v>
      </c>
      <c r="M377" s="66">
        <f>+ROUND('Izračun udjela za 2024. (kune)'!M377/'Izračun udjela za 2024. (euri)'!$G$1,2)</f>
        <v>410777.87</v>
      </c>
      <c r="N377" s="64">
        <f>+ROUND('Izračun udjela za 2024. (kune)'!N377/'Izračun udjela za 2024. (euri)'!$G$1,2)</f>
        <v>231290.1</v>
      </c>
      <c r="O377" s="65">
        <f>+ROUND('Izračun udjela za 2024. (kune)'!O377/'Izračun udjela za 2024. (euri)'!$G$1,2)</f>
        <v>20816.18</v>
      </c>
      <c r="P377" s="66">
        <f>+ROUND('Izračun udjela za 2024. (kune)'!P377/'Izračun udjela za 2024. (euri)'!$G$1,2)</f>
        <v>231521.31</v>
      </c>
      <c r="Q377" s="64">
        <f>+ROUND('Izračun udjela za 2024. (kune)'!Q377/'Izračun udjela za 2024. (euri)'!$G$1,2)</f>
        <v>318741.67</v>
      </c>
      <c r="R377" s="65">
        <f>+ROUND('Izračun udjela za 2024. (kune)'!R377/'Izračun udjela za 2024. (euri)'!$G$1,2)</f>
        <v>29352.75</v>
      </c>
      <c r="S377" s="66">
        <f>+ROUND('Izračun udjela za 2024. (kune)'!S377/'Izračun udjela za 2024. (euri)'!$G$1,2)</f>
        <v>318327.81</v>
      </c>
      <c r="T377" s="64">
        <f>+ROUND('Izračun udjela za 2024. (kune)'!T377/'Izračun udjela za 2024. (euri)'!$G$1,2)</f>
        <v>109488.29</v>
      </c>
      <c r="U377" s="65">
        <f>+ROUND('Izračun udjela za 2024. (kune)'!U377/'Izračun udjela za 2024. (euri)'!$G$1,2)</f>
        <v>10775.9</v>
      </c>
      <c r="V377" s="67">
        <f>+ROUND('Izračun udjela za 2024. (kune)'!V377/'Izračun udjela za 2024. (euri)'!$G$1,2)</f>
        <v>108583.63</v>
      </c>
      <c r="W377" s="64">
        <f>+ROUND('Izračun udjela za 2024. (kune)'!W377/'Izračun udjela za 2024. (euri)'!$G$1,2)</f>
        <v>333669.63</v>
      </c>
      <c r="X377" s="65">
        <f>+ROUND('Izračun udjela za 2024. (kune)'!X377/'Izračun udjela za 2024. (euri)'!$G$1,2)</f>
        <v>30333.66</v>
      </c>
      <c r="Y377" s="67">
        <f>+ROUND('Izračun udjela za 2024. (kune)'!Y377/'Izračun udjela za 2024. (euri)'!$G$1,2)</f>
        <v>333669.57</v>
      </c>
      <c r="Z377" s="64">
        <f>+ROUND('Izračun udjela za 2024. (kune)'!Z377/'Izračun udjela za 2024. (euri)'!$G$1,2)</f>
        <v>406150.87</v>
      </c>
      <c r="AA377" s="68">
        <f>+ROUND('Izračun udjela za 2024. (kune)'!AA377/'Izračun udjela za 2024. (euri)'!$G$1,2)</f>
        <v>944.6</v>
      </c>
      <c r="AB377" s="65">
        <f>+ROUND('Izračun udjela za 2024. (kune)'!AB377/'Izračun udjela za 2024. (euri)'!$G$1,2)</f>
        <v>36922.86</v>
      </c>
      <c r="AC377" s="67">
        <f>+ROUND('Izračun udjela za 2024. (kune)'!AC377/'Izračun udjela za 2024. (euri)'!$G$1,2)</f>
        <v>406150.81</v>
      </c>
      <c r="AD377" s="64">
        <f>+ROUND('Izračun udjela za 2024. (kune)'!AD377/'Izračun udjela za 2024. (euri)'!$G$1,2)</f>
        <v>345998.3</v>
      </c>
      <c r="AE377" s="68">
        <f>+ROUND('Izračun udjela za 2024. (kune)'!AE377/'Izračun udjela za 2024. (euri)'!$G$1,2)</f>
        <v>1019.52</v>
      </c>
      <c r="AF377" s="65">
        <f>+ROUND('Izračun udjela za 2024. (kune)'!AF377/'Izračun udjela za 2024. (euri)'!$G$1,2)</f>
        <v>31454.44</v>
      </c>
      <c r="AG377" s="67">
        <f>+ROUND('Izračun udjela za 2024. (kune)'!AG377/'Izračun udjela za 2024. (euri)'!$G$1,2)</f>
        <v>345998.24</v>
      </c>
      <c r="AH377" s="64">
        <f>+ROUND('Izračun udjela za 2024. (kune)'!AH377/'Izračun udjela za 2024. (euri)'!$G$1,2)</f>
        <v>459255.21</v>
      </c>
      <c r="AI377" s="68">
        <f>+ROUND('Izračun udjela za 2024. (kune)'!AI377/'Izračun udjela za 2024. (euri)'!$G$1,2)</f>
        <v>322.35000000000002</v>
      </c>
      <c r="AJ377" s="64">
        <f>+ROUND('Izračun udjela za 2024. (kune)'!AJ377/'Izračun udjela za 2024. (euri)'!$G$1,2)</f>
        <v>41750.61</v>
      </c>
      <c r="AK377" s="67">
        <f>+ROUND('Izračun udjela za 2024. (kune)'!AK377/'Izračun udjela za 2024. (euri)'!$G$1,2)</f>
        <v>459255.06</v>
      </c>
      <c r="AL377" s="64">
        <f>+ROUND('Izračun udjela za 2024. (kune)'!AL377/'Izračun udjela za 2024. (euri)'!$G$1,2)</f>
        <v>460841.66</v>
      </c>
      <c r="AM377" s="68">
        <f>+ROUND('Izračun udjela za 2024. (kune)'!AM377/'Izračun udjela za 2024. (euri)'!$G$1,2)</f>
        <v>21.74</v>
      </c>
      <c r="AN377" s="64">
        <f>+ROUND('Izračun udjela za 2024. (kune)'!AN377/'Izračun udjela za 2024. (euri)'!$G$1,2)</f>
        <v>41751.85</v>
      </c>
      <c r="AO377" s="67">
        <f>+ROUND('Izračun udjela za 2024. (kune)'!AO377/'Izračun udjela za 2024. (euri)'!$G$1,2)</f>
        <v>460998.79</v>
      </c>
      <c r="AP377" s="69"/>
      <c r="AQ377" s="69"/>
      <c r="AR377" s="69"/>
      <c r="AS377" s="69"/>
      <c r="AT377" s="69"/>
      <c r="AU377" s="71"/>
      <c r="AV377" s="64">
        <v>0</v>
      </c>
      <c r="AW377" s="64">
        <v>0</v>
      </c>
      <c r="AX377" s="64">
        <v>0</v>
      </c>
      <c r="AY377" s="64">
        <v>0</v>
      </c>
      <c r="AZ377" s="64"/>
      <c r="BA377" s="64"/>
      <c r="BB377" s="64"/>
      <c r="BC377" s="64"/>
      <c r="BD377" s="72">
        <f t="shared" si="91"/>
        <v>401214.49</v>
      </c>
      <c r="BE377" s="73">
        <f t="shared" si="89"/>
        <v>97.62</v>
      </c>
      <c r="BF377" s="74">
        <f t="shared" si="102"/>
        <v>447.75</v>
      </c>
      <c r="BG377" s="66">
        <f t="shared" si="90"/>
        <v>1439034.3</v>
      </c>
      <c r="BH377" s="75">
        <f t="shared" si="92"/>
        <v>4.0661313146222733E-3</v>
      </c>
      <c r="BI377" s="76">
        <f t="shared" si="93"/>
        <v>4.0661313146222698E-3</v>
      </c>
    </row>
    <row r="378" spans="1:61" ht="15.75" customHeight="1" x14ac:dyDescent="0.25">
      <c r="A378" s="60">
        <v>1</v>
      </c>
      <c r="B378" s="61">
        <v>419</v>
      </c>
      <c r="C378" s="61">
        <v>19</v>
      </c>
      <c r="D378" s="62" t="s">
        <v>87</v>
      </c>
      <c r="E378" s="62" t="s">
        <v>457</v>
      </c>
      <c r="F378" s="63">
        <v>2491</v>
      </c>
      <c r="G378" s="64">
        <v>10</v>
      </c>
      <c r="H378" s="64">
        <f>+ROUND('Izračun udjela za 2024. (kune)'!H378/'Izračun udjela za 2024. (euri)'!$G$1,2)</f>
        <v>262294.28999999998</v>
      </c>
      <c r="I378" s="65">
        <f>+ROUND('Izračun udjela za 2024. (kune)'!I378/'Izračun udjela za 2024. (euri)'!$G$1,2)</f>
        <v>0</v>
      </c>
      <c r="J378" s="66">
        <f>+ROUND('Izračun udjela za 2024. (kune)'!J378/'Izračun udjela za 2024. (euri)'!$G$1,2)</f>
        <v>288523.71999999997</v>
      </c>
      <c r="K378" s="64">
        <f>+ROUND('Izračun udjela za 2024. (kune)'!K378/'Izračun udjela za 2024. (euri)'!$G$1,2)</f>
        <v>345929.73</v>
      </c>
      <c r="L378" s="65">
        <f>+ROUND('Izračun udjela za 2024. (kune)'!L378/'Izračun udjela za 2024. (euri)'!$G$1,2)</f>
        <v>0</v>
      </c>
      <c r="M378" s="66">
        <f>+ROUND('Izračun udjela za 2024. (kune)'!M378/'Izračun udjela za 2024. (euri)'!$G$1,2)</f>
        <v>380522.71</v>
      </c>
      <c r="N378" s="64">
        <f>+ROUND('Izračun udjela za 2024. (kune)'!N378/'Izračun udjela za 2024. (euri)'!$G$1,2)</f>
        <v>323423.84000000003</v>
      </c>
      <c r="O378" s="65">
        <f>+ROUND('Izračun udjela za 2024. (kune)'!O378/'Izračun udjela za 2024. (euri)'!$G$1,2)</f>
        <v>0</v>
      </c>
      <c r="P378" s="66">
        <f>+ROUND('Izračun udjela za 2024. (kune)'!P378/'Izračun udjela za 2024. (euri)'!$G$1,2)</f>
        <v>355766.23</v>
      </c>
      <c r="Q378" s="64">
        <f>+ROUND('Izračun udjela za 2024. (kune)'!Q378/'Izračun udjela za 2024. (euri)'!$G$1,2)</f>
        <v>462954.56</v>
      </c>
      <c r="R378" s="65">
        <f>+ROUND('Izračun udjela za 2024. (kune)'!R378/'Izračun udjela za 2024. (euri)'!$G$1,2)</f>
        <v>0</v>
      </c>
      <c r="S378" s="66">
        <f>+ROUND('Izračun udjela za 2024. (kune)'!S378/'Izračun udjela za 2024. (euri)'!$G$1,2)</f>
        <v>509250.02</v>
      </c>
      <c r="T378" s="64">
        <f>+ROUND('Izračun udjela za 2024. (kune)'!T378/'Izračun udjela za 2024. (euri)'!$G$1,2)</f>
        <v>413893.13</v>
      </c>
      <c r="U378" s="65">
        <f>+ROUND('Izračun udjela za 2024. (kune)'!U378/'Izračun udjela za 2024. (euri)'!$G$1,2)</f>
        <v>0</v>
      </c>
      <c r="V378" s="67">
        <f>+ROUND('Izračun udjela za 2024. (kune)'!V378/'Izračun udjela za 2024. (euri)'!$G$1,2)</f>
        <v>455282.44</v>
      </c>
      <c r="W378" s="64">
        <f>+ROUND('Izračun udjela za 2024. (kune)'!W378/'Izračun udjela za 2024. (euri)'!$G$1,2)</f>
        <v>537212.01</v>
      </c>
      <c r="X378" s="65">
        <f>+ROUND('Izračun udjela za 2024. (kune)'!X378/'Izračun udjela za 2024. (euri)'!$G$1,2)</f>
        <v>0</v>
      </c>
      <c r="Y378" s="67">
        <f>+ROUND('Izračun udjela za 2024. (kune)'!Y378/'Izračun udjela za 2024. (euri)'!$G$1,2)</f>
        <v>590933.21</v>
      </c>
      <c r="Z378" s="64">
        <f>+ROUND('Izračun udjela za 2024. (kune)'!Z378/'Izračun udjela za 2024. (euri)'!$G$1,2)</f>
        <v>594720.77</v>
      </c>
      <c r="AA378" s="68">
        <f>+ROUND('Izračun udjela za 2024. (kune)'!AA378/'Izračun udjela za 2024. (euri)'!$G$1,2)</f>
        <v>48083.51</v>
      </c>
      <c r="AB378" s="65">
        <f>+ROUND('Izračun udjela za 2024. (kune)'!AB378/'Izračun udjela za 2024. (euri)'!$G$1,2)</f>
        <v>0</v>
      </c>
      <c r="AC378" s="67">
        <f>+ROUND('Izračun udjela za 2024. (kune)'!AC378/'Izračun udjela za 2024. (euri)'!$G$1,2)</f>
        <v>939644.61</v>
      </c>
      <c r="AD378" s="64">
        <f>+ROUND('Izračun udjela za 2024. (kune)'!AD378/'Izračun udjela za 2024. (euri)'!$G$1,2)</f>
        <v>1002749.28</v>
      </c>
      <c r="AE378" s="68">
        <f>+ROUND('Izračun udjela za 2024. (kune)'!AE378/'Izračun udjela za 2024. (euri)'!$G$1,2)</f>
        <v>28364.639999999999</v>
      </c>
      <c r="AF378" s="65">
        <f>+ROUND('Izračun udjela za 2024. (kune)'!AF378/'Izračun udjela za 2024. (euri)'!$G$1,2)</f>
        <v>0</v>
      </c>
      <c r="AG378" s="67">
        <f>+ROUND('Izračun udjela za 2024. (kune)'!AG378/'Izračun udjela za 2024. (euri)'!$G$1,2)</f>
        <v>1404691.91</v>
      </c>
      <c r="AH378" s="64">
        <f>+ROUND('Izračun udjela za 2024. (kune)'!AH378/'Izračun udjela za 2024. (euri)'!$G$1,2)</f>
        <v>1289433.45</v>
      </c>
      <c r="AI378" s="68">
        <f>+ROUND('Izračun udjela za 2024. (kune)'!AI378/'Izračun udjela za 2024. (euri)'!$G$1,2)</f>
        <v>48972.56</v>
      </c>
      <c r="AJ378" s="64">
        <f>+ROUND('Izračun udjela za 2024. (kune)'!AJ378/'Izračun udjela za 2024. (euri)'!$G$1,2)</f>
        <v>0</v>
      </c>
      <c r="AK378" s="67">
        <f>+ROUND('Izračun udjela za 2024. (kune)'!AK378/'Izračun udjela za 2024. (euri)'!$G$1,2)</f>
        <v>1724092.89</v>
      </c>
      <c r="AL378" s="64">
        <f>+ROUND('Izračun udjela za 2024. (kune)'!AL378/'Izračun udjela za 2024. (euri)'!$G$1,2)</f>
        <v>1072263.8600000001</v>
      </c>
      <c r="AM378" s="68">
        <f>+ROUND('Izračun udjela za 2024. (kune)'!AM378/'Izračun udjela za 2024. (euri)'!$G$1,2)</f>
        <v>46419.93</v>
      </c>
      <c r="AN378" s="64">
        <f>+ROUND('Izračun udjela za 2024. (kune)'!AN378/'Izračun udjela za 2024. (euri)'!$G$1,2)</f>
        <v>0</v>
      </c>
      <c r="AO378" s="67">
        <f>+ROUND('Izračun udjela za 2024. (kune)'!AO378/'Izračun udjela za 2024. (euri)'!$G$1,2)</f>
        <v>1498087.88</v>
      </c>
      <c r="AP378" s="69"/>
      <c r="AQ378" s="69"/>
      <c r="AR378" s="69"/>
      <c r="AS378" s="69"/>
      <c r="AT378" s="69"/>
      <c r="AU378" s="71"/>
      <c r="AV378" s="64">
        <v>1545</v>
      </c>
      <c r="AW378" s="64">
        <v>1520</v>
      </c>
      <c r="AX378" s="64">
        <v>1642</v>
      </c>
      <c r="AY378" s="64">
        <v>1688</v>
      </c>
      <c r="AZ378" s="64"/>
      <c r="BA378" s="64"/>
      <c r="BB378" s="64"/>
      <c r="BC378" s="64"/>
      <c r="BD378" s="72">
        <f t="shared" si="91"/>
        <v>1231490.1000000001</v>
      </c>
      <c r="BE378" s="73">
        <f t="shared" si="89"/>
        <v>494.38</v>
      </c>
      <c r="BF378" s="74">
        <f t="shared" si="102"/>
        <v>447.75</v>
      </c>
      <c r="BG378" s="66">
        <f t="shared" si="90"/>
        <v>0</v>
      </c>
      <c r="BH378" s="75">
        <f t="shared" si="92"/>
        <v>0</v>
      </c>
      <c r="BI378" s="76">
        <f t="shared" si="93"/>
        <v>0</v>
      </c>
    </row>
    <row r="379" spans="1:61" ht="15.75" customHeight="1" x14ac:dyDescent="0.25">
      <c r="A379" s="60">
        <v>1</v>
      </c>
      <c r="B379" s="61">
        <v>421</v>
      </c>
      <c r="C379" s="61">
        <v>14</v>
      </c>
      <c r="D379" s="62" t="s">
        <v>87</v>
      </c>
      <c r="E379" s="62" t="s">
        <v>458</v>
      </c>
      <c r="F379" s="63">
        <v>2027</v>
      </c>
      <c r="G379" s="64">
        <v>10</v>
      </c>
      <c r="H379" s="64">
        <f>+ROUND('Izračun udjela za 2024. (kune)'!H379/'Izračun udjela za 2024. (euri)'!$G$1,2)</f>
        <v>197634.04</v>
      </c>
      <c r="I379" s="65">
        <f>+ROUND('Izračun udjela za 2024. (kune)'!I379/'Izračun udjela za 2024. (euri)'!$G$1,2)</f>
        <v>0</v>
      </c>
      <c r="J379" s="66">
        <f>+ROUND('Izračun udjela za 2024. (kune)'!J379/'Izračun udjela za 2024. (euri)'!$G$1,2)</f>
        <v>217397.44</v>
      </c>
      <c r="K379" s="64">
        <f>+ROUND('Izračun udjela za 2024. (kune)'!K379/'Izračun udjela za 2024. (euri)'!$G$1,2)</f>
        <v>190996.49</v>
      </c>
      <c r="L379" s="65">
        <f>+ROUND('Izračun udjela za 2024. (kune)'!L379/'Izračun udjela za 2024. (euri)'!$G$1,2)</f>
        <v>0</v>
      </c>
      <c r="M379" s="66">
        <f>+ROUND('Izračun udjela za 2024. (kune)'!M379/'Izračun udjela za 2024. (euri)'!$G$1,2)</f>
        <v>210096.14</v>
      </c>
      <c r="N379" s="64">
        <f>+ROUND('Izračun udjela za 2024. (kune)'!N379/'Izračun udjela za 2024. (euri)'!$G$1,2)</f>
        <v>125866.94</v>
      </c>
      <c r="O379" s="65">
        <f>+ROUND('Izračun udjela za 2024. (kune)'!O379/'Izračun udjela za 2024. (euri)'!$G$1,2)</f>
        <v>0</v>
      </c>
      <c r="P379" s="66">
        <f>+ROUND('Izračun udjela za 2024. (kune)'!P379/'Izračun udjela za 2024. (euri)'!$G$1,2)</f>
        <v>138453.63</v>
      </c>
      <c r="Q379" s="64">
        <f>+ROUND('Izračun udjela za 2024. (kune)'!Q379/'Izračun udjela za 2024. (euri)'!$G$1,2)</f>
        <v>159132.32</v>
      </c>
      <c r="R379" s="65">
        <f>+ROUND('Izračun udjela za 2024. (kune)'!R379/'Izračun udjela za 2024. (euri)'!$G$1,2)</f>
        <v>0</v>
      </c>
      <c r="S379" s="66">
        <f>+ROUND('Izračun udjela za 2024. (kune)'!S379/'Izračun udjela za 2024. (euri)'!$G$1,2)</f>
        <v>175045.56</v>
      </c>
      <c r="T379" s="64">
        <f>+ROUND('Izračun udjela za 2024. (kune)'!T379/'Izračun udjela za 2024. (euri)'!$G$1,2)</f>
        <v>128765.88</v>
      </c>
      <c r="U379" s="65">
        <f>+ROUND('Izračun udjela za 2024. (kune)'!U379/'Izračun udjela za 2024. (euri)'!$G$1,2)</f>
        <v>0</v>
      </c>
      <c r="V379" s="67">
        <f>+ROUND('Izračun udjela za 2024. (kune)'!V379/'Izračun udjela za 2024. (euri)'!$G$1,2)</f>
        <v>141642.47</v>
      </c>
      <c r="W379" s="64">
        <f>+ROUND('Izračun udjela za 2024. (kune)'!W379/'Izračun udjela za 2024. (euri)'!$G$1,2)</f>
        <v>238941.05</v>
      </c>
      <c r="X379" s="65">
        <f>+ROUND('Izračun udjela za 2024. (kune)'!X379/'Izračun udjela za 2024. (euri)'!$G$1,2)</f>
        <v>0</v>
      </c>
      <c r="Y379" s="67">
        <f>+ROUND('Izračun udjela za 2024. (kune)'!Y379/'Izračun udjela za 2024. (euri)'!$G$1,2)</f>
        <v>262835.15999999997</v>
      </c>
      <c r="Z379" s="64">
        <f>+ROUND('Izračun udjela za 2024. (kune)'!Z379/'Izračun udjela za 2024. (euri)'!$G$1,2)</f>
        <v>358880.27</v>
      </c>
      <c r="AA379" s="68">
        <f>+ROUND('Izračun udjela za 2024. (kune)'!AA379/'Izračun udjela za 2024. (euri)'!$G$1,2)</f>
        <v>0</v>
      </c>
      <c r="AB379" s="65">
        <f>+ROUND('Izračun udjela za 2024. (kune)'!AB379/'Izračun udjela za 2024. (euri)'!$G$1,2)</f>
        <v>0</v>
      </c>
      <c r="AC379" s="67">
        <f>+ROUND('Izračun udjela za 2024. (kune)'!AC379/'Izračun udjela za 2024. (euri)'!$G$1,2)</f>
        <v>394768.3</v>
      </c>
      <c r="AD379" s="64">
        <f>+ROUND('Izračun udjela za 2024. (kune)'!AD379/'Izračun udjela za 2024. (euri)'!$G$1,2)</f>
        <v>229032.43</v>
      </c>
      <c r="AE379" s="68">
        <f>+ROUND('Izračun udjela za 2024. (kune)'!AE379/'Izračun udjela za 2024. (euri)'!$G$1,2)</f>
        <v>0</v>
      </c>
      <c r="AF379" s="65">
        <f>+ROUND('Izračun udjela za 2024. (kune)'!AF379/'Izračun udjela za 2024. (euri)'!$G$1,2)</f>
        <v>0</v>
      </c>
      <c r="AG379" s="67">
        <f>+ROUND('Izračun udjela za 2024. (kune)'!AG379/'Izračun udjela za 2024. (euri)'!$G$1,2)</f>
        <v>251935.68</v>
      </c>
      <c r="AH379" s="64">
        <f>+ROUND('Izračun udjela za 2024. (kune)'!AH379/'Izračun udjela za 2024. (euri)'!$G$1,2)</f>
        <v>238764.76</v>
      </c>
      <c r="AI379" s="68">
        <f>+ROUND('Izračun udjela za 2024. (kune)'!AI379/'Izračun udjela za 2024. (euri)'!$G$1,2)</f>
        <v>0</v>
      </c>
      <c r="AJ379" s="64">
        <f>+ROUND('Izračun udjela za 2024. (kune)'!AJ379/'Izračun udjela za 2024. (euri)'!$G$1,2)</f>
        <v>0</v>
      </c>
      <c r="AK379" s="67">
        <f>+ROUND('Izračun udjela za 2024. (kune)'!AK379/'Izračun udjela za 2024. (euri)'!$G$1,2)</f>
        <v>262641.23</v>
      </c>
      <c r="AL379" s="64">
        <f>+ROUND('Izračun udjela za 2024. (kune)'!AL379/'Izračun udjela za 2024. (euri)'!$G$1,2)</f>
        <v>418991.17</v>
      </c>
      <c r="AM379" s="68">
        <f>+ROUND('Izračun udjela za 2024. (kune)'!AM379/'Izračun udjela za 2024. (euri)'!$G$1,2)</f>
        <v>0</v>
      </c>
      <c r="AN379" s="64">
        <f>+ROUND('Izračun udjela za 2024. (kune)'!AN379/'Izračun udjela za 2024. (euri)'!$G$1,2)</f>
        <v>0</v>
      </c>
      <c r="AO379" s="67">
        <f>+ROUND('Izračun udjela za 2024. (kune)'!AO379/'Izračun udjela za 2024. (euri)'!$G$1,2)</f>
        <v>460890.29</v>
      </c>
      <c r="AP379" s="69"/>
      <c r="AQ379" s="69"/>
      <c r="AR379" s="69"/>
      <c r="AS379" s="69"/>
      <c r="AT379" s="69"/>
      <c r="AU379" s="71"/>
      <c r="AV379" s="64">
        <v>0</v>
      </c>
      <c r="AW379" s="64">
        <v>0</v>
      </c>
      <c r="AX379" s="64">
        <v>0</v>
      </c>
      <c r="AY379" s="64">
        <v>0</v>
      </c>
      <c r="AZ379" s="64"/>
      <c r="BA379" s="64"/>
      <c r="BB379" s="64"/>
      <c r="BC379" s="64"/>
      <c r="BD379" s="72">
        <f t="shared" si="91"/>
        <v>326614.13</v>
      </c>
      <c r="BE379" s="73">
        <f t="shared" si="89"/>
        <v>161.13</v>
      </c>
      <c r="BF379" s="74">
        <f t="shared" si="102"/>
        <v>447.75</v>
      </c>
      <c r="BG379" s="66">
        <f t="shared" si="90"/>
        <v>580978.74</v>
      </c>
      <c r="BH379" s="75">
        <f t="shared" si="92"/>
        <v>1.6416119114351839E-3</v>
      </c>
      <c r="BI379" s="76">
        <f t="shared" si="93"/>
        <v>1.64161191143518E-3</v>
      </c>
    </row>
    <row r="380" spans="1:61" ht="15.75" customHeight="1" x14ac:dyDescent="0.25">
      <c r="A380" s="60">
        <v>1</v>
      </c>
      <c r="B380" s="61">
        <v>422</v>
      </c>
      <c r="C380" s="61">
        <v>2</v>
      </c>
      <c r="D380" s="62" t="s">
        <v>87</v>
      </c>
      <c r="E380" s="62" t="s">
        <v>459</v>
      </c>
      <c r="F380" s="63">
        <v>2740</v>
      </c>
      <c r="G380" s="64">
        <v>10</v>
      </c>
      <c r="H380" s="64">
        <f>+ROUND('Izračun udjela za 2024. (kune)'!H380/'Izračun udjela za 2024. (euri)'!$G$1,2)</f>
        <v>1060262.05</v>
      </c>
      <c r="I380" s="65">
        <f>+ROUND('Izračun udjela za 2024. (kune)'!I380/'Izračun udjela za 2024. (euri)'!$G$1,2)</f>
        <v>0</v>
      </c>
      <c r="J380" s="66">
        <f>+ROUND('Izračun udjela za 2024. (kune)'!J380/'Izračun udjela za 2024. (euri)'!$G$1,2)</f>
        <v>1166288.26</v>
      </c>
      <c r="K380" s="64">
        <f>+ROUND('Izračun udjela za 2024. (kune)'!K380/'Izračun udjela za 2024. (euri)'!$G$1,2)</f>
        <v>1152964.3600000001</v>
      </c>
      <c r="L380" s="65">
        <f>+ROUND('Izračun udjela za 2024. (kune)'!L380/'Izračun udjela za 2024. (euri)'!$G$1,2)</f>
        <v>0</v>
      </c>
      <c r="M380" s="66">
        <f>+ROUND('Izračun udjela za 2024. (kune)'!M380/'Izračun udjela za 2024. (euri)'!$G$1,2)</f>
        <v>1268260.79</v>
      </c>
      <c r="N380" s="64">
        <f>+ROUND('Izračun udjela za 2024. (kune)'!N380/'Izračun udjela za 2024. (euri)'!$G$1,2)</f>
        <v>1024120.09</v>
      </c>
      <c r="O380" s="65">
        <f>+ROUND('Izračun udjela za 2024. (kune)'!O380/'Izračun udjela za 2024. (euri)'!$G$1,2)</f>
        <v>0</v>
      </c>
      <c r="P380" s="66">
        <f>+ROUND('Izračun udjela za 2024. (kune)'!P380/'Izračun udjela za 2024. (euri)'!$G$1,2)</f>
        <v>1126532.1000000001</v>
      </c>
      <c r="Q380" s="64">
        <f>+ROUND('Izračun udjela za 2024. (kune)'!Q380/'Izračun udjela za 2024. (euri)'!$G$1,2)</f>
        <v>978715.28</v>
      </c>
      <c r="R380" s="65">
        <f>+ROUND('Izračun udjela za 2024. (kune)'!R380/'Izračun udjela za 2024. (euri)'!$G$1,2)</f>
        <v>0</v>
      </c>
      <c r="S380" s="66">
        <f>+ROUND('Izračun udjela za 2024. (kune)'!S380/'Izračun udjela za 2024. (euri)'!$G$1,2)</f>
        <v>1076586.8</v>
      </c>
      <c r="T380" s="64">
        <f>+ROUND('Izračun udjela za 2024. (kune)'!T380/'Izračun udjela za 2024. (euri)'!$G$1,2)</f>
        <v>870931.43</v>
      </c>
      <c r="U380" s="65">
        <f>+ROUND('Izračun udjela za 2024. (kune)'!U380/'Izračun udjela za 2024. (euri)'!$G$1,2)</f>
        <v>0</v>
      </c>
      <c r="V380" s="67">
        <f>+ROUND('Izračun udjela za 2024. (kune)'!V380/'Izračun udjela za 2024. (euri)'!$G$1,2)</f>
        <v>958024.58</v>
      </c>
      <c r="W380" s="64">
        <f>+ROUND('Izračun udjela za 2024. (kune)'!W380/'Izračun udjela za 2024. (euri)'!$G$1,2)</f>
        <v>1007457.48</v>
      </c>
      <c r="X380" s="65">
        <f>+ROUND('Izračun udjela za 2024. (kune)'!X380/'Izračun udjela za 2024. (euri)'!$G$1,2)</f>
        <v>0</v>
      </c>
      <c r="Y380" s="67">
        <f>+ROUND('Izračun udjela za 2024. (kune)'!Y380/'Izračun udjela za 2024. (euri)'!$G$1,2)</f>
        <v>1108203.23</v>
      </c>
      <c r="Z380" s="64">
        <f>+ROUND('Izračun udjela za 2024. (kune)'!Z380/'Izračun udjela za 2024. (euri)'!$G$1,2)</f>
        <v>1231091.74</v>
      </c>
      <c r="AA380" s="68">
        <f>+ROUND('Izračun udjela za 2024. (kune)'!AA380/'Izračun udjela za 2024. (euri)'!$G$1,2)</f>
        <v>1848.53</v>
      </c>
      <c r="AB380" s="65">
        <f>+ROUND('Izračun udjela za 2024. (kune)'!AB380/'Izračun udjela za 2024. (euri)'!$G$1,2)</f>
        <v>0</v>
      </c>
      <c r="AC380" s="67">
        <f>+ROUND('Izračun udjela za 2024. (kune)'!AC380/'Izračun udjela za 2024. (euri)'!$G$1,2)</f>
        <v>1357861.34</v>
      </c>
      <c r="AD380" s="64">
        <f>+ROUND('Izračun udjela za 2024. (kune)'!AD380/'Izračun udjela za 2024. (euri)'!$G$1,2)</f>
        <v>1259132.1000000001</v>
      </c>
      <c r="AE380" s="68">
        <f>+ROUND('Izračun udjela za 2024. (kune)'!AE380/'Izračun udjela za 2024. (euri)'!$G$1,2)</f>
        <v>1114.5899999999999</v>
      </c>
      <c r="AF380" s="65">
        <f>+ROUND('Izračun udjela za 2024. (kune)'!AF380/'Izračun udjela za 2024. (euri)'!$G$1,2)</f>
        <v>0</v>
      </c>
      <c r="AG380" s="67">
        <f>+ROUND('Izračun udjela za 2024. (kune)'!AG380/'Izračun udjela za 2024. (euri)'!$G$1,2)</f>
        <v>1392578.96</v>
      </c>
      <c r="AH380" s="64">
        <f>+ROUND('Izračun udjela za 2024. (kune)'!AH380/'Izračun udjela za 2024. (euri)'!$G$1,2)</f>
        <v>1160016.26</v>
      </c>
      <c r="AI380" s="68">
        <f>+ROUND('Izračun udjela za 2024. (kune)'!AI380/'Izračun udjela za 2024. (euri)'!$G$1,2)</f>
        <v>768.28</v>
      </c>
      <c r="AJ380" s="64">
        <f>+ROUND('Izračun udjela za 2024. (kune)'!AJ380/'Izračun udjela za 2024. (euri)'!$G$1,2)</f>
        <v>0</v>
      </c>
      <c r="AK380" s="67">
        <f>+ROUND('Izračun udjela za 2024. (kune)'!AK380/'Izračun udjela za 2024. (euri)'!$G$1,2)</f>
        <v>1289626.3</v>
      </c>
      <c r="AL380" s="64">
        <f>+ROUND('Izračun udjela za 2024. (kune)'!AL380/'Izračun udjela za 2024. (euri)'!$G$1,2)</f>
        <v>1383701.21</v>
      </c>
      <c r="AM380" s="68">
        <f>+ROUND('Izračun udjela za 2024. (kune)'!AM380/'Izračun udjela za 2024. (euri)'!$G$1,2)</f>
        <v>1299.0899999999999</v>
      </c>
      <c r="AN380" s="64">
        <f>+ROUND('Izračun udjela za 2024. (kune)'!AN380/'Izračun udjela za 2024. (euri)'!$G$1,2)</f>
        <v>0</v>
      </c>
      <c r="AO380" s="67">
        <f>+ROUND('Izračun udjela za 2024. (kune)'!AO380/'Izračun udjela za 2024. (euri)'!$G$1,2)</f>
        <v>1535533.84</v>
      </c>
      <c r="AP380" s="69"/>
      <c r="AQ380" s="69"/>
      <c r="AR380" s="69"/>
      <c r="AS380" s="69"/>
      <c r="AT380" s="69"/>
      <c r="AU380" s="71"/>
      <c r="AV380" s="64">
        <v>26</v>
      </c>
      <c r="AW380" s="64">
        <v>40</v>
      </c>
      <c r="AX380" s="64">
        <v>66</v>
      </c>
      <c r="AY380" s="64">
        <v>68</v>
      </c>
      <c r="AZ380" s="64"/>
      <c r="BA380" s="64"/>
      <c r="BB380" s="64"/>
      <c r="BC380" s="64"/>
      <c r="BD380" s="72">
        <f t="shared" si="91"/>
        <v>1336760.73</v>
      </c>
      <c r="BE380" s="73">
        <f t="shared" si="89"/>
        <v>487.87</v>
      </c>
      <c r="BF380" s="74">
        <f t="shared" si="102"/>
        <v>447.75</v>
      </c>
      <c r="BG380" s="66">
        <f t="shared" si="90"/>
        <v>0</v>
      </c>
      <c r="BH380" s="75">
        <f t="shared" si="92"/>
        <v>0</v>
      </c>
      <c r="BI380" s="76">
        <f t="shared" si="93"/>
        <v>0</v>
      </c>
    </row>
    <row r="381" spans="1:61" ht="15.75" customHeight="1" x14ac:dyDescent="0.25">
      <c r="A381" s="60">
        <v>1</v>
      </c>
      <c r="B381" s="61">
        <v>423</v>
      </c>
      <c r="C381" s="61">
        <v>17</v>
      </c>
      <c r="D381" s="62" t="s">
        <v>87</v>
      </c>
      <c r="E381" s="62" t="s">
        <v>460</v>
      </c>
      <c r="F381" s="63">
        <v>426</v>
      </c>
      <c r="G381" s="64">
        <v>10</v>
      </c>
      <c r="H381" s="64">
        <f>+ROUND('Izračun udjela za 2024. (kune)'!H381/'Izračun udjela za 2024. (euri)'!$G$1,2)</f>
        <v>66102.929999999993</v>
      </c>
      <c r="I381" s="65">
        <f>+ROUND('Izračun udjela za 2024. (kune)'!I381/'Izračun udjela za 2024. (euri)'!$G$1,2)</f>
        <v>0</v>
      </c>
      <c r="J381" s="66">
        <f>+ROUND('Izračun udjela za 2024. (kune)'!J381/'Izračun udjela za 2024. (euri)'!$G$1,2)</f>
        <v>72713.23</v>
      </c>
      <c r="K381" s="64">
        <f>+ROUND('Izračun udjela za 2024. (kune)'!K381/'Izračun udjela za 2024. (euri)'!$G$1,2)</f>
        <v>73782.27</v>
      </c>
      <c r="L381" s="65">
        <f>+ROUND('Izračun udjela za 2024. (kune)'!L381/'Izračun udjela za 2024. (euri)'!$G$1,2)</f>
        <v>0</v>
      </c>
      <c r="M381" s="66">
        <f>+ROUND('Izračun udjela za 2024. (kune)'!M381/'Izračun udjela za 2024. (euri)'!$G$1,2)</f>
        <v>81160.5</v>
      </c>
      <c r="N381" s="64">
        <f>+ROUND('Izračun udjela za 2024. (kune)'!N381/'Izračun udjela za 2024. (euri)'!$G$1,2)</f>
        <v>75866.2</v>
      </c>
      <c r="O381" s="65">
        <f>+ROUND('Izračun udjela za 2024. (kune)'!O381/'Izračun udjela za 2024. (euri)'!$G$1,2)</f>
        <v>0</v>
      </c>
      <c r="P381" s="66">
        <f>+ROUND('Izračun udjela za 2024. (kune)'!P381/'Izračun udjela za 2024. (euri)'!$G$1,2)</f>
        <v>83452.820000000007</v>
      </c>
      <c r="Q381" s="64">
        <f>+ROUND('Izračun udjela za 2024. (kune)'!Q381/'Izračun udjela za 2024. (euri)'!$G$1,2)</f>
        <v>84486.66</v>
      </c>
      <c r="R381" s="65">
        <f>+ROUND('Izračun udjela za 2024. (kune)'!R381/'Izračun udjela za 2024. (euri)'!$G$1,2)</f>
        <v>0</v>
      </c>
      <c r="S381" s="66">
        <f>+ROUND('Izračun udjela za 2024. (kune)'!S381/'Izračun udjela za 2024. (euri)'!$G$1,2)</f>
        <v>92935.32</v>
      </c>
      <c r="T381" s="64">
        <f>+ROUND('Izračun udjela za 2024. (kune)'!T381/'Izračun udjela za 2024. (euri)'!$G$1,2)</f>
        <v>75562.5</v>
      </c>
      <c r="U381" s="65">
        <f>+ROUND('Izračun udjela za 2024. (kune)'!U381/'Izračun udjela za 2024. (euri)'!$G$1,2)</f>
        <v>0</v>
      </c>
      <c r="V381" s="67">
        <f>+ROUND('Izračun udjela za 2024. (kune)'!V381/'Izračun udjela za 2024. (euri)'!$G$1,2)</f>
        <v>83118.75</v>
      </c>
      <c r="W381" s="64">
        <f>+ROUND('Izračun udjela za 2024. (kune)'!W381/'Izračun udjela za 2024. (euri)'!$G$1,2)</f>
        <v>74994.64</v>
      </c>
      <c r="X381" s="65">
        <f>+ROUND('Izračun udjela za 2024. (kune)'!X381/'Izračun udjela za 2024. (euri)'!$G$1,2)</f>
        <v>0</v>
      </c>
      <c r="Y381" s="67">
        <f>+ROUND('Izračun udjela za 2024. (kune)'!Y381/'Izračun udjela za 2024. (euri)'!$G$1,2)</f>
        <v>82494.11</v>
      </c>
      <c r="Z381" s="64">
        <f>+ROUND('Izračun udjela za 2024. (kune)'!Z381/'Izračun udjela za 2024. (euri)'!$G$1,2)</f>
        <v>86944.77</v>
      </c>
      <c r="AA381" s="68">
        <f>+ROUND('Izračun udjela za 2024. (kune)'!AA381/'Izračun udjela za 2024. (euri)'!$G$1,2)</f>
        <v>17060.189999999999</v>
      </c>
      <c r="AB381" s="65">
        <f>+ROUND('Izračun udjela za 2024. (kune)'!AB381/'Izračun udjela za 2024. (euri)'!$G$1,2)</f>
        <v>0</v>
      </c>
      <c r="AC381" s="67">
        <f>+ROUND('Izračun udjela za 2024. (kune)'!AC381/'Izračun udjela za 2024. (euri)'!$G$1,2)</f>
        <v>238708.59</v>
      </c>
      <c r="AD381" s="64">
        <f>+ROUND('Izračun udjela za 2024. (kune)'!AD381/'Izračun udjela za 2024. (euri)'!$G$1,2)</f>
        <v>73306.570000000007</v>
      </c>
      <c r="AE381" s="68">
        <f>+ROUND('Izračun udjela za 2024. (kune)'!AE381/'Izračun udjela za 2024. (euri)'!$G$1,2)</f>
        <v>8806.01</v>
      </c>
      <c r="AF381" s="65">
        <f>+ROUND('Izračun udjela za 2024. (kune)'!AF381/'Izračun udjela za 2024. (euri)'!$G$1,2)</f>
        <v>0</v>
      </c>
      <c r="AG381" s="67">
        <f>+ROUND('Izračun udjela za 2024. (kune)'!AG381/'Izračun udjela za 2024. (euri)'!$G$1,2)</f>
        <v>227092.37</v>
      </c>
      <c r="AH381" s="64">
        <f>+ROUND('Izračun udjela za 2024. (kune)'!AH381/'Izračun udjela za 2024. (euri)'!$G$1,2)</f>
        <v>70550.320000000007</v>
      </c>
      <c r="AI381" s="68">
        <f>+ROUND('Izračun udjela za 2024. (kune)'!AI381/'Izračun udjela za 2024. (euri)'!$G$1,2)</f>
        <v>18885.63</v>
      </c>
      <c r="AJ381" s="64">
        <f>+ROUND('Izračun udjela za 2024. (kune)'!AJ381/'Izračun udjela za 2024. (euri)'!$G$1,2)</f>
        <v>0</v>
      </c>
      <c r="AK381" s="67">
        <f>+ROUND('Izračun udjela za 2024. (kune)'!AK381/'Izračun udjela za 2024. (euri)'!$G$1,2)</f>
        <v>222827.57</v>
      </c>
      <c r="AL381" s="64">
        <f>+ROUND('Izračun udjela za 2024. (kune)'!AL381/'Izračun udjela za 2024. (euri)'!$G$1,2)</f>
        <v>103631.42</v>
      </c>
      <c r="AM381" s="68">
        <f>+ROUND('Izračun udjela za 2024. (kune)'!AM381/'Izračun udjela za 2024. (euri)'!$G$1,2)</f>
        <v>24116.84</v>
      </c>
      <c r="AN381" s="64">
        <f>+ROUND('Izračun udjela za 2024. (kune)'!AN381/'Izračun udjela za 2024. (euri)'!$G$1,2)</f>
        <v>0</v>
      </c>
      <c r="AO381" s="67">
        <f>+ROUND('Izračun udjela za 2024. (kune)'!AO381/'Izračun udjela za 2024. (euri)'!$G$1,2)</f>
        <v>257404.32</v>
      </c>
      <c r="AP381" s="69"/>
      <c r="AQ381" s="69"/>
      <c r="AR381" s="69"/>
      <c r="AS381" s="69"/>
      <c r="AT381" s="69"/>
      <c r="AU381" s="71"/>
      <c r="AV381" s="64">
        <v>739</v>
      </c>
      <c r="AW381" s="64">
        <v>713</v>
      </c>
      <c r="AX381" s="64">
        <v>758</v>
      </c>
      <c r="AY381" s="64">
        <v>776</v>
      </c>
      <c r="AZ381" s="64"/>
      <c r="BA381" s="64"/>
      <c r="BB381" s="64"/>
      <c r="BC381" s="64"/>
      <c r="BD381" s="72">
        <f t="shared" si="91"/>
        <v>205705.39</v>
      </c>
      <c r="BE381" s="73">
        <f t="shared" si="89"/>
        <v>482.88</v>
      </c>
      <c r="BF381" s="74">
        <f t="shared" si="102"/>
        <v>447.75</v>
      </c>
      <c r="BG381" s="66">
        <f t="shared" si="90"/>
        <v>0</v>
      </c>
      <c r="BH381" s="75">
        <f t="shared" si="92"/>
        <v>0</v>
      </c>
      <c r="BI381" s="76">
        <f t="shared" si="93"/>
        <v>0</v>
      </c>
    </row>
    <row r="382" spans="1:61" ht="15.75" customHeight="1" x14ac:dyDescent="0.25">
      <c r="A382" s="60">
        <v>1</v>
      </c>
      <c r="B382" s="61">
        <v>424</v>
      </c>
      <c r="C382" s="61">
        <v>10</v>
      </c>
      <c r="D382" s="62" t="s">
        <v>87</v>
      </c>
      <c r="E382" s="62" t="s">
        <v>461</v>
      </c>
      <c r="F382" s="63">
        <v>5267</v>
      </c>
      <c r="G382" s="64">
        <v>10</v>
      </c>
      <c r="H382" s="64">
        <f>+ROUND('Izračun udjela za 2024. (kune)'!H382/'Izračun udjela za 2024. (euri)'!$G$1,2)</f>
        <v>482860.7</v>
      </c>
      <c r="I382" s="65">
        <f>+ROUND('Izračun udjela za 2024. (kune)'!I382/'Izračun udjela za 2024. (euri)'!$G$1,2)</f>
        <v>0</v>
      </c>
      <c r="J382" s="66">
        <f>+ROUND('Izračun udjela za 2024. (kune)'!J382/'Izračun udjela za 2024. (euri)'!$G$1,2)</f>
        <v>531146.77</v>
      </c>
      <c r="K382" s="64">
        <f>+ROUND('Izračun udjela za 2024. (kune)'!K382/'Izračun udjela za 2024. (euri)'!$G$1,2)</f>
        <v>466639.47</v>
      </c>
      <c r="L382" s="65">
        <f>+ROUND('Izračun udjela za 2024. (kune)'!L382/'Izračun udjela za 2024. (euri)'!$G$1,2)</f>
        <v>0</v>
      </c>
      <c r="M382" s="66">
        <f>+ROUND('Izračun udjela za 2024. (kune)'!M382/'Izračun udjela za 2024. (euri)'!$G$1,2)</f>
        <v>513303.41</v>
      </c>
      <c r="N382" s="64">
        <f>+ROUND('Izračun udjela za 2024. (kune)'!N382/'Izračun udjela za 2024. (euri)'!$G$1,2)</f>
        <v>284116.71999999997</v>
      </c>
      <c r="O382" s="65">
        <f>+ROUND('Izračun udjela za 2024. (kune)'!O382/'Izračun udjela za 2024. (euri)'!$G$1,2)</f>
        <v>0</v>
      </c>
      <c r="P382" s="66">
        <f>+ROUND('Izračun udjela za 2024. (kune)'!P382/'Izračun udjela za 2024. (euri)'!$G$1,2)</f>
        <v>312528.39</v>
      </c>
      <c r="Q382" s="64">
        <f>+ROUND('Izračun udjela za 2024. (kune)'!Q382/'Izračun udjela za 2024. (euri)'!$G$1,2)</f>
        <v>399730.78</v>
      </c>
      <c r="R382" s="65">
        <f>+ROUND('Izračun udjela za 2024. (kune)'!R382/'Izračun udjela za 2024. (euri)'!$G$1,2)</f>
        <v>0</v>
      </c>
      <c r="S382" s="66">
        <f>+ROUND('Izračun udjela za 2024. (kune)'!S382/'Izračun udjela za 2024. (euri)'!$G$1,2)</f>
        <v>439703.86</v>
      </c>
      <c r="T382" s="64">
        <f>+ROUND('Izračun udjela za 2024. (kune)'!T382/'Izračun udjela za 2024. (euri)'!$G$1,2)</f>
        <v>374866.49</v>
      </c>
      <c r="U382" s="65">
        <f>+ROUND('Izračun udjela za 2024. (kune)'!U382/'Izračun udjela za 2024. (euri)'!$G$1,2)</f>
        <v>0</v>
      </c>
      <c r="V382" s="67">
        <f>+ROUND('Izračun udjela za 2024. (kune)'!V382/'Izračun udjela za 2024. (euri)'!$G$1,2)</f>
        <v>412353.14</v>
      </c>
      <c r="W382" s="64">
        <f>+ROUND('Izračun udjela za 2024. (kune)'!W382/'Izračun udjela za 2024. (euri)'!$G$1,2)</f>
        <v>436053.07</v>
      </c>
      <c r="X382" s="65">
        <f>+ROUND('Izračun udjela za 2024. (kune)'!X382/'Izračun udjela za 2024. (euri)'!$G$1,2)</f>
        <v>0</v>
      </c>
      <c r="Y382" s="67">
        <f>+ROUND('Izračun udjela za 2024. (kune)'!Y382/'Izračun udjela za 2024. (euri)'!$G$1,2)</f>
        <v>479658.38</v>
      </c>
      <c r="Z382" s="64">
        <f>+ROUND('Izračun udjela za 2024. (kune)'!Z382/'Izračun udjela za 2024. (euri)'!$G$1,2)</f>
        <v>511366.16</v>
      </c>
      <c r="AA382" s="68">
        <f>+ROUND('Izračun udjela za 2024. (kune)'!AA382/'Izračun udjela za 2024. (euri)'!$G$1,2)</f>
        <v>1273.05</v>
      </c>
      <c r="AB382" s="65">
        <f>+ROUND('Izračun udjela za 2024. (kune)'!AB382/'Izračun udjela za 2024. (euri)'!$G$1,2)</f>
        <v>0</v>
      </c>
      <c r="AC382" s="67">
        <f>+ROUND('Izračun udjela za 2024. (kune)'!AC382/'Izračun udjela za 2024. (euri)'!$G$1,2)</f>
        <v>562502.78</v>
      </c>
      <c r="AD382" s="64">
        <f>+ROUND('Izračun udjela za 2024. (kune)'!AD382/'Izračun udjela za 2024. (euri)'!$G$1,2)</f>
        <v>444140.12</v>
      </c>
      <c r="AE382" s="68">
        <f>+ROUND('Izračun udjela za 2024. (kune)'!AE382/'Izračun udjela za 2024. (euri)'!$G$1,2)</f>
        <v>15.93</v>
      </c>
      <c r="AF382" s="65">
        <f>+ROUND('Izračun udjela za 2024. (kune)'!AF382/'Izračun udjela za 2024. (euri)'!$G$1,2)</f>
        <v>0</v>
      </c>
      <c r="AG382" s="67">
        <f>+ROUND('Izračun udjela za 2024. (kune)'!AG382/'Izračun udjela za 2024. (euri)'!$G$1,2)</f>
        <v>488554.13</v>
      </c>
      <c r="AH382" s="64">
        <f>+ROUND('Izračun udjela za 2024. (kune)'!AH382/'Izračun udjela za 2024. (euri)'!$G$1,2)</f>
        <v>492517.99</v>
      </c>
      <c r="AI382" s="68">
        <f>+ROUND('Izračun udjela za 2024. (kune)'!AI382/'Izračun udjela za 2024. (euri)'!$G$1,2)</f>
        <v>374.01</v>
      </c>
      <c r="AJ382" s="64">
        <f>+ROUND('Izračun udjela za 2024. (kune)'!AJ382/'Izračun udjela za 2024. (euri)'!$G$1,2)</f>
        <v>0</v>
      </c>
      <c r="AK382" s="67">
        <f>+ROUND('Izračun udjela za 2024. (kune)'!AK382/'Izračun udjela za 2024. (euri)'!$G$1,2)</f>
        <v>541769.79</v>
      </c>
      <c r="AL382" s="64">
        <f>+ROUND('Izračun udjela za 2024. (kune)'!AL382/'Izračun udjela za 2024. (euri)'!$G$1,2)</f>
        <v>584647.14</v>
      </c>
      <c r="AM382" s="68">
        <f>+ROUND('Izračun udjela za 2024. (kune)'!AM382/'Izračun udjela za 2024. (euri)'!$G$1,2)</f>
        <v>55.74</v>
      </c>
      <c r="AN382" s="64">
        <f>+ROUND('Izračun udjela za 2024. (kune)'!AN382/'Izračun udjela za 2024. (euri)'!$G$1,2)</f>
        <v>0</v>
      </c>
      <c r="AO382" s="67">
        <f>+ROUND('Izračun udjela za 2024. (kune)'!AO382/'Izračun udjela za 2024. (euri)'!$G$1,2)</f>
        <v>643111.86</v>
      </c>
      <c r="AP382" s="69"/>
      <c r="AQ382" s="69"/>
      <c r="AR382" s="69"/>
      <c r="AS382" s="69"/>
      <c r="AT382" s="69"/>
      <c r="AU382" s="71"/>
      <c r="AV382" s="64">
        <v>0</v>
      </c>
      <c r="AW382" s="64">
        <v>0</v>
      </c>
      <c r="AX382" s="64">
        <v>0</v>
      </c>
      <c r="AY382" s="64">
        <v>0</v>
      </c>
      <c r="AZ382" s="64"/>
      <c r="BA382" s="64"/>
      <c r="BB382" s="64"/>
      <c r="BC382" s="64"/>
      <c r="BD382" s="72">
        <f t="shared" si="91"/>
        <v>543119.39</v>
      </c>
      <c r="BE382" s="73">
        <f t="shared" si="89"/>
        <v>103.12</v>
      </c>
      <c r="BF382" s="74">
        <f t="shared" si="102"/>
        <v>447.75</v>
      </c>
      <c r="BG382" s="66">
        <f t="shared" si="90"/>
        <v>1815166.21</v>
      </c>
      <c r="BH382" s="75">
        <f t="shared" si="92"/>
        <v>5.1289285931024921E-3</v>
      </c>
      <c r="BI382" s="76">
        <f t="shared" si="93"/>
        <v>5.1289285931024903E-3</v>
      </c>
    </row>
    <row r="383" spans="1:61" ht="15.75" customHeight="1" x14ac:dyDescent="0.25">
      <c r="A383" s="60">
        <v>1</v>
      </c>
      <c r="B383" s="61">
        <v>425</v>
      </c>
      <c r="C383" s="61">
        <v>13</v>
      </c>
      <c r="D383" s="62" t="s">
        <v>87</v>
      </c>
      <c r="E383" s="62" t="s">
        <v>462</v>
      </c>
      <c r="F383" s="63">
        <v>4665</v>
      </c>
      <c r="G383" s="64">
        <v>10</v>
      </c>
      <c r="H383" s="64">
        <f>+ROUND('Izračun udjela za 2024. (kune)'!H383/'Izračun udjela za 2024. (euri)'!$G$1,2)</f>
        <v>874581.75</v>
      </c>
      <c r="I383" s="65">
        <f>+ROUND('Izračun udjela za 2024. (kune)'!I383/'Izračun udjela za 2024. (euri)'!$G$1,2)</f>
        <v>0</v>
      </c>
      <c r="J383" s="66">
        <f>+ROUND('Izračun udjela za 2024. (kune)'!J383/'Izračun udjela za 2024. (euri)'!$G$1,2)</f>
        <v>962039.93</v>
      </c>
      <c r="K383" s="64">
        <f>+ROUND('Izračun udjela za 2024. (kune)'!K383/'Izračun udjela za 2024. (euri)'!$G$1,2)</f>
        <v>870246.52</v>
      </c>
      <c r="L383" s="65">
        <f>+ROUND('Izračun udjela za 2024. (kune)'!L383/'Izračun udjela za 2024. (euri)'!$G$1,2)</f>
        <v>0</v>
      </c>
      <c r="M383" s="66">
        <f>+ROUND('Izračun udjela za 2024. (kune)'!M383/'Izračun udjela za 2024. (euri)'!$G$1,2)</f>
        <v>957271.18</v>
      </c>
      <c r="N383" s="64">
        <f>+ROUND('Izračun udjela za 2024. (kune)'!N383/'Izračun udjela za 2024. (euri)'!$G$1,2)</f>
        <v>770875.89</v>
      </c>
      <c r="O383" s="65">
        <f>+ROUND('Izračun udjela za 2024. (kune)'!O383/'Izračun udjela za 2024. (euri)'!$G$1,2)</f>
        <v>0</v>
      </c>
      <c r="P383" s="66">
        <f>+ROUND('Izračun udjela za 2024. (kune)'!P383/'Izračun udjela za 2024. (euri)'!$G$1,2)</f>
        <v>847963.48</v>
      </c>
      <c r="Q383" s="64">
        <f>+ROUND('Izračun udjela za 2024. (kune)'!Q383/'Izračun udjela za 2024. (euri)'!$G$1,2)</f>
        <v>842592.02</v>
      </c>
      <c r="R383" s="65">
        <f>+ROUND('Izračun udjela za 2024. (kune)'!R383/'Izračun udjela za 2024. (euri)'!$G$1,2)</f>
        <v>0</v>
      </c>
      <c r="S383" s="66">
        <f>+ROUND('Izračun udjela za 2024. (kune)'!S383/'Izračun udjela za 2024. (euri)'!$G$1,2)</f>
        <v>926851.22</v>
      </c>
      <c r="T383" s="64">
        <f>+ROUND('Izračun udjela za 2024. (kune)'!T383/'Izračun udjela za 2024. (euri)'!$G$1,2)</f>
        <v>882145.36</v>
      </c>
      <c r="U383" s="65">
        <f>+ROUND('Izračun udjela za 2024. (kune)'!U383/'Izračun udjela za 2024. (euri)'!$G$1,2)</f>
        <v>0</v>
      </c>
      <c r="V383" s="67">
        <f>+ROUND('Izračun udjela za 2024. (kune)'!V383/'Izračun udjela za 2024. (euri)'!$G$1,2)</f>
        <v>970359.9</v>
      </c>
      <c r="W383" s="64">
        <f>+ROUND('Izračun udjela za 2024. (kune)'!W383/'Izračun udjela za 2024. (euri)'!$G$1,2)</f>
        <v>1063245.78</v>
      </c>
      <c r="X383" s="65">
        <f>+ROUND('Izračun udjela za 2024. (kune)'!X383/'Izračun udjela za 2024. (euri)'!$G$1,2)</f>
        <v>0</v>
      </c>
      <c r="Y383" s="67">
        <f>+ROUND('Izračun udjela za 2024. (kune)'!Y383/'Izračun udjela za 2024. (euri)'!$G$1,2)</f>
        <v>1169570.3600000001</v>
      </c>
      <c r="Z383" s="64">
        <f>+ROUND('Izračun udjela za 2024. (kune)'!Z383/'Izračun udjela za 2024. (euri)'!$G$1,2)</f>
        <v>1427931.75</v>
      </c>
      <c r="AA383" s="68">
        <f>+ROUND('Izračun udjela za 2024. (kune)'!AA383/'Izračun udjela za 2024. (euri)'!$G$1,2)</f>
        <v>114181.83</v>
      </c>
      <c r="AB383" s="65">
        <f>+ROUND('Izračun udjela za 2024. (kune)'!AB383/'Izračun udjela za 2024. (euri)'!$G$1,2)</f>
        <v>0</v>
      </c>
      <c r="AC383" s="67">
        <f>+ROUND('Izračun udjela za 2024. (kune)'!AC383/'Izračun udjela za 2024. (euri)'!$G$1,2)</f>
        <v>2172618.4500000002</v>
      </c>
      <c r="AD383" s="64">
        <f>+ROUND('Izračun udjela za 2024. (kune)'!AD383/'Izračun udjela za 2024. (euri)'!$G$1,2)</f>
        <v>1225329.57</v>
      </c>
      <c r="AE383" s="68">
        <f>+ROUND('Izračun udjela za 2024. (kune)'!AE383/'Izračun udjela za 2024. (euri)'!$G$1,2)</f>
        <v>92139.28</v>
      </c>
      <c r="AF383" s="65">
        <f>+ROUND('Izračun udjela za 2024. (kune)'!AF383/'Izračun udjela za 2024. (euri)'!$G$1,2)</f>
        <v>0</v>
      </c>
      <c r="AG383" s="67">
        <f>+ROUND('Izračun udjela za 2024. (kune)'!AG383/'Izračun udjela za 2024. (euri)'!$G$1,2)</f>
        <v>1957578.41</v>
      </c>
      <c r="AH383" s="64">
        <f>+ROUND('Izračun udjela za 2024. (kune)'!AH383/'Izračun udjela za 2024. (euri)'!$G$1,2)</f>
        <v>1204890.47</v>
      </c>
      <c r="AI383" s="68">
        <f>+ROUND('Izračun udjela za 2024. (kune)'!AI383/'Izračun udjela za 2024. (euri)'!$G$1,2)</f>
        <v>135985.51999999999</v>
      </c>
      <c r="AJ383" s="64">
        <f>+ROUND('Izračun udjela za 2024. (kune)'!AJ383/'Izračun udjela za 2024. (euri)'!$G$1,2)</f>
        <v>0</v>
      </c>
      <c r="AK383" s="67">
        <f>+ROUND('Izračun udjela za 2024. (kune)'!AK383/'Izračun udjela za 2024. (euri)'!$G$1,2)</f>
        <v>1983221.29</v>
      </c>
      <c r="AL383" s="64">
        <f>+ROUND('Izračun udjela za 2024. (kune)'!AL383/'Izračun udjela za 2024. (euri)'!$G$1,2)</f>
        <v>1338910.6000000001</v>
      </c>
      <c r="AM383" s="68">
        <f>+ROUND('Izračun udjela za 2024. (kune)'!AM383/'Izračun udjela za 2024. (euri)'!$G$1,2)</f>
        <v>160346.29999999999</v>
      </c>
      <c r="AN383" s="64">
        <f>+ROUND('Izračun udjela za 2024. (kune)'!AN383/'Izračun udjela za 2024. (euri)'!$G$1,2)</f>
        <v>0</v>
      </c>
      <c r="AO383" s="67">
        <f>+ROUND('Izračun udjela za 2024. (kune)'!AO383/'Izračun udjela za 2024. (euri)'!$G$1,2)</f>
        <v>2129249.73</v>
      </c>
      <c r="AP383" s="69"/>
      <c r="AQ383" s="69"/>
      <c r="AR383" s="69"/>
      <c r="AS383" s="69"/>
      <c r="AT383" s="69"/>
      <c r="AU383" s="71"/>
      <c r="AV383" s="64">
        <v>3322</v>
      </c>
      <c r="AW383" s="64">
        <v>3247</v>
      </c>
      <c r="AX383" s="64">
        <v>3687</v>
      </c>
      <c r="AY383" s="64">
        <v>3803</v>
      </c>
      <c r="AZ383" s="64"/>
      <c r="BA383" s="64"/>
      <c r="BB383" s="64"/>
      <c r="BC383" s="64"/>
      <c r="BD383" s="72">
        <f t="shared" si="91"/>
        <v>1882447.65</v>
      </c>
      <c r="BE383" s="73">
        <f t="shared" si="89"/>
        <v>403.53</v>
      </c>
      <c r="BF383" s="74">
        <f t="shared" si="102"/>
        <v>447.75</v>
      </c>
      <c r="BG383" s="66">
        <f t="shared" si="90"/>
        <v>206286.30000000013</v>
      </c>
      <c r="BH383" s="75">
        <f t="shared" si="92"/>
        <v>5.8288199538229573E-4</v>
      </c>
      <c r="BI383" s="76">
        <f t="shared" si="93"/>
        <v>5.8288199538229595E-4</v>
      </c>
    </row>
    <row r="384" spans="1:61" ht="15.75" customHeight="1" x14ac:dyDescent="0.25">
      <c r="A384" s="60">
        <v>1</v>
      </c>
      <c r="B384" s="61">
        <v>426</v>
      </c>
      <c r="C384" s="61">
        <v>3</v>
      </c>
      <c r="D384" s="62" t="s">
        <v>87</v>
      </c>
      <c r="E384" s="62" t="s">
        <v>463</v>
      </c>
      <c r="F384" s="63">
        <v>4124</v>
      </c>
      <c r="G384" s="64">
        <v>10</v>
      </c>
      <c r="H384" s="64">
        <f>+ROUND('Izračun udjela za 2024. (kune)'!H384/'Izračun udjela za 2024. (euri)'!$G$1,2)</f>
        <v>332108.78999999998</v>
      </c>
      <c r="I384" s="65">
        <f>+ROUND('Izračun udjela za 2024. (kune)'!I384/'Izračun udjela za 2024. (euri)'!$G$1,2)</f>
        <v>0</v>
      </c>
      <c r="J384" s="66">
        <f>+ROUND('Izračun udjela za 2024. (kune)'!J384/'Izračun udjela za 2024. (euri)'!$G$1,2)</f>
        <v>365319.67</v>
      </c>
      <c r="K384" s="64">
        <f>+ROUND('Izračun udjela za 2024. (kune)'!K384/'Izračun udjela za 2024. (euri)'!$G$1,2)</f>
        <v>367426.93</v>
      </c>
      <c r="L384" s="65">
        <f>+ROUND('Izračun udjela za 2024. (kune)'!L384/'Izračun udjela za 2024. (euri)'!$G$1,2)</f>
        <v>0</v>
      </c>
      <c r="M384" s="66">
        <f>+ROUND('Izračun udjela za 2024. (kune)'!M384/'Izračun udjela za 2024. (euri)'!$G$1,2)</f>
        <v>404169.63</v>
      </c>
      <c r="N384" s="64">
        <f>+ROUND('Izračun udjela za 2024. (kune)'!N384/'Izračun udjela za 2024. (euri)'!$G$1,2)</f>
        <v>270829.15999999997</v>
      </c>
      <c r="O384" s="65">
        <f>+ROUND('Izračun udjela za 2024. (kune)'!O384/'Izračun udjela za 2024. (euri)'!$G$1,2)</f>
        <v>0</v>
      </c>
      <c r="P384" s="66">
        <f>+ROUND('Izračun udjela za 2024. (kune)'!P384/'Izračun udjela za 2024. (euri)'!$G$1,2)</f>
        <v>297912.07</v>
      </c>
      <c r="Q384" s="64">
        <f>+ROUND('Izračun udjela za 2024. (kune)'!Q384/'Izračun udjela za 2024. (euri)'!$G$1,2)</f>
        <v>295151.96000000002</v>
      </c>
      <c r="R384" s="65">
        <f>+ROUND('Izračun udjela za 2024. (kune)'!R384/'Izračun udjela za 2024. (euri)'!$G$1,2)</f>
        <v>0</v>
      </c>
      <c r="S384" s="66">
        <f>+ROUND('Izračun udjela za 2024. (kune)'!S384/'Izračun udjela za 2024. (euri)'!$G$1,2)</f>
        <v>324667.15000000002</v>
      </c>
      <c r="T384" s="64">
        <f>+ROUND('Izračun udjela za 2024. (kune)'!T384/'Izračun udjela za 2024. (euri)'!$G$1,2)</f>
        <v>227531.54</v>
      </c>
      <c r="U384" s="65">
        <f>+ROUND('Izračun udjela za 2024. (kune)'!U384/'Izračun udjela za 2024. (euri)'!$G$1,2)</f>
        <v>0</v>
      </c>
      <c r="V384" s="67">
        <f>+ROUND('Izračun udjela za 2024. (kune)'!V384/'Izračun udjela za 2024. (euri)'!$G$1,2)</f>
        <v>250284.69</v>
      </c>
      <c r="W384" s="64">
        <f>+ROUND('Izračun udjela za 2024. (kune)'!W384/'Izračun udjela za 2024. (euri)'!$G$1,2)</f>
        <v>224916.69</v>
      </c>
      <c r="X384" s="65">
        <f>+ROUND('Izračun udjela za 2024. (kune)'!X384/'Izračun udjela za 2024. (euri)'!$G$1,2)</f>
        <v>0</v>
      </c>
      <c r="Y384" s="67">
        <f>+ROUND('Izračun udjela za 2024. (kune)'!Y384/'Izračun udjela za 2024. (euri)'!$G$1,2)</f>
        <v>247408.36</v>
      </c>
      <c r="Z384" s="64">
        <f>+ROUND('Izračun udjela za 2024. (kune)'!Z384/'Izračun udjela za 2024. (euri)'!$G$1,2)</f>
        <v>399787.63</v>
      </c>
      <c r="AA384" s="68">
        <f>+ROUND('Izračun udjela za 2024. (kune)'!AA384/'Izračun udjela za 2024. (euri)'!$G$1,2)</f>
        <v>1551.28</v>
      </c>
      <c r="AB384" s="65">
        <f>+ROUND('Izračun udjela za 2024. (kune)'!AB384/'Izračun udjela za 2024. (euri)'!$G$1,2)</f>
        <v>0</v>
      </c>
      <c r="AC384" s="67">
        <f>+ROUND('Izračun udjela za 2024. (kune)'!AC384/'Izračun udjela za 2024. (euri)'!$G$1,2)</f>
        <v>439592.94</v>
      </c>
      <c r="AD384" s="64">
        <f>+ROUND('Izračun udjela za 2024. (kune)'!AD384/'Izračun udjela za 2024. (euri)'!$G$1,2)</f>
        <v>369849.44</v>
      </c>
      <c r="AE384" s="68">
        <f>+ROUND('Izračun udjela za 2024. (kune)'!AE384/'Izračun udjela za 2024. (euri)'!$G$1,2)</f>
        <v>674.39</v>
      </c>
      <c r="AF384" s="65">
        <f>+ROUND('Izračun udjela za 2024. (kune)'!AF384/'Izračun udjela za 2024. (euri)'!$G$1,2)</f>
        <v>0</v>
      </c>
      <c r="AG384" s="67">
        <f>+ROUND('Izračun udjela za 2024. (kune)'!AG384/'Izračun udjela za 2024. (euri)'!$G$1,2)</f>
        <v>407625.5</v>
      </c>
      <c r="AH384" s="64">
        <f>+ROUND('Izračun udjela za 2024. (kune)'!AH384/'Izračun udjela za 2024. (euri)'!$G$1,2)</f>
        <v>380470.19</v>
      </c>
      <c r="AI384" s="68">
        <f>+ROUND('Izračun udjela za 2024. (kune)'!AI384/'Izračun udjela za 2024. (euri)'!$G$1,2)</f>
        <v>86.27</v>
      </c>
      <c r="AJ384" s="64">
        <f>+ROUND('Izračun udjela za 2024. (kune)'!AJ384/'Izračun udjela za 2024. (euri)'!$G$1,2)</f>
        <v>0</v>
      </c>
      <c r="AK384" s="67">
        <f>+ROUND('Izračun udjela za 2024. (kune)'!AK384/'Izračun udjela za 2024. (euri)'!$G$1,2)</f>
        <v>419955.26</v>
      </c>
      <c r="AL384" s="64">
        <f>+ROUND('Izračun udjela za 2024. (kune)'!AL384/'Izračun udjela za 2024. (euri)'!$G$1,2)</f>
        <v>315859.02</v>
      </c>
      <c r="AM384" s="68">
        <f>+ROUND('Izračun udjela za 2024. (kune)'!AM384/'Izračun udjela za 2024. (euri)'!$G$1,2)</f>
        <v>139.36000000000001</v>
      </c>
      <c r="AN384" s="64">
        <f>+ROUND('Izračun udjela za 2024. (kune)'!AN384/'Izračun udjela za 2024. (euri)'!$G$1,2)</f>
        <v>0</v>
      </c>
      <c r="AO384" s="67">
        <f>+ROUND('Izračun udjela za 2024. (kune)'!AO384/'Izračun udjela za 2024. (euri)'!$G$1,2)</f>
        <v>348824.58</v>
      </c>
      <c r="AP384" s="69"/>
      <c r="AQ384" s="69"/>
      <c r="AR384" s="69"/>
      <c r="AS384" s="69"/>
      <c r="AT384" s="69"/>
      <c r="AU384" s="71"/>
      <c r="AV384" s="64">
        <v>7</v>
      </c>
      <c r="AW384" s="64">
        <v>7</v>
      </c>
      <c r="AX384" s="64">
        <v>7</v>
      </c>
      <c r="AY384" s="64">
        <v>7</v>
      </c>
      <c r="AZ384" s="64"/>
      <c r="BA384" s="64"/>
      <c r="BB384" s="64"/>
      <c r="BC384" s="64"/>
      <c r="BD384" s="72">
        <f t="shared" si="91"/>
        <v>372681.33</v>
      </c>
      <c r="BE384" s="73">
        <f t="shared" si="89"/>
        <v>90.37</v>
      </c>
      <c r="BF384" s="74">
        <f t="shared" si="102"/>
        <v>447.75</v>
      </c>
      <c r="BG384" s="66">
        <f t="shared" si="90"/>
        <v>1473835.1199999999</v>
      </c>
      <c r="BH384" s="75">
        <f t="shared" si="92"/>
        <v>4.1644644147968363E-3</v>
      </c>
      <c r="BI384" s="76">
        <f t="shared" si="93"/>
        <v>4.1644644147968398E-3</v>
      </c>
    </row>
    <row r="385" spans="1:61" ht="15.75" customHeight="1" x14ac:dyDescent="0.25">
      <c r="A385" s="60">
        <v>1</v>
      </c>
      <c r="B385" s="61">
        <v>427</v>
      </c>
      <c r="C385" s="61">
        <v>17</v>
      </c>
      <c r="D385" s="62" t="s">
        <v>91</v>
      </c>
      <c r="E385" s="62" t="s">
        <v>464</v>
      </c>
      <c r="F385" s="63">
        <v>4325</v>
      </c>
      <c r="G385" s="64">
        <v>12</v>
      </c>
      <c r="H385" s="64">
        <f>+ROUND('Izračun udjela za 2024. (kune)'!H385/'Izračun udjela za 2024. (euri)'!$G$1,2)</f>
        <v>1250466.3500000001</v>
      </c>
      <c r="I385" s="65">
        <f>+ROUND('Izračun udjela za 2024. (kune)'!I385/'Izračun udjela za 2024. (euri)'!$G$1,2)</f>
        <v>0</v>
      </c>
      <c r="J385" s="66">
        <f>+ROUND('Izračun udjela za 2024. (kune)'!J385/'Izračun udjela za 2024. (euri)'!$G$1,2)</f>
        <v>1400522.31</v>
      </c>
      <c r="K385" s="64">
        <f>+ROUND('Izračun udjela za 2024. (kune)'!K385/'Izračun udjela za 2024. (euri)'!$G$1,2)</f>
        <v>1456886.58</v>
      </c>
      <c r="L385" s="65">
        <f>+ROUND('Izračun udjela za 2024. (kune)'!L385/'Izračun udjela za 2024. (euri)'!$G$1,2)</f>
        <v>0</v>
      </c>
      <c r="M385" s="66">
        <f>+ROUND('Izračun udjela za 2024. (kune)'!M385/'Izračun udjela za 2024. (euri)'!$G$1,2)</f>
        <v>1631712.97</v>
      </c>
      <c r="N385" s="64">
        <f>+ROUND('Izračun udjela za 2024. (kune)'!N385/'Izračun udjela za 2024. (euri)'!$G$1,2)</f>
        <v>1265500.25</v>
      </c>
      <c r="O385" s="65">
        <f>+ROUND('Izračun udjela za 2024. (kune)'!O385/'Izračun udjela za 2024. (euri)'!$G$1,2)</f>
        <v>0</v>
      </c>
      <c r="P385" s="66">
        <f>+ROUND('Izračun udjela za 2024. (kune)'!P385/'Izračun udjela za 2024. (euri)'!$G$1,2)</f>
        <v>1417360.28</v>
      </c>
      <c r="Q385" s="64">
        <f>+ROUND('Izračun udjela za 2024. (kune)'!Q385/'Izračun udjela za 2024. (euri)'!$G$1,2)</f>
        <v>1299149.98</v>
      </c>
      <c r="R385" s="65">
        <f>+ROUND('Izračun udjela za 2024. (kune)'!R385/'Izračun udjela za 2024. (euri)'!$G$1,2)</f>
        <v>0</v>
      </c>
      <c r="S385" s="66">
        <f>+ROUND('Izračun udjela za 2024. (kune)'!S385/'Izračun udjela za 2024. (euri)'!$G$1,2)</f>
        <v>1455047.98</v>
      </c>
      <c r="T385" s="64">
        <f>+ROUND('Izračun udjela za 2024. (kune)'!T385/'Izračun udjela za 2024. (euri)'!$G$1,2)</f>
        <v>1318923.82</v>
      </c>
      <c r="U385" s="65">
        <f>+ROUND('Izračun udjela za 2024. (kune)'!U385/'Izračun udjela za 2024. (euri)'!$G$1,2)</f>
        <v>0</v>
      </c>
      <c r="V385" s="67">
        <f>+ROUND('Izračun udjela za 2024. (kune)'!V385/'Izračun udjela za 2024. (euri)'!$G$1,2)</f>
        <v>1477194.68</v>
      </c>
      <c r="W385" s="64">
        <f>+ROUND('Izračun udjela za 2024. (kune)'!W385/'Izračun udjela za 2024. (euri)'!$G$1,2)</f>
        <v>1545884.57</v>
      </c>
      <c r="X385" s="65">
        <f>+ROUND('Izračun udjela za 2024. (kune)'!X385/'Izračun udjela za 2024. (euri)'!$G$1,2)</f>
        <v>140534.99</v>
      </c>
      <c r="Y385" s="67">
        <f>+ROUND('Izračun udjela za 2024. (kune)'!Y385/'Izračun udjela za 2024. (euri)'!$G$1,2)</f>
        <v>1573991.53</v>
      </c>
      <c r="Z385" s="64">
        <f>+ROUND('Izračun udjela za 2024. (kune)'!Z385/'Izračun udjela za 2024. (euri)'!$G$1,2)</f>
        <v>1665331.29</v>
      </c>
      <c r="AA385" s="68">
        <f>+ROUND('Izračun udjela za 2024. (kune)'!AA385/'Izračun udjela za 2024. (euri)'!$G$1,2)</f>
        <v>105781.56</v>
      </c>
      <c r="AB385" s="65">
        <f>+ROUND('Izračun udjela za 2024. (kune)'!AB385/'Izračun udjela za 2024. (euri)'!$G$1,2)</f>
        <v>151393.76999999999</v>
      </c>
      <c r="AC385" s="67">
        <f>+ROUND('Izračun udjela za 2024. (kune)'!AC385/'Izračun udjela za 2024. (euri)'!$G$1,2)</f>
        <v>2152631.4</v>
      </c>
      <c r="AD385" s="64">
        <f>+ROUND('Izračun udjela za 2024. (kune)'!AD385/'Izračun udjela za 2024. (euri)'!$G$1,2)</f>
        <v>1526421</v>
      </c>
      <c r="AE385" s="68">
        <f>+ROUND('Izračun udjela za 2024. (kune)'!AE385/'Izračun udjela za 2024. (euri)'!$G$1,2)</f>
        <v>79527.399999999994</v>
      </c>
      <c r="AF385" s="65">
        <f>+ROUND('Izračun udjela za 2024. (kune)'!AF385/'Izračun udjela za 2024. (euri)'!$G$1,2)</f>
        <v>140713.72</v>
      </c>
      <c r="AG385" s="67">
        <f>+ROUND('Izračun udjela za 2024. (kune)'!AG385/'Izračun udjela za 2024. (euri)'!$G$1,2)</f>
        <v>2019019.41</v>
      </c>
      <c r="AH385" s="64">
        <f>+ROUND('Izračun udjela za 2024. (kune)'!AH385/'Izračun udjela za 2024. (euri)'!$G$1,2)</f>
        <v>1514450.84</v>
      </c>
      <c r="AI385" s="68">
        <f>+ROUND('Izračun udjela za 2024. (kune)'!AI385/'Izračun udjela za 2024. (euri)'!$G$1,2)</f>
        <v>126562.52</v>
      </c>
      <c r="AJ385" s="64">
        <f>+ROUND('Izračun udjela za 2024. (kune)'!AJ385/'Izračun udjela za 2024. (euri)'!$G$1,2)</f>
        <v>137733.18</v>
      </c>
      <c r="AK385" s="67">
        <f>+ROUND('Izračun udjela za 2024. (kune)'!AK385/'Izračun udjela za 2024. (euri)'!$G$1,2)</f>
        <v>2110569.94</v>
      </c>
      <c r="AL385" s="64">
        <f>+ROUND('Izračun udjela za 2024. (kune)'!AL385/'Izračun udjela za 2024. (euri)'!$G$1,2)</f>
        <v>1962302.17</v>
      </c>
      <c r="AM385" s="68">
        <f>+ROUND('Izračun udjela za 2024. (kune)'!AM385/'Izračun udjela za 2024. (euri)'!$G$1,2)</f>
        <v>142949.57999999999</v>
      </c>
      <c r="AN385" s="64">
        <f>+ROUND('Izračun udjela za 2024. (kune)'!AN385/'Izračun udjela za 2024. (euri)'!$G$1,2)</f>
        <v>178423.11</v>
      </c>
      <c r="AO385" s="67">
        <f>+ROUND('Izračun udjela za 2024. (kune)'!AO385/'Izračun udjela za 2024. (euri)'!$G$1,2)</f>
        <v>2601305.08</v>
      </c>
      <c r="AP385" s="69"/>
      <c r="AQ385" s="69"/>
      <c r="AR385" s="69"/>
      <c r="AS385" s="69"/>
      <c r="AT385" s="69"/>
      <c r="AU385" s="71"/>
      <c r="AV385" s="64">
        <v>2581</v>
      </c>
      <c r="AW385" s="64">
        <v>2494</v>
      </c>
      <c r="AX385" s="64">
        <v>3186</v>
      </c>
      <c r="AY385" s="64">
        <v>3424</v>
      </c>
      <c r="AZ385" s="64"/>
      <c r="BA385" s="64"/>
      <c r="BB385" s="64"/>
      <c r="BC385" s="64"/>
      <c r="BD385" s="72">
        <f t="shared" si="91"/>
        <v>2091503.47</v>
      </c>
      <c r="BE385" s="73">
        <f t="shared" si="89"/>
        <v>483.58</v>
      </c>
      <c r="BF385" s="74">
        <f>+$BJ$601</f>
        <v>453.27</v>
      </c>
      <c r="BG385" s="66">
        <f t="shared" si="90"/>
        <v>0</v>
      </c>
      <c r="BH385" s="75">
        <f t="shared" si="92"/>
        <v>0</v>
      </c>
      <c r="BI385" s="76">
        <f t="shared" si="93"/>
        <v>0</v>
      </c>
    </row>
    <row r="386" spans="1:61" ht="15.75" customHeight="1" x14ac:dyDescent="0.25">
      <c r="A386" s="60">
        <v>1</v>
      </c>
      <c r="B386" s="61">
        <v>428</v>
      </c>
      <c r="C386" s="61">
        <v>13</v>
      </c>
      <c r="D386" s="62" t="s">
        <v>87</v>
      </c>
      <c r="E386" s="62" t="s">
        <v>465</v>
      </c>
      <c r="F386" s="63">
        <v>4461</v>
      </c>
      <c r="G386" s="64">
        <v>10</v>
      </c>
      <c r="H386" s="64">
        <f>+ROUND('Izračun udjela za 2024. (kune)'!H386/'Izračun udjela za 2024. (euri)'!$G$1,2)</f>
        <v>881013.39</v>
      </c>
      <c r="I386" s="65">
        <f>+ROUND('Izračun udjela za 2024. (kune)'!I386/'Izračun udjela za 2024. (euri)'!$G$1,2)</f>
        <v>0</v>
      </c>
      <c r="J386" s="66">
        <f>+ROUND('Izračun udjela za 2024. (kune)'!J386/'Izračun udjela za 2024. (euri)'!$G$1,2)</f>
        <v>969114.73</v>
      </c>
      <c r="K386" s="64">
        <f>+ROUND('Izračun udjela za 2024. (kune)'!K386/'Izračun udjela za 2024. (euri)'!$G$1,2)</f>
        <v>904668.76</v>
      </c>
      <c r="L386" s="65">
        <f>+ROUND('Izračun udjela za 2024. (kune)'!L386/'Izračun udjela za 2024. (euri)'!$G$1,2)</f>
        <v>0</v>
      </c>
      <c r="M386" s="66">
        <f>+ROUND('Izračun udjela za 2024. (kune)'!M386/'Izračun udjela za 2024. (euri)'!$G$1,2)</f>
        <v>995135.63</v>
      </c>
      <c r="N386" s="64">
        <f>+ROUND('Izračun udjela za 2024. (kune)'!N386/'Izračun udjela za 2024. (euri)'!$G$1,2)</f>
        <v>1033887.59</v>
      </c>
      <c r="O386" s="65">
        <f>+ROUND('Izračun udjela za 2024. (kune)'!O386/'Izračun udjela za 2024. (euri)'!$G$1,2)</f>
        <v>93049.88</v>
      </c>
      <c r="P386" s="66">
        <f>+ROUND('Izračun udjela za 2024. (kune)'!P386/'Izračun udjela za 2024. (euri)'!$G$1,2)</f>
        <v>1034921.49</v>
      </c>
      <c r="Q386" s="64">
        <f>+ROUND('Izračun udjela za 2024. (kune)'!Q386/'Izračun udjela za 2024. (euri)'!$G$1,2)</f>
        <v>923816.79</v>
      </c>
      <c r="R386" s="65">
        <f>+ROUND('Izračun udjela za 2024. (kune)'!R386/'Izračun udjela za 2024. (euri)'!$G$1,2)</f>
        <v>84168.91</v>
      </c>
      <c r="S386" s="66">
        <f>+ROUND('Izračun udjela za 2024. (kune)'!S386/'Izračun udjela za 2024. (euri)'!$G$1,2)</f>
        <v>923612.67</v>
      </c>
      <c r="T386" s="64">
        <f>+ROUND('Izračun udjela za 2024. (kune)'!T386/'Izračun udjela za 2024. (euri)'!$G$1,2)</f>
        <v>883520.55</v>
      </c>
      <c r="U386" s="65">
        <f>+ROUND('Izračun udjela za 2024. (kune)'!U386/'Izračun udjela za 2024. (euri)'!$G$1,2)</f>
        <v>80741.320000000007</v>
      </c>
      <c r="V386" s="67">
        <f>+ROUND('Izračun udjela za 2024. (kune)'!V386/'Izračun udjela za 2024. (euri)'!$G$1,2)</f>
        <v>883057.15</v>
      </c>
      <c r="W386" s="64">
        <f>+ROUND('Izračun udjela za 2024. (kune)'!W386/'Izračun udjela za 2024. (euri)'!$G$1,2)</f>
        <v>1098340.3700000001</v>
      </c>
      <c r="X386" s="65">
        <f>+ROUND('Izračun udjela za 2024. (kune)'!X386/'Izračun udjela za 2024. (euri)'!$G$1,2)</f>
        <v>99849.17</v>
      </c>
      <c r="Y386" s="67">
        <f>+ROUND('Izračun udjela za 2024. (kune)'!Y386/'Izračun udjela za 2024. (euri)'!$G$1,2)</f>
        <v>1098340.33</v>
      </c>
      <c r="Z386" s="64">
        <f>+ROUND('Izračun udjela za 2024. (kune)'!Z386/'Izračun udjela za 2024. (euri)'!$G$1,2)</f>
        <v>1150735.72</v>
      </c>
      <c r="AA386" s="68">
        <f>+ROUND('Izračun udjela za 2024. (kune)'!AA386/'Izračun udjela za 2024. (euri)'!$G$1,2)</f>
        <v>98390.36</v>
      </c>
      <c r="AB386" s="65">
        <f>+ROUND('Izračun udjela za 2024. (kune)'!AB386/'Izračun udjela za 2024. (euri)'!$G$1,2)</f>
        <v>104612.38</v>
      </c>
      <c r="AC386" s="67">
        <f>+ROUND('Izračun udjela za 2024. (kune)'!AC386/'Izračun udjela za 2024. (euri)'!$G$1,2)</f>
        <v>1807228.56</v>
      </c>
      <c r="AD386" s="64">
        <f>+ROUND('Izračun udjela za 2024. (kune)'!AD386/'Izračun udjela za 2024. (euri)'!$G$1,2)</f>
        <v>1189419.9099999999</v>
      </c>
      <c r="AE386" s="68">
        <f>+ROUND('Izračun udjela za 2024. (kune)'!AE386/'Izračun udjela za 2024. (euri)'!$G$1,2)</f>
        <v>96262.63</v>
      </c>
      <c r="AF386" s="65">
        <f>+ROUND('Izračun udjela za 2024. (kune)'!AF386/'Izračun udjela za 2024. (euri)'!$G$1,2)</f>
        <v>110147.22</v>
      </c>
      <c r="AG386" s="67">
        <f>+ROUND('Izračun udjela za 2024. (kune)'!AG386/'Izračun udjela za 2024. (euri)'!$G$1,2)</f>
        <v>1882605.12</v>
      </c>
      <c r="AH386" s="64">
        <f>+ROUND('Izračun udjela za 2024. (kune)'!AH386/'Izračun udjela za 2024. (euri)'!$G$1,2)</f>
        <v>1144290.6599999999</v>
      </c>
      <c r="AI386" s="68">
        <f>+ROUND('Izračun udjela za 2024. (kune)'!AI386/'Izračun udjela za 2024. (euri)'!$G$1,2)</f>
        <v>150409.95000000001</v>
      </c>
      <c r="AJ386" s="64">
        <f>+ROUND('Izračun udjela za 2024. (kune)'!AJ386/'Izračun udjela za 2024. (euri)'!$G$1,2)</f>
        <v>104026.73</v>
      </c>
      <c r="AK386" s="67">
        <f>+ROUND('Izračun udjela za 2024. (kune)'!AK386/'Izračun udjela za 2024. (euri)'!$G$1,2)</f>
        <v>1870358.4</v>
      </c>
      <c r="AL386" s="64">
        <f>+ROUND('Izračun udjela za 2024. (kune)'!AL386/'Izračun udjela za 2024. (euri)'!$G$1,2)</f>
        <v>1303666.92</v>
      </c>
      <c r="AM386" s="68">
        <f>+ROUND('Izračun udjela za 2024. (kune)'!AM386/'Izračun udjela za 2024. (euri)'!$G$1,2)</f>
        <v>167877.69</v>
      </c>
      <c r="AN386" s="64">
        <f>+ROUND('Izračun udjela za 2024. (kune)'!AN386/'Izračun udjela za 2024. (euri)'!$G$1,2)</f>
        <v>119660.63</v>
      </c>
      <c r="AO386" s="67">
        <f>+ROUND('Izračun udjela za 2024. (kune)'!AO386/'Izračun udjela za 2024. (euri)'!$G$1,2)</f>
        <v>2036634.55</v>
      </c>
      <c r="AP386" s="69"/>
      <c r="AQ386" s="69"/>
      <c r="AR386" s="69"/>
      <c r="AS386" s="69"/>
      <c r="AT386" s="69"/>
      <c r="AU386" s="71"/>
      <c r="AV386" s="64">
        <v>3492</v>
      </c>
      <c r="AW386" s="64">
        <v>3659</v>
      </c>
      <c r="AX386" s="64">
        <v>4071</v>
      </c>
      <c r="AY386" s="64">
        <v>4196</v>
      </c>
      <c r="AZ386" s="64"/>
      <c r="BA386" s="64"/>
      <c r="BB386" s="64"/>
      <c r="BC386" s="64"/>
      <c r="BD386" s="72">
        <f t="shared" si="91"/>
        <v>1739033.39</v>
      </c>
      <c r="BE386" s="73">
        <f t="shared" si="89"/>
        <v>389.83</v>
      </c>
      <c r="BF386" s="74">
        <f>+$BJ$600</f>
        <v>447.75</v>
      </c>
      <c r="BG386" s="66">
        <f t="shared" si="90"/>
        <v>258381.12000000008</v>
      </c>
      <c r="BH386" s="75">
        <f t="shared" si="92"/>
        <v>7.3008097384417851E-4</v>
      </c>
      <c r="BI386" s="76">
        <f t="shared" si="93"/>
        <v>7.3008097384417905E-4</v>
      </c>
    </row>
    <row r="387" spans="1:61" ht="15.75" customHeight="1" x14ac:dyDescent="0.25">
      <c r="A387" s="60">
        <v>1</v>
      </c>
      <c r="B387" s="61">
        <v>429</v>
      </c>
      <c r="C387" s="61">
        <v>1</v>
      </c>
      <c r="D387" s="62" t="s">
        <v>91</v>
      </c>
      <c r="E387" s="62" t="s">
        <v>466</v>
      </c>
      <c r="F387" s="63">
        <v>14602</v>
      </c>
      <c r="G387" s="64">
        <v>12</v>
      </c>
      <c r="H387" s="64">
        <f>+ROUND('Izračun udjela za 2024. (kune)'!H387/'Izračun udjela za 2024. (euri)'!$G$1,2)</f>
        <v>4270331.68</v>
      </c>
      <c r="I387" s="65">
        <f>+ROUND('Izračun udjela za 2024. (kune)'!I387/'Izračun udjela za 2024. (euri)'!$G$1,2)</f>
        <v>452958.99</v>
      </c>
      <c r="J387" s="66">
        <f>+ROUND('Izračun udjela za 2024. (kune)'!J387/'Izračun udjela za 2024. (euri)'!$G$1,2)</f>
        <v>4275457.41</v>
      </c>
      <c r="K387" s="64">
        <f>+ROUND('Izračun udjela za 2024. (kune)'!K387/'Izračun udjela za 2024. (euri)'!$G$1,2)</f>
        <v>4345057.24</v>
      </c>
      <c r="L387" s="65">
        <f>+ROUND('Izračun udjela za 2024. (kune)'!L387/'Izračun udjela za 2024. (euri)'!$G$1,2)</f>
        <v>460885.21</v>
      </c>
      <c r="M387" s="66">
        <f>+ROUND('Izračun udjela za 2024. (kune)'!M387/'Izračun udjela za 2024. (euri)'!$G$1,2)</f>
        <v>4350272.68</v>
      </c>
      <c r="N387" s="64">
        <f>+ROUND('Izračun udjela za 2024. (kune)'!N387/'Izračun udjela za 2024. (euri)'!$G$1,2)</f>
        <v>3749040.12</v>
      </c>
      <c r="O387" s="65">
        <f>+ROUND('Izračun udjela za 2024. (kune)'!O387/'Izračun udjela za 2024. (euri)'!$G$1,2)</f>
        <v>397667.2</v>
      </c>
      <c r="P387" s="66">
        <f>+ROUND('Izračun udjela za 2024. (kune)'!P387/'Izračun udjela za 2024. (euri)'!$G$1,2)</f>
        <v>3753537.67</v>
      </c>
      <c r="Q387" s="64">
        <f>+ROUND('Izračun udjela za 2024. (kune)'!Q387/'Izračun udjela za 2024. (euri)'!$G$1,2)</f>
        <v>3946590.1</v>
      </c>
      <c r="R387" s="65">
        <f>+ROUND('Izračun udjela za 2024. (kune)'!R387/'Izračun udjela za 2024. (euri)'!$G$1,2)</f>
        <v>420492.21</v>
      </c>
      <c r="S387" s="66">
        <f>+ROUND('Izračun udjela za 2024. (kune)'!S387/'Izračun udjela za 2024. (euri)'!$G$1,2)</f>
        <v>3949229.63</v>
      </c>
      <c r="T387" s="64">
        <f>+ROUND('Izračun udjela za 2024. (kune)'!T387/'Izračun udjela za 2024. (euri)'!$G$1,2)</f>
        <v>3716738.13</v>
      </c>
      <c r="U387" s="65">
        <f>+ROUND('Izračun udjela za 2024. (kune)'!U387/'Izračun udjela za 2024. (euri)'!$G$1,2)</f>
        <v>396820.75</v>
      </c>
      <c r="V387" s="67">
        <f>+ROUND('Izračun udjela za 2024. (kune)'!V387/'Izračun udjela za 2024. (euri)'!$G$1,2)</f>
        <v>3718307.47</v>
      </c>
      <c r="W387" s="64">
        <f>+ROUND('Izračun udjela za 2024. (kune)'!W387/'Izračun udjela za 2024. (euri)'!$G$1,2)</f>
        <v>4470770.2</v>
      </c>
      <c r="X387" s="65">
        <f>+ROUND('Izračun udjela za 2024. (kune)'!X387/'Izračun udjela za 2024. (euri)'!$G$1,2)</f>
        <v>479012.04</v>
      </c>
      <c r="Y387" s="67">
        <f>+ROUND('Izračun udjela za 2024. (kune)'!Y387/'Izračun udjela za 2024. (euri)'!$G$1,2)</f>
        <v>4470769.1399999997</v>
      </c>
      <c r="Z387" s="64">
        <f>+ROUND('Izračun udjela za 2024. (kune)'!Z387/'Izračun udjela za 2024. (euri)'!$G$1,2)</f>
        <v>5262782.33</v>
      </c>
      <c r="AA387" s="68">
        <f>+ROUND('Izračun udjela za 2024. (kune)'!AA387/'Izračun udjela za 2024. (euri)'!$G$1,2)</f>
        <v>21434.41</v>
      </c>
      <c r="AB387" s="65">
        <f>+ROUND('Izračun udjela za 2024. (kune)'!AB387/'Izračun udjela za 2024. (euri)'!$G$1,2)</f>
        <v>563870.64</v>
      </c>
      <c r="AC387" s="67">
        <f>+ROUND('Izračun udjela za 2024. (kune)'!AC387/'Izračun udjela za 2024. (euri)'!$G$1,2)</f>
        <v>5246801.63</v>
      </c>
      <c r="AD387" s="64">
        <f>+ROUND('Izračun udjela za 2024. (kune)'!AD387/'Izračun udjela za 2024. (euri)'!$G$1,2)</f>
        <v>5231280.3</v>
      </c>
      <c r="AE387" s="68">
        <f>+ROUND('Izračun udjela za 2024. (kune)'!AE387/'Izračun udjela za 2024. (euri)'!$G$1,2)</f>
        <v>2363.6999999999998</v>
      </c>
      <c r="AF387" s="65">
        <f>+ROUND('Izračun udjela za 2024. (kune)'!AF387/'Izračun udjela za 2024. (euri)'!$G$1,2)</f>
        <v>564467.30000000005</v>
      </c>
      <c r="AG387" s="67">
        <f>+ROUND('Izračun udjela za 2024. (kune)'!AG387/'Izračun udjela za 2024. (euri)'!$G$1,2)</f>
        <v>5232210.29</v>
      </c>
      <c r="AH387" s="64">
        <f>+ROUND('Izračun udjela za 2024. (kune)'!AH387/'Izračun udjela za 2024. (euri)'!$G$1,2)</f>
        <v>4842093.45</v>
      </c>
      <c r="AI387" s="68">
        <f>+ROUND('Izračun udjela za 2024. (kune)'!AI387/'Izračun udjela za 2024. (euri)'!$G$1,2)</f>
        <v>2449.2800000000002</v>
      </c>
      <c r="AJ387" s="64">
        <f>+ROUND('Izračun udjela za 2024. (kune)'!AJ387/'Izračun udjela za 2024. (euri)'!$G$1,2)</f>
        <v>523971.24</v>
      </c>
      <c r="AK387" s="67">
        <f>+ROUND('Izračun udjela za 2024. (kune)'!AK387/'Izračun udjela za 2024. (euri)'!$G$1,2)</f>
        <v>4850722.7</v>
      </c>
      <c r="AL387" s="64">
        <f>+ROUND('Izračun udjela za 2024. (kune)'!AL387/'Izračun udjela za 2024. (euri)'!$G$1,2)</f>
        <v>5890438.96</v>
      </c>
      <c r="AM387" s="68">
        <f>+ROUND('Izračun udjela za 2024. (kune)'!AM387/'Izračun udjela za 2024. (euri)'!$G$1,2)</f>
        <v>1456.17</v>
      </c>
      <c r="AN387" s="64">
        <f>+ROUND('Izračun udjela za 2024. (kune)'!AN387/'Izračun udjela za 2024. (euri)'!$G$1,2)</f>
        <v>625921.04</v>
      </c>
      <c r="AO387" s="67">
        <f>+ROUND('Izračun udjela za 2024. (kune)'!AO387/'Izračun udjela za 2024. (euri)'!$G$1,2)</f>
        <v>5912467.1100000003</v>
      </c>
      <c r="AP387" s="69"/>
      <c r="AQ387" s="69"/>
      <c r="AR387" s="69"/>
      <c r="AS387" s="69"/>
      <c r="AT387" s="69"/>
      <c r="AU387" s="71"/>
      <c r="AV387" s="64">
        <v>36</v>
      </c>
      <c r="AW387" s="64">
        <v>36</v>
      </c>
      <c r="AX387" s="64">
        <v>77</v>
      </c>
      <c r="AY387" s="64">
        <v>80</v>
      </c>
      <c r="AZ387" s="64"/>
      <c r="BA387" s="64"/>
      <c r="BB387" s="64"/>
      <c r="BC387" s="64"/>
      <c r="BD387" s="72">
        <f t="shared" si="91"/>
        <v>5142594.17</v>
      </c>
      <c r="BE387" s="73">
        <f t="shared" si="89"/>
        <v>352.18</v>
      </c>
      <c r="BF387" s="74">
        <f>+$BJ$601</f>
        <v>453.27</v>
      </c>
      <c r="BG387" s="66">
        <f t="shared" si="90"/>
        <v>1476116.1799999997</v>
      </c>
      <c r="BH387" s="75">
        <f t="shared" si="92"/>
        <v>4.1709097715868252E-3</v>
      </c>
      <c r="BI387" s="76">
        <f t="shared" si="93"/>
        <v>4.1709097715868296E-3</v>
      </c>
    </row>
    <row r="388" spans="1:61" ht="15.75" customHeight="1" x14ac:dyDescent="0.25">
      <c r="A388" s="60">
        <v>1</v>
      </c>
      <c r="B388" s="61">
        <v>430</v>
      </c>
      <c r="C388" s="61">
        <v>2</v>
      </c>
      <c r="D388" s="62" t="s">
        <v>87</v>
      </c>
      <c r="E388" s="62" t="s">
        <v>467</v>
      </c>
      <c r="F388" s="63">
        <v>5659</v>
      </c>
      <c r="G388" s="64">
        <v>10</v>
      </c>
      <c r="H388" s="64">
        <f>+ROUND('Izračun udjela za 2024. (kune)'!H388/'Izračun udjela za 2024. (euri)'!$G$1,2)</f>
        <v>1394830.86</v>
      </c>
      <c r="I388" s="65">
        <f>+ROUND('Izračun udjela za 2024. (kune)'!I388/'Izračun udjela za 2024. (euri)'!$G$1,2)</f>
        <v>0</v>
      </c>
      <c r="J388" s="66">
        <f>+ROUND('Izračun udjela za 2024. (kune)'!J388/'Izračun udjela za 2024. (euri)'!$G$1,2)</f>
        <v>1534313.95</v>
      </c>
      <c r="K388" s="64">
        <f>+ROUND('Izračun udjela za 2024. (kune)'!K388/'Izračun udjela za 2024. (euri)'!$G$1,2)</f>
        <v>1451597.33</v>
      </c>
      <c r="L388" s="65">
        <f>+ROUND('Izračun udjela za 2024. (kune)'!L388/'Izračun udjela za 2024. (euri)'!$G$1,2)</f>
        <v>0</v>
      </c>
      <c r="M388" s="66">
        <f>+ROUND('Izračun udjela za 2024. (kune)'!M388/'Izračun udjela za 2024. (euri)'!$G$1,2)</f>
        <v>1596757.06</v>
      </c>
      <c r="N388" s="64">
        <f>+ROUND('Izračun udjela za 2024. (kune)'!N388/'Izračun udjela za 2024. (euri)'!$G$1,2)</f>
        <v>1324769.78</v>
      </c>
      <c r="O388" s="65">
        <f>+ROUND('Izračun udjela za 2024. (kune)'!O388/'Izračun udjela za 2024. (euri)'!$G$1,2)</f>
        <v>0</v>
      </c>
      <c r="P388" s="66">
        <f>+ROUND('Izračun udjela za 2024. (kune)'!P388/'Izračun udjela za 2024. (euri)'!$G$1,2)</f>
        <v>1457246.76</v>
      </c>
      <c r="Q388" s="64">
        <f>+ROUND('Izračun udjela za 2024. (kune)'!Q388/'Izračun udjela za 2024. (euri)'!$G$1,2)</f>
        <v>1420393.17</v>
      </c>
      <c r="R388" s="65">
        <f>+ROUND('Izračun udjela za 2024. (kune)'!R388/'Izračun udjela za 2024. (euri)'!$G$1,2)</f>
        <v>0</v>
      </c>
      <c r="S388" s="66">
        <f>+ROUND('Izračun udjela za 2024. (kune)'!S388/'Izračun udjela za 2024. (euri)'!$G$1,2)</f>
        <v>1562432.49</v>
      </c>
      <c r="T388" s="64">
        <f>+ROUND('Izračun udjela za 2024. (kune)'!T388/'Izračun udjela za 2024. (euri)'!$G$1,2)</f>
        <v>1310317.8899999999</v>
      </c>
      <c r="U388" s="65">
        <f>+ROUND('Izračun udjela za 2024. (kune)'!U388/'Izračun udjela za 2024. (euri)'!$G$1,2)</f>
        <v>0</v>
      </c>
      <c r="V388" s="67">
        <f>+ROUND('Izračun udjela za 2024. (kune)'!V388/'Izračun udjela za 2024. (euri)'!$G$1,2)</f>
        <v>1441349.68</v>
      </c>
      <c r="W388" s="64">
        <f>+ROUND('Izračun udjela za 2024. (kune)'!W388/'Izračun udjela za 2024. (euri)'!$G$1,2)</f>
        <v>1476752.19</v>
      </c>
      <c r="X388" s="65">
        <f>+ROUND('Izračun udjela za 2024. (kune)'!X388/'Izračun udjela za 2024. (euri)'!$G$1,2)</f>
        <v>0</v>
      </c>
      <c r="Y388" s="67">
        <f>+ROUND('Izračun udjela za 2024. (kune)'!Y388/'Izračun udjela za 2024. (euri)'!$G$1,2)</f>
        <v>1624427.4</v>
      </c>
      <c r="Z388" s="64">
        <f>+ROUND('Izračun udjela za 2024. (kune)'!Z388/'Izračun udjela za 2024. (euri)'!$G$1,2)</f>
        <v>1799023.68</v>
      </c>
      <c r="AA388" s="68">
        <f>+ROUND('Izračun udjela za 2024. (kune)'!AA388/'Izračun udjela za 2024. (euri)'!$G$1,2)</f>
        <v>2584.35</v>
      </c>
      <c r="AB388" s="65">
        <f>+ROUND('Izračun udjela za 2024. (kune)'!AB388/'Izračun udjela za 2024. (euri)'!$G$1,2)</f>
        <v>0</v>
      </c>
      <c r="AC388" s="67">
        <f>+ROUND('Izračun udjela za 2024. (kune)'!AC388/'Izračun udjela za 2024. (euri)'!$G$1,2)</f>
        <v>1981558.08</v>
      </c>
      <c r="AD388" s="64">
        <f>+ROUND('Izračun udjela za 2024. (kune)'!AD388/'Izračun udjela za 2024. (euri)'!$G$1,2)</f>
        <v>1918420.46</v>
      </c>
      <c r="AE388" s="68">
        <f>+ROUND('Izračun udjela za 2024. (kune)'!AE388/'Izračun udjela za 2024. (euri)'!$G$1,2)</f>
        <v>662.03</v>
      </c>
      <c r="AF388" s="65">
        <f>+ROUND('Izračun udjela za 2024. (kune)'!AF388/'Izračun udjela za 2024. (euri)'!$G$1,2)</f>
        <v>0</v>
      </c>
      <c r="AG388" s="67">
        <f>+ROUND('Izračun udjela za 2024. (kune)'!AG388/'Izračun udjela za 2024. (euri)'!$G$1,2)</f>
        <v>2115009.09</v>
      </c>
      <c r="AH388" s="64">
        <f>+ROUND('Izračun udjela za 2024. (kune)'!AH388/'Izračun udjela za 2024. (euri)'!$G$1,2)</f>
        <v>1628043.8</v>
      </c>
      <c r="AI388" s="68">
        <f>+ROUND('Izračun udjela za 2024. (kune)'!AI388/'Izračun udjela za 2024. (euri)'!$G$1,2)</f>
        <v>979.36</v>
      </c>
      <c r="AJ388" s="64">
        <f>+ROUND('Izračun udjela za 2024. (kune)'!AJ388/'Izračun udjela za 2024. (euri)'!$G$1,2)</f>
        <v>0</v>
      </c>
      <c r="AK388" s="67">
        <f>+ROUND('Izračun udjela za 2024. (kune)'!AK388/'Izračun udjela za 2024. (euri)'!$G$1,2)</f>
        <v>1801158.51</v>
      </c>
      <c r="AL388" s="64">
        <f>+ROUND('Izračun udjela za 2024. (kune)'!AL388/'Izračun udjela za 2024. (euri)'!$G$1,2)</f>
        <v>2055482.43</v>
      </c>
      <c r="AM388" s="68">
        <f>+ROUND('Izračun udjela za 2024. (kune)'!AM388/'Izračun udjela za 2024. (euri)'!$G$1,2)</f>
        <v>874.96</v>
      </c>
      <c r="AN388" s="64">
        <f>+ROUND('Izračun udjela za 2024. (kune)'!AN388/'Izračun udjela za 2024. (euri)'!$G$1,2)</f>
        <v>0</v>
      </c>
      <c r="AO388" s="67">
        <f>+ROUND('Izračun udjela za 2024. (kune)'!AO388/'Izračun udjela za 2024. (euri)'!$G$1,2)</f>
        <v>2271893.83</v>
      </c>
      <c r="AP388" s="69"/>
      <c r="AQ388" s="69"/>
      <c r="AR388" s="69"/>
      <c r="AS388" s="69"/>
      <c r="AT388" s="69"/>
      <c r="AU388" s="71"/>
      <c r="AV388" s="64">
        <v>25</v>
      </c>
      <c r="AW388" s="64">
        <v>25</v>
      </c>
      <c r="AX388" s="64">
        <v>52</v>
      </c>
      <c r="AY388" s="64">
        <v>54</v>
      </c>
      <c r="AZ388" s="64"/>
      <c r="BA388" s="64"/>
      <c r="BB388" s="64"/>
      <c r="BC388" s="64"/>
      <c r="BD388" s="72">
        <f t="shared" si="91"/>
        <v>1958809.38</v>
      </c>
      <c r="BE388" s="73">
        <f t="shared" si="89"/>
        <v>346.14</v>
      </c>
      <c r="BF388" s="74">
        <f t="shared" ref="BF388:BF392" si="103">+$BJ$600</f>
        <v>447.75</v>
      </c>
      <c r="BG388" s="66">
        <f t="shared" si="90"/>
        <v>575010.99000000011</v>
      </c>
      <c r="BH388" s="75">
        <f t="shared" si="92"/>
        <v>1.6247494536377313E-3</v>
      </c>
      <c r="BI388" s="76">
        <f t="shared" si="93"/>
        <v>1.62474945363773E-3</v>
      </c>
    </row>
    <row r="389" spans="1:61" ht="15.75" customHeight="1" x14ac:dyDescent="0.25">
      <c r="A389" s="60">
        <v>1</v>
      </c>
      <c r="B389" s="61">
        <v>431</v>
      </c>
      <c r="C389" s="61">
        <v>18</v>
      </c>
      <c r="D389" s="62" t="s">
        <v>87</v>
      </c>
      <c r="E389" s="62" t="s">
        <v>468</v>
      </c>
      <c r="F389" s="63">
        <v>960</v>
      </c>
      <c r="G389" s="64">
        <v>10</v>
      </c>
      <c r="H389" s="64">
        <f>+ROUND('Izračun udjela za 2024. (kune)'!H389/'Izračun udjela za 2024. (euri)'!$G$1,2)</f>
        <v>307735.01</v>
      </c>
      <c r="I389" s="65">
        <f>+ROUND('Izračun udjela za 2024. (kune)'!I389/'Izračun udjela za 2024. (euri)'!$G$1,2)</f>
        <v>3016.42</v>
      </c>
      <c r="J389" s="66">
        <f>+ROUND('Izračun udjela za 2024. (kune)'!J389/'Izračun udjela za 2024. (euri)'!$G$1,2)</f>
        <v>335190.45</v>
      </c>
      <c r="K389" s="64">
        <f>+ROUND('Izračun udjela za 2024. (kune)'!K389/'Izračun udjela za 2024. (euri)'!$G$1,2)</f>
        <v>353271.23</v>
      </c>
      <c r="L389" s="65">
        <f>+ROUND('Izračun udjela za 2024. (kune)'!L389/'Izračun udjela za 2024. (euri)'!$G$1,2)</f>
        <v>16654.22</v>
      </c>
      <c r="M389" s="66">
        <f>+ROUND('Izračun udjela za 2024. (kune)'!M389/'Izračun udjela za 2024. (euri)'!$G$1,2)</f>
        <v>370278.71</v>
      </c>
      <c r="N389" s="64">
        <f>+ROUND('Izračun udjela za 2024. (kune)'!N389/'Izračun udjela za 2024. (euri)'!$G$1,2)</f>
        <v>317110.63</v>
      </c>
      <c r="O389" s="65">
        <f>+ROUND('Izračun udjela za 2024. (kune)'!O389/'Izračun udjela za 2024. (euri)'!$G$1,2)</f>
        <v>14949.55</v>
      </c>
      <c r="P389" s="66">
        <f>+ROUND('Izračun udjela za 2024. (kune)'!P389/'Izračun udjela za 2024. (euri)'!$G$1,2)</f>
        <v>332377.19</v>
      </c>
      <c r="Q389" s="64">
        <f>+ROUND('Izračun udjela za 2024. (kune)'!Q389/'Izračun udjela za 2024. (euri)'!$G$1,2)</f>
        <v>383063.79</v>
      </c>
      <c r="R389" s="65">
        <f>+ROUND('Izračun udjela za 2024. (kune)'!R389/'Izračun udjela za 2024. (euri)'!$G$1,2)</f>
        <v>18137.61</v>
      </c>
      <c r="S389" s="66">
        <f>+ROUND('Izračun udjela za 2024. (kune)'!S389/'Izračun udjela za 2024. (euri)'!$G$1,2)</f>
        <v>401418.8</v>
      </c>
      <c r="T389" s="64">
        <f>+ROUND('Izračun udjela za 2024. (kune)'!T389/'Izračun udjela za 2024. (euri)'!$G$1,2)</f>
        <v>340402.59</v>
      </c>
      <c r="U389" s="65">
        <f>+ROUND('Izračun udjela za 2024. (kune)'!U389/'Izračun udjela za 2024. (euri)'!$G$1,2)</f>
        <v>16179.96</v>
      </c>
      <c r="V389" s="67">
        <f>+ROUND('Izračun udjela za 2024. (kune)'!V389/'Izračun udjela za 2024. (euri)'!$G$1,2)</f>
        <v>356644.9</v>
      </c>
      <c r="W389" s="64">
        <f>+ROUND('Izračun udjela za 2024. (kune)'!W389/'Izračun udjela za 2024. (euri)'!$G$1,2)</f>
        <v>380315.74</v>
      </c>
      <c r="X389" s="65">
        <f>+ROUND('Izračun udjela za 2024. (kune)'!X389/'Izračun udjela za 2024. (euri)'!$G$1,2)</f>
        <v>18110.400000000001</v>
      </c>
      <c r="Y389" s="67">
        <f>+ROUND('Izračun udjela za 2024. (kune)'!Y389/'Izračun udjela za 2024. (euri)'!$G$1,2)</f>
        <v>398425.87</v>
      </c>
      <c r="Z389" s="64">
        <f>+ROUND('Izračun udjela za 2024. (kune)'!Z389/'Izračun udjela za 2024. (euri)'!$G$1,2)</f>
        <v>386234.18</v>
      </c>
      <c r="AA389" s="68">
        <f>+ROUND('Izračun udjela za 2024. (kune)'!AA389/'Izračun udjela za 2024. (euri)'!$G$1,2)</f>
        <v>15468.43</v>
      </c>
      <c r="AB389" s="65">
        <f>+ROUND('Izračun udjela za 2024. (kune)'!AB389/'Izračun udjela za 2024. (euri)'!$G$1,2)</f>
        <v>18392.240000000002</v>
      </c>
      <c r="AC389" s="67">
        <f>+ROUND('Izračun udjela za 2024. (kune)'!AC389/'Izračun udjela za 2024. (euri)'!$G$1,2)</f>
        <v>501487.04</v>
      </c>
      <c r="AD389" s="64">
        <f>+ROUND('Izračun udjela za 2024. (kune)'!AD389/'Izračun udjela za 2024. (euri)'!$G$1,2)</f>
        <v>257075.85</v>
      </c>
      <c r="AE389" s="68">
        <f>+ROUND('Izračun udjela za 2024. (kune)'!AE389/'Izračun udjela za 2024. (euri)'!$G$1,2)</f>
        <v>10420.450000000001</v>
      </c>
      <c r="AF389" s="65">
        <f>+ROUND('Izračun udjela za 2024. (kune)'!AF389/'Izračun udjela za 2024. (euri)'!$G$1,2)</f>
        <v>12241.8</v>
      </c>
      <c r="AG389" s="67">
        <f>+ROUND('Izračun udjela za 2024. (kune)'!AG389/'Izračun udjela za 2024. (euri)'!$G$1,2)</f>
        <v>371074.14</v>
      </c>
      <c r="AH389" s="64">
        <f>+ROUND('Izračun udjela za 2024. (kune)'!AH389/'Izračun udjela za 2024. (euri)'!$G$1,2)</f>
        <v>296185.8</v>
      </c>
      <c r="AI389" s="68">
        <f>+ROUND('Izračun udjela za 2024. (kune)'!AI389/'Izračun udjela za 2024. (euri)'!$G$1,2)</f>
        <v>13101.86</v>
      </c>
      <c r="AJ389" s="64">
        <f>+ROUND('Izračun udjela za 2024. (kune)'!AJ389/'Izračun udjela za 2024. (euri)'!$G$1,2)</f>
        <v>14104.1</v>
      </c>
      <c r="AK389" s="67">
        <f>+ROUND('Izračun udjela za 2024. (kune)'!AK389/'Izračun udjela za 2024. (euri)'!$G$1,2)</f>
        <v>430339.29</v>
      </c>
      <c r="AL389" s="64">
        <f>+ROUND('Izračun udjela za 2024. (kune)'!AL389/'Izračun udjela za 2024. (euri)'!$G$1,2)</f>
        <v>435742.89</v>
      </c>
      <c r="AM389" s="68">
        <f>+ROUND('Izračun udjela za 2024. (kune)'!AM389/'Izračun udjela za 2024. (euri)'!$G$1,2)</f>
        <v>13019.93</v>
      </c>
      <c r="AN389" s="64">
        <f>+ROUND('Izračun udjela za 2024. (kune)'!AN389/'Izračun udjela za 2024. (euri)'!$G$1,2)</f>
        <v>20749.87</v>
      </c>
      <c r="AO389" s="67">
        <f>+ROUND('Izračun udjela za 2024. (kune)'!AO389/'Izračun udjela za 2024. (euri)'!$G$1,2)</f>
        <v>571595.04</v>
      </c>
      <c r="AP389" s="69"/>
      <c r="AQ389" s="69"/>
      <c r="AR389" s="69"/>
      <c r="AS389" s="69"/>
      <c r="AT389" s="69"/>
      <c r="AU389" s="71"/>
      <c r="AV389" s="64">
        <v>520</v>
      </c>
      <c r="AW389" s="64">
        <v>517</v>
      </c>
      <c r="AX389" s="64">
        <v>614</v>
      </c>
      <c r="AY389" s="64">
        <v>591</v>
      </c>
      <c r="AZ389" s="64"/>
      <c r="BA389" s="64"/>
      <c r="BB389" s="64"/>
      <c r="BC389" s="64"/>
      <c r="BD389" s="72">
        <f t="shared" si="91"/>
        <v>454584.28</v>
      </c>
      <c r="BE389" s="73">
        <f t="shared" si="89"/>
        <v>473.53</v>
      </c>
      <c r="BF389" s="74">
        <f t="shared" si="103"/>
        <v>447.75</v>
      </c>
      <c r="BG389" s="66">
        <f t="shared" si="90"/>
        <v>0</v>
      </c>
      <c r="BH389" s="75">
        <f t="shared" si="92"/>
        <v>0</v>
      </c>
      <c r="BI389" s="76">
        <f t="shared" si="93"/>
        <v>0</v>
      </c>
    </row>
    <row r="390" spans="1:61" ht="15.75" customHeight="1" x14ac:dyDescent="0.25">
      <c r="A390" s="60">
        <v>1</v>
      </c>
      <c r="B390" s="61">
        <v>432</v>
      </c>
      <c r="C390" s="61">
        <v>18</v>
      </c>
      <c r="D390" s="62" t="s">
        <v>87</v>
      </c>
      <c r="E390" s="62" t="s">
        <v>469</v>
      </c>
      <c r="F390" s="63">
        <v>2898</v>
      </c>
      <c r="G390" s="64">
        <v>10</v>
      </c>
      <c r="H390" s="64">
        <f>+ROUND('Izračun udjela za 2024. (kune)'!H390/'Izračun udjela za 2024. (euri)'!$G$1,2)</f>
        <v>948733.99</v>
      </c>
      <c r="I390" s="65">
        <f>+ROUND('Izračun udjela za 2024. (kune)'!I390/'Izračun udjela za 2024. (euri)'!$G$1,2)</f>
        <v>37718.04</v>
      </c>
      <c r="J390" s="66">
        <f>+ROUND('Izračun udjela za 2024. (kune)'!J390/'Izračun udjela za 2024. (euri)'!$G$1,2)</f>
        <v>1002117.55</v>
      </c>
      <c r="K390" s="64">
        <f>+ROUND('Izračun udjela za 2024. (kune)'!K390/'Izračun udjela za 2024. (euri)'!$G$1,2)</f>
        <v>1040901.2</v>
      </c>
      <c r="L390" s="65">
        <f>+ROUND('Izračun udjela za 2024. (kune)'!L390/'Izračun udjela za 2024. (euri)'!$G$1,2)</f>
        <v>58330.13</v>
      </c>
      <c r="M390" s="66">
        <f>+ROUND('Izračun udjela za 2024. (kune)'!M390/'Izračun udjela za 2024. (euri)'!$G$1,2)</f>
        <v>1080828.17</v>
      </c>
      <c r="N390" s="64">
        <f>+ROUND('Izračun udjela za 2024. (kune)'!N390/'Izračun udjela za 2024. (euri)'!$G$1,2)</f>
        <v>904378.62</v>
      </c>
      <c r="O390" s="65">
        <f>+ROUND('Izračun udjela za 2024. (kune)'!O390/'Izračun udjela za 2024. (euri)'!$G$1,2)</f>
        <v>50679.519999999997</v>
      </c>
      <c r="P390" s="66">
        <f>+ROUND('Izračun udjela za 2024. (kune)'!P390/'Izračun udjela za 2024. (euri)'!$G$1,2)</f>
        <v>939069.01</v>
      </c>
      <c r="Q390" s="64">
        <f>+ROUND('Izračun udjela za 2024. (kune)'!Q390/'Izračun udjela za 2024. (euri)'!$G$1,2)</f>
        <v>958440.45</v>
      </c>
      <c r="R390" s="65">
        <f>+ROUND('Izračun udjela za 2024. (kune)'!R390/'Izračun udjela za 2024. (euri)'!$G$1,2)</f>
        <v>54008.73</v>
      </c>
      <c r="S390" s="66">
        <f>+ROUND('Izračun udjela za 2024. (kune)'!S390/'Izračun udjela za 2024. (euri)'!$G$1,2)</f>
        <v>994874.89</v>
      </c>
      <c r="T390" s="64">
        <f>+ROUND('Izračun udjela za 2024. (kune)'!T390/'Izračun udjela za 2024. (euri)'!$G$1,2)</f>
        <v>939801.8</v>
      </c>
      <c r="U390" s="65">
        <f>+ROUND('Izračun udjela za 2024. (kune)'!U390/'Izračun udjela za 2024. (euri)'!$G$1,2)</f>
        <v>53032.86</v>
      </c>
      <c r="V390" s="67">
        <f>+ROUND('Izračun udjela za 2024. (kune)'!V390/'Izračun udjela za 2024. (euri)'!$G$1,2)</f>
        <v>975445.84</v>
      </c>
      <c r="W390" s="64">
        <f>+ROUND('Izračun udjela za 2024. (kune)'!W390/'Izračun udjela za 2024. (euri)'!$G$1,2)</f>
        <v>1100043.22</v>
      </c>
      <c r="X390" s="65">
        <f>+ROUND('Izračun udjela za 2024. (kune)'!X390/'Izračun udjela za 2024. (euri)'!$G$1,2)</f>
        <v>62266.54</v>
      </c>
      <c r="Y390" s="67">
        <f>+ROUND('Izračun udjela za 2024. (kune)'!Y390/'Izračun udjela za 2024. (euri)'!$G$1,2)</f>
        <v>1141554.3500000001</v>
      </c>
      <c r="Z390" s="64">
        <f>+ROUND('Izračun udjela za 2024. (kune)'!Z390/'Izračun udjela za 2024. (euri)'!$G$1,2)</f>
        <v>1169110.54</v>
      </c>
      <c r="AA390" s="68">
        <f>+ROUND('Izračun udjela za 2024. (kune)'!AA390/'Izračun udjela za 2024. (euri)'!$G$1,2)</f>
        <v>29203.1</v>
      </c>
      <c r="AB390" s="65">
        <f>+ROUND('Izračun udjela za 2024. (kune)'!AB390/'Izračun udjela za 2024. (euri)'!$G$1,2)</f>
        <v>66176</v>
      </c>
      <c r="AC390" s="67">
        <f>+ROUND('Izračun udjela za 2024. (kune)'!AC390/'Izračun udjela za 2024. (euri)'!$G$1,2)</f>
        <v>1434260.08</v>
      </c>
      <c r="AD390" s="64">
        <f>+ROUND('Izračun udjela za 2024. (kune)'!AD390/'Izračun udjela za 2024. (euri)'!$G$1,2)</f>
        <v>1080622.33</v>
      </c>
      <c r="AE390" s="68">
        <f>+ROUND('Izračun udjela za 2024. (kune)'!AE390/'Izračun udjela za 2024. (euri)'!$G$1,2)</f>
        <v>21134.85</v>
      </c>
      <c r="AF390" s="65">
        <f>+ROUND('Izračun udjela za 2024. (kune)'!AF390/'Izračun udjela za 2024. (euri)'!$G$1,2)</f>
        <v>61167.23</v>
      </c>
      <c r="AG390" s="67">
        <f>+ROUND('Izračun udjela za 2024. (kune)'!AG390/'Izračun udjela za 2024. (euri)'!$G$1,2)</f>
        <v>1121400.6000000001</v>
      </c>
      <c r="AH390" s="64">
        <f>+ROUND('Izračun udjela za 2024. (kune)'!AH390/'Izračun udjela za 2024. (euri)'!$G$1,2)</f>
        <v>983478.45</v>
      </c>
      <c r="AI390" s="68">
        <f>+ROUND('Izračun udjela za 2024. (kune)'!AI390/'Izračun udjela za 2024. (euri)'!$G$1,2)</f>
        <v>34843.1</v>
      </c>
      <c r="AJ390" s="64">
        <f>+ROUND('Izračun udjela za 2024. (kune)'!AJ390/'Izračun udjela za 2024. (euri)'!$G$1,2)</f>
        <v>55668.55</v>
      </c>
      <c r="AK390" s="67">
        <f>+ROUND('Izračun udjela za 2024. (kune)'!AK390/'Izračun udjela za 2024. (euri)'!$G$1,2)</f>
        <v>1020590.88</v>
      </c>
      <c r="AL390" s="64">
        <f>+ROUND('Izračun udjela za 2024. (kune)'!AL390/'Izračun udjela za 2024. (euri)'!$G$1,2)</f>
        <v>1264035.67</v>
      </c>
      <c r="AM390" s="68">
        <f>+ROUND('Izračun udjela za 2024. (kune)'!AM390/'Izračun udjela za 2024. (euri)'!$G$1,2)</f>
        <v>34406.269999999997</v>
      </c>
      <c r="AN390" s="64">
        <f>+ROUND('Izračun udjela za 2024. (kune)'!AN390/'Izračun udjela za 2024. (euri)'!$G$1,2)</f>
        <v>71549.13</v>
      </c>
      <c r="AO390" s="67">
        <f>+ROUND('Izračun udjela za 2024. (kune)'!AO390/'Izračun udjela za 2024. (euri)'!$G$1,2)</f>
        <v>1608947.03</v>
      </c>
      <c r="AP390" s="69"/>
      <c r="AQ390" s="69"/>
      <c r="AR390" s="69"/>
      <c r="AS390" s="69"/>
      <c r="AT390" s="69"/>
      <c r="AU390" s="71"/>
      <c r="AV390" s="64">
        <v>1156</v>
      </c>
      <c r="AW390" s="64">
        <v>0</v>
      </c>
      <c r="AX390" s="64">
        <v>0</v>
      </c>
      <c r="AY390" s="64">
        <v>1530</v>
      </c>
      <c r="AZ390" s="64"/>
      <c r="BA390" s="64"/>
      <c r="BB390" s="64"/>
      <c r="BC390" s="64"/>
      <c r="BD390" s="72">
        <f t="shared" si="91"/>
        <v>1265350.5900000001</v>
      </c>
      <c r="BE390" s="73">
        <f t="shared" si="89"/>
        <v>436.63</v>
      </c>
      <c r="BF390" s="74">
        <f t="shared" si="103"/>
        <v>447.75</v>
      </c>
      <c r="BG390" s="66">
        <f t="shared" si="90"/>
        <v>32225.760000000013</v>
      </c>
      <c r="BH390" s="75">
        <f t="shared" si="92"/>
        <v>9.105701780249569E-5</v>
      </c>
      <c r="BI390" s="76">
        <f t="shared" si="93"/>
        <v>9.1057017802496001E-5</v>
      </c>
    </row>
    <row r="391" spans="1:61" ht="15.75" customHeight="1" x14ac:dyDescent="0.25">
      <c r="A391" s="60">
        <v>1</v>
      </c>
      <c r="B391" s="61">
        <v>433</v>
      </c>
      <c r="C391" s="61">
        <v>18</v>
      </c>
      <c r="D391" s="62" t="s">
        <v>87</v>
      </c>
      <c r="E391" s="62" t="s">
        <v>470</v>
      </c>
      <c r="F391" s="63">
        <v>1051</v>
      </c>
      <c r="G391" s="64">
        <v>10</v>
      </c>
      <c r="H391" s="64">
        <f>+ROUND('Izračun udjela za 2024. (kune)'!H391/'Izračun udjela za 2024. (euri)'!$G$1,2)</f>
        <v>243841.84</v>
      </c>
      <c r="I391" s="65">
        <f>+ROUND('Izračun udjela za 2024. (kune)'!I391/'Izračun udjela za 2024. (euri)'!$G$1,2)</f>
        <v>15792.83</v>
      </c>
      <c r="J391" s="66">
        <f>+ROUND('Izračun udjela za 2024. (kune)'!J391/'Izračun udjela za 2024. (euri)'!$G$1,2)</f>
        <v>250853.9</v>
      </c>
      <c r="K391" s="64">
        <f>+ROUND('Izračun udjela za 2024. (kune)'!K391/'Izračun udjela za 2024. (euri)'!$G$1,2)</f>
        <v>264195.27</v>
      </c>
      <c r="L391" s="65">
        <f>+ROUND('Izračun udjela za 2024. (kune)'!L391/'Izračun udjela za 2024. (euri)'!$G$1,2)</f>
        <v>17111.060000000001</v>
      </c>
      <c r="M391" s="66">
        <f>+ROUND('Izračun udjela za 2024. (kune)'!M391/'Izračun udjela za 2024. (euri)'!$G$1,2)</f>
        <v>271792.64000000001</v>
      </c>
      <c r="N391" s="64">
        <f>+ROUND('Izračun udjela za 2024. (kune)'!N391/'Izračun udjela za 2024. (euri)'!$G$1,2)</f>
        <v>237370.62</v>
      </c>
      <c r="O391" s="65">
        <f>+ROUND('Izračun udjela za 2024. (kune)'!O391/'Izračun udjela za 2024. (euri)'!$G$1,2)</f>
        <v>15373.69</v>
      </c>
      <c r="P391" s="66">
        <f>+ROUND('Izračun udjela za 2024. (kune)'!P391/'Izračun udjela za 2024. (euri)'!$G$1,2)</f>
        <v>244196.62</v>
      </c>
      <c r="Q391" s="64">
        <f>+ROUND('Izračun udjela za 2024. (kune)'!Q391/'Izračun udjela za 2024. (euri)'!$G$1,2)</f>
        <v>280121.15999999997</v>
      </c>
      <c r="R391" s="65">
        <f>+ROUND('Izračun udjela za 2024. (kune)'!R391/'Izračun udjela za 2024. (euri)'!$G$1,2)</f>
        <v>18221.16</v>
      </c>
      <c r="S391" s="66">
        <f>+ROUND('Izračun udjela za 2024. (kune)'!S391/'Izračun udjela za 2024. (euri)'!$G$1,2)</f>
        <v>288090</v>
      </c>
      <c r="T391" s="64">
        <f>+ROUND('Izračun udjela za 2024. (kune)'!T391/'Izračun udjela za 2024. (euri)'!$G$1,2)</f>
        <v>287334.37</v>
      </c>
      <c r="U391" s="65">
        <f>+ROUND('Izračun udjela za 2024. (kune)'!U391/'Izračun udjela za 2024. (euri)'!$G$1,2)</f>
        <v>18750.47</v>
      </c>
      <c r="V391" s="67">
        <f>+ROUND('Izračun udjela za 2024. (kune)'!V391/'Izračun udjela za 2024. (euri)'!$G$1,2)</f>
        <v>295442.28999999998</v>
      </c>
      <c r="W391" s="64">
        <f>+ROUND('Izračun udjela za 2024. (kune)'!W391/'Izračun udjela za 2024. (euri)'!$G$1,2)</f>
        <v>347995.73</v>
      </c>
      <c r="X391" s="65">
        <f>+ROUND('Izračun udjela za 2024. (kune)'!X391/'Izračun udjela za 2024. (euri)'!$G$1,2)</f>
        <v>22766.09</v>
      </c>
      <c r="Y391" s="67">
        <f>+ROUND('Izračun udjela za 2024. (kune)'!Y391/'Izračun udjela za 2024. (euri)'!$G$1,2)</f>
        <v>357752.6</v>
      </c>
      <c r="Z391" s="64">
        <f>+ROUND('Izračun udjela za 2024. (kune)'!Z391/'Izračun udjela za 2024. (euri)'!$G$1,2)</f>
        <v>423050.49</v>
      </c>
      <c r="AA391" s="68">
        <f>+ROUND('Izračun udjela za 2024. (kune)'!AA391/'Izračun udjela za 2024. (euri)'!$G$1,2)</f>
        <v>8178.42</v>
      </c>
      <c r="AB391" s="65">
        <f>+ROUND('Izračun udjela za 2024. (kune)'!AB391/'Izračun udjela za 2024. (euri)'!$G$1,2)</f>
        <v>27676.21</v>
      </c>
      <c r="AC391" s="67">
        <f>+ROUND('Izračun udjela za 2024. (kune)'!AC391/'Izračun udjela za 2024. (euri)'!$G$1,2)</f>
        <v>467743.03</v>
      </c>
      <c r="AD391" s="64">
        <f>+ROUND('Izračun udjela za 2024. (kune)'!AD391/'Izračun udjela za 2024. (euri)'!$G$1,2)</f>
        <v>393557.93</v>
      </c>
      <c r="AE391" s="68">
        <f>+ROUND('Izračun udjela za 2024. (kune)'!AE391/'Izračun udjela za 2024. (euri)'!$G$1,2)</f>
        <v>7643.87</v>
      </c>
      <c r="AF391" s="65">
        <f>+ROUND('Izračun udjela za 2024. (kune)'!AF391/'Izračun udjela za 2024. (euri)'!$G$1,2)</f>
        <v>25746.78</v>
      </c>
      <c r="AG391" s="67">
        <f>+ROUND('Izračun udjela za 2024. (kune)'!AG391/'Izračun udjela za 2024. (euri)'!$G$1,2)</f>
        <v>440420.52</v>
      </c>
      <c r="AH391" s="64">
        <f>+ROUND('Izračun udjela za 2024. (kune)'!AH391/'Izračun udjela za 2024. (euri)'!$G$1,2)</f>
        <v>400203.06</v>
      </c>
      <c r="AI391" s="68">
        <f>+ROUND('Izračun udjela za 2024. (kune)'!AI391/'Izračun udjela za 2024. (euri)'!$G$1,2)</f>
        <v>10830.17</v>
      </c>
      <c r="AJ391" s="64">
        <f>+ROUND('Izračun udjela za 2024. (kune)'!AJ391/'Izračun udjela za 2024. (euri)'!$G$1,2)</f>
        <v>26181.56</v>
      </c>
      <c r="AK391" s="67">
        <f>+ROUND('Izračun udjela za 2024. (kune)'!AK391/'Izračun udjela za 2024. (euri)'!$G$1,2)</f>
        <v>458638.47</v>
      </c>
      <c r="AL391" s="64">
        <f>+ROUND('Izračun udjela za 2024. (kune)'!AL391/'Izračun udjela za 2024. (euri)'!$G$1,2)</f>
        <v>437933.98</v>
      </c>
      <c r="AM391" s="68">
        <f>+ROUND('Izračun udjela za 2024. (kune)'!AM391/'Izračun udjela za 2024. (euri)'!$G$1,2)</f>
        <v>10702.08</v>
      </c>
      <c r="AN391" s="64">
        <f>+ROUND('Izračun udjela za 2024. (kune)'!AN391/'Izračun udjela za 2024. (euri)'!$G$1,2)</f>
        <v>28850.799999999999</v>
      </c>
      <c r="AO391" s="67">
        <f>+ROUND('Izračun udjela za 2024. (kune)'!AO391/'Izračun udjela za 2024. (euri)'!$G$1,2)</f>
        <v>501289.1</v>
      </c>
      <c r="AP391" s="69"/>
      <c r="AQ391" s="69"/>
      <c r="AR391" s="69"/>
      <c r="AS391" s="69"/>
      <c r="AT391" s="69"/>
      <c r="AU391" s="71"/>
      <c r="AV391" s="64">
        <v>191</v>
      </c>
      <c r="AW391" s="64">
        <v>202</v>
      </c>
      <c r="AX391" s="64">
        <v>270</v>
      </c>
      <c r="AY391" s="64">
        <v>288</v>
      </c>
      <c r="AZ391" s="64"/>
      <c r="BA391" s="64"/>
      <c r="BB391" s="64"/>
      <c r="BC391" s="64"/>
      <c r="BD391" s="72">
        <f t="shared" si="91"/>
        <v>445168.74</v>
      </c>
      <c r="BE391" s="73">
        <f t="shared" si="89"/>
        <v>423.57</v>
      </c>
      <c r="BF391" s="74">
        <f t="shared" si="103"/>
        <v>447.75</v>
      </c>
      <c r="BG391" s="66">
        <f t="shared" si="90"/>
        <v>25413.180000000008</v>
      </c>
      <c r="BH391" s="75">
        <f t="shared" si="92"/>
        <v>7.1807410707397655E-5</v>
      </c>
      <c r="BI391" s="76">
        <f t="shared" si="93"/>
        <v>7.1807410707397994E-5</v>
      </c>
    </row>
    <row r="392" spans="1:61" ht="15.75" customHeight="1" x14ac:dyDescent="0.25">
      <c r="A392" s="60">
        <v>1</v>
      </c>
      <c r="B392" s="61">
        <v>435</v>
      </c>
      <c r="C392" s="61">
        <v>18</v>
      </c>
      <c r="D392" s="62" t="s">
        <v>87</v>
      </c>
      <c r="E392" s="62" t="s">
        <v>471</v>
      </c>
      <c r="F392" s="63">
        <v>2179</v>
      </c>
      <c r="G392" s="64">
        <v>10</v>
      </c>
      <c r="H392" s="64">
        <f>+ROUND('Izračun udjela za 2024. (kune)'!H392/'Izračun udjela za 2024. (euri)'!$G$1,2)</f>
        <v>643692.02</v>
      </c>
      <c r="I392" s="65">
        <f>+ROUND('Izračun udjela za 2024. (kune)'!I392/'Izračun udjela za 2024. (euri)'!$G$1,2)</f>
        <v>30345.45</v>
      </c>
      <c r="J392" s="66">
        <f>+ROUND('Izračun udjela za 2024. (kune)'!J392/'Izračun udjela za 2024. (euri)'!$G$1,2)</f>
        <v>674681.23</v>
      </c>
      <c r="K392" s="64">
        <f>+ROUND('Izračun udjela za 2024. (kune)'!K392/'Izračun udjela za 2024. (euri)'!$G$1,2)</f>
        <v>655898.59</v>
      </c>
      <c r="L392" s="65">
        <f>+ROUND('Izračun udjela za 2024. (kune)'!L392/'Izračun udjela za 2024. (euri)'!$G$1,2)</f>
        <v>30920.9</v>
      </c>
      <c r="M392" s="66">
        <f>+ROUND('Izračun udjela za 2024. (kune)'!M392/'Izračun udjela za 2024. (euri)'!$G$1,2)</f>
        <v>687475.45</v>
      </c>
      <c r="N392" s="64">
        <f>+ROUND('Izračun udjela za 2024. (kune)'!N392/'Izračun udjela za 2024. (euri)'!$G$1,2)</f>
        <v>572885.74</v>
      </c>
      <c r="O392" s="65">
        <f>+ROUND('Izračun udjela za 2024. (kune)'!O392/'Izračun udjela za 2024. (euri)'!$G$1,2)</f>
        <v>27007.52</v>
      </c>
      <c r="P392" s="66">
        <f>+ROUND('Izračun udjela za 2024. (kune)'!P392/'Izračun udjela za 2024. (euri)'!$G$1,2)</f>
        <v>600466.04</v>
      </c>
      <c r="Q392" s="64">
        <f>+ROUND('Izračun udjela za 2024. (kune)'!Q392/'Izračun udjela za 2024. (euri)'!$G$1,2)</f>
        <v>660320.74</v>
      </c>
      <c r="R392" s="65">
        <f>+ROUND('Izračun udjela za 2024. (kune)'!R392/'Izračun udjela za 2024. (euri)'!$G$1,2)</f>
        <v>31279.64</v>
      </c>
      <c r="S392" s="66">
        <f>+ROUND('Izračun udjela za 2024. (kune)'!S392/'Izračun udjela za 2024. (euri)'!$G$1,2)</f>
        <v>691945.21</v>
      </c>
      <c r="T392" s="64">
        <f>+ROUND('Izračun udjela za 2024. (kune)'!T392/'Izračun udjela za 2024. (euri)'!$G$1,2)</f>
        <v>605333.09</v>
      </c>
      <c r="U392" s="65">
        <f>+ROUND('Izračun udjela za 2024. (kune)'!U392/'Izračun udjela za 2024. (euri)'!$G$1,2)</f>
        <v>28752.880000000001</v>
      </c>
      <c r="V392" s="67">
        <f>+ROUND('Izračun udjela za 2024. (kune)'!V392/'Izračun udjela za 2024. (euri)'!$G$1,2)</f>
        <v>634238.23</v>
      </c>
      <c r="W392" s="64">
        <f>+ROUND('Izračun udjela za 2024. (kune)'!W392/'Izračun udjela za 2024. (euri)'!$G$1,2)</f>
        <v>739129.3</v>
      </c>
      <c r="X392" s="65">
        <f>+ROUND('Izračun udjela za 2024. (kune)'!X392/'Izračun udjela za 2024. (euri)'!$G$1,2)</f>
        <v>35196.85</v>
      </c>
      <c r="Y392" s="67">
        <f>+ROUND('Izračun udjela za 2024. (kune)'!Y392/'Izračun udjela za 2024. (euri)'!$G$1,2)</f>
        <v>774325.69</v>
      </c>
      <c r="Z392" s="64">
        <f>+ROUND('Izračun udjela za 2024. (kune)'!Z392/'Izračun udjela za 2024. (euri)'!$G$1,2)</f>
        <v>729257.35</v>
      </c>
      <c r="AA392" s="68">
        <f>+ROUND('Izračun udjela za 2024. (kune)'!AA392/'Izračun udjela za 2024. (euri)'!$G$1,2)</f>
        <v>17810.349999999999</v>
      </c>
      <c r="AB392" s="65">
        <f>+ROUND('Izračun udjela za 2024. (kune)'!AB392/'Izračun udjela za 2024. (euri)'!$G$1,2)</f>
        <v>34726.76</v>
      </c>
      <c r="AC392" s="67">
        <f>+ROUND('Izračun udjela za 2024. (kune)'!AC392/'Izračun udjela za 2024. (euri)'!$G$1,2)</f>
        <v>1023607.87</v>
      </c>
      <c r="AD392" s="64">
        <f>+ROUND('Izračun udjela za 2024. (kune)'!AD392/'Izračun udjela za 2024. (euri)'!$G$1,2)</f>
        <v>690220.54</v>
      </c>
      <c r="AE392" s="68">
        <f>+ROUND('Izračun udjela za 2024. (kune)'!AE392/'Izračun udjela za 2024. (euri)'!$G$1,2)</f>
        <v>22895.759999999998</v>
      </c>
      <c r="AF392" s="65">
        <f>+ROUND('Izračun udjela za 2024. (kune)'!AF392/'Izračun udjela za 2024. (euri)'!$G$1,2)</f>
        <v>33994.46</v>
      </c>
      <c r="AG392" s="67">
        <f>+ROUND('Izračun udjela za 2024. (kune)'!AG392/'Izračun udjela za 2024. (euri)'!$G$1,2)</f>
        <v>1001501.09</v>
      </c>
      <c r="AH392" s="64">
        <f>+ROUND('Izračun udjela za 2024. (kune)'!AH392/'Izračun udjela za 2024. (euri)'!$G$1,2)</f>
        <v>661365.35</v>
      </c>
      <c r="AI392" s="68">
        <f>+ROUND('Izračun udjela za 2024. (kune)'!AI392/'Izračun udjela za 2024. (euri)'!$G$1,2)</f>
        <v>32613.14</v>
      </c>
      <c r="AJ392" s="64">
        <f>+ROUND('Izračun udjela za 2024. (kune)'!AJ392/'Izračun udjela za 2024. (euri)'!$G$1,2)</f>
        <v>31475.599999999999</v>
      </c>
      <c r="AK392" s="67">
        <f>+ROUND('Izračun udjela za 2024. (kune)'!AK392/'Izračun udjela za 2024. (euri)'!$G$1,2)</f>
        <v>1057979.79</v>
      </c>
      <c r="AL392" s="64">
        <f>+ROUND('Izračun udjela za 2024. (kune)'!AL392/'Izračun udjela za 2024. (euri)'!$G$1,2)</f>
        <v>738989.66</v>
      </c>
      <c r="AM392" s="68">
        <f>+ROUND('Izračun udjela za 2024. (kune)'!AM392/'Izračun udjela za 2024. (euri)'!$G$1,2)</f>
        <v>36791.03</v>
      </c>
      <c r="AN392" s="64">
        <f>+ROUND('Izračun udjela za 2024. (kune)'!AN392/'Izračun udjela za 2024. (euri)'!$G$1,2)</f>
        <v>35189.89</v>
      </c>
      <c r="AO392" s="67">
        <f>+ROUND('Izračun udjela za 2024. (kune)'!AO392/'Izračun udjela za 2024. (euri)'!$G$1,2)</f>
        <v>1155708.43</v>
      </c>
      <c r="AP392" s="69"/>
      <c r="AQ392" s="69"/>
      <c r="AR392" s="69"/>
      <c r="AS392" s="69"/>
      <c r="AT392" s="69"/>
      <c r="AU392" s="71"/>
      <c r="AV392" s="64">
        <v>1275</v>
      </c>
      <c r="AW392" s="64">
        <v>1392</v>
      </c>
      <c r="AX392" s="64">
        <v>1831</v>
      </c>
      <c r="AY392" s="64">
        <v>1927</v>
      </c>
      <c r="AZ392" s="64"/>
      <c r="BA392" s="64"/>
      <c r="BB392" s="64"/>
      <c r="BC392" s="64"/>
      <c r="BD392" s="72">
        <f t="shared" si="91"/>
        <v>1002624.57</v>
      </c>
      <c r="BE392" s="73">
        <f t="shared" si="89"/>
        <v>460.13</v>
      </c>
      <c r="BF392" s="74">
        <f t="shared" si="103"/>
        <v>447.75</v>
      </c>
      <c r="BG392" s="66">
        <f t="shared" si="90"/>
        <v>0</v>
      </c>
      <c r="BH392" s="75">
        <f t="shared" si="92"/>
        <v>0</v>
      </c>
      <c r="BI392" s="76">
        <f t="shared" si="93"/>
        <v>0</v>
      </c>
    </row>
    <row r="393" spans="1:61" ht="15.75" customHeight="1" x14ac:dyDescent="0.25">
      <c r="A393" s="60">
        <v>1</v>
      </c>
      <c r="B393" s="61">
        <v>436</v>
      </c>
      <c r="C393" s="61">
        <v>1</v>
      </c>
      <c r="D393" s="62" t="s">
        <v>91</v>
      </c>
      <c r="E393" s="62" t="s">
        <v>472</v>
      </c>
      <c r="F393" s="63">
        <v>18221</v>
      </c>
      <c r="G393" s="64">
        <v>12</v>
      </c>
      <c r="H393" s="64">
        <f>+ROUND('Izračun udjela za 2024. (kune)'!H393/'Izračun udjela za 2024. (euri)'!$G$1,2)</f>
        <v>10481455.220000001</v>
      </c>
      <c r="I393" s="65">
        <f>+ROUND('Izračun udjela za 2024. (kune)'!I393/'Izračun udjela za 2024. (euri)'!$G$1,2)</f>
        <v>587356.66</v>
      </c>
      <c r="J393" s="66">
        <f>+ROUND('Izračun udjela za 2024. (kune)'!J393/'Izračun udjela za 2024. (euri)'!$G$1,2)</f>
        <v>11081390.380000001</v>
      </c>
      <c r="K393" s="64">
        <f>+ROUND('Izračun udjela za 2024. (kune)'!K393/'Izračun udjela za 2024. (euri)'!$G$1,2)</f>
        <v>14071656.17</v>
      </c>
      <c r="L393" s="65">
        <f>+ROUND('Izračun udjela za 2024. (kune)'!L393/'Izračun udjela za 2024. (euri)'!$G$1,2)</f>
        <v>788543.25</v>
      </c>
      <c r="M393" s="66">
        <f>+ROUND('Izračun udjela za 2024. (kune)'!M393/'Izračun udjela za 2024. (euri)'!$G$1,2)</f>
        <v>14877086.470000001</v>
      </c>
      <c r="N393" s="64">
        <f>+ROUND('Izračun udjela za 2024. (kune)'!N393/'Izračun udjela za 2024. (euri)'!$G$1,2)</f>
        <v>11359283.98</v>
      </c>
      <c r="O393" s="65">
        <f>+ROUND('Izračun udjela za 2024. (kune)'!O393/'Izračun udjela za 2024. (euri)'!$G$1,2)</f>
        <v>636547.88</v>
      </c>
      <c r="P393" s="66">
        <f>+ROUND('Izračun udjela za 2024. (kune)'!P393/'Izračun udjela za 2024. (euri)'!$G$1,2)</f>
        <v>12009464.43</v>
      </c>
      <c r="Q393" s="64">
        <f>+ROUND('Izračun udjela za 2024. (kune)'!Q393/'Izračun udjela za 2024. (euri)'!$G$1,2)</f>
        <v>12610766.939999999</v>
      </c>
      <c r="R393" s="65">
        <f>+ROUND('Izračun udjela za 2024. (kune)'!R393/'Izračun udjela za 2024. (euri)'!$G$1,2)</f>
        <v>708130.86</v>
      </c>
      <c r="S393" s="66">
        <f>+ROUND('Izračun udjela za 2024. (kune)'!S393/'Izračun udjela za 2024. (euri)'!$G$1,2)</f>
        <v>13330952.4</v>
      </c>
      <c r="T393" s="64">
        <f>+ROUND('Izračun udjela za 2024. (kune)'!T393/'Izračun udjela za 2024. (euri)'!$G$1,2)</f>
        <v>11957721.49</v>
      </c>
      <c r="U393" s="65">
        <f>+ROUND('Izračun udjela za 2024. (kune)'!U393/'Izračun udjela za 2024. (euri)'!$G$1,2)</f>
        <v>671639.54</v>
      </c>
      <c r="V393" s="67">
        <f>+ROUND('Izračun udjela za 2024. (kune)'!V393/'Izračun udjela za 2024. (euri)'!$G$1,2)</f>
        <v>12640411.779999999</v>
      </c>
      <c r="W393" s="64">
        <f>+ROUND('Izračun udjela za 2024. (kune)'!W393/'Izračun udjela za 2024. (euri)'!$G$1,2)</f>
        <v>18057432.539999999</v>
      </c>
      <c r="X393" s="65">
        <f>+ROUND('Izračun udjela za 2024. (kune)'!X393/'Izračun udjela za 2024. (euri)'!$G$1,2)</f>
        <v>1022118.66</v>
      </c>
      <c r="Y393" s="67">
        <f>+ROUND('Izračun udjela za 2024. (kune)'!Y393/'Izračun udjela za 2024. (euri)'!$G$1,2)</f>
        <v>19079551.539999999</v>
      </c>
      <c r="Z393" s="64">
        <f>+ROUND('Izračun udjela za 2024. (kune)'!Z393/'Izračun udjela za 2024. (euri)'!$G$1,2)</f>
        <v>14113195.42</v>
      </c>
      <c r="AA393" s="68">
        <f>+ROUND('Izračun udjela za 2024. (kune)'!AA393/'Izračun udjela za 2024. (euri)'!$G$1,2)</f>
        <v>19427.560000000001</v>
      </c>
      <c r="AB393" s="65">
        <f>+ROUND('Izračun udjela za 2024. (kune)'!AB393/'Izračun udjela za 2024. (euri)'!$G$1,2)</f>
        <v>0</v>
      </c>
      <c r="AC393" s="67">
        <f>+ROUND('Izračun udjela za 2024. (kune)'!AC393/'Izračun udjela za 2024. (euri)'!$G$1,2)</f>
        <v>15806778.869999999</v>
      </c>
      <c r="AD393" s="64">
        <f>+ROUND('Izračun udjela za 2024. (kune)'!AD393/'Izračun udjela za 2024. (euri)'!$G$1,2)</f>
        <v>14118205.48</v>
      </c>
      <c r="AE393" s="68">
        <f>+ROUND('Izračun udjela za 2024. (kune)'!AE393/'Izračun udjela za 2024. (euri)'!$G$1,2)</f>
        <v>5326.21</v>
      </c>
      <c r="AF393" s="65">
        <f>+ROUND('Izračun udjela za 2024. (kune)'!AF393/'Izračun udjela za 2024. (euri)'!$G$1,2)</f>
        <v>0</v>
      </c>
      <c r="AG393" s="67">
        <f>+ROUND('Izračun udjela za 2024. (kune)'!AG393/'Izračun udjela za 2024. (euri)'!$G$1,2)</f>
        <v>16070872.32</v>
      </c>
      <c r="AH393" s="64">
        <f>+ROUND('Izračun udjela za 2024. (kune)'!AH393/'Izračun udjela za 2024. (euri)'!$G$1,2)</f>
        <v>13416437.09</v>
      </c>
      <c r="AI393" s="68">
        <f>+ROUND('Izračun udjela za 2024. (kune)'!AI393/'Izračun udjela za 2024. (euri)'!$G$1,2)</f>
        <v>1782.96</v>
      </c>
      <c r="AJ393" s="64">
        <f>+ROUND('Izračun udjela za 2024. (kune)'!AJ393/'Izračun udjela za 2024. (euri)'!$G$1,2)</f>
        <v>0</v>
      </c>
      <c r="AK393" s="67">
        <f>+ROUND('Izračun udjela za 2024. (kune)'!AK393/'Izračun udjela za 2024. (euri)'!$G$1,2)</f>
        <v>15359097.08</v>
      </c>
      <c r="AL393" s="64">
        <f>+ROUND('Izračun udjela za 2024. (kune)'!AL393/'Izračun udjela za 2024. (euri)'!$G$1,2)</f>
        <v>16110898.960000001</v>
      </c>
      <c r="AM393" s="68">
        <f>+ROUND('Izračun udjela za 2024. (kune)'!AM393/'Izračun udjela za 2024. (euri)'!$G$1,2)</f>
        <v>2409.0300000000002</v>
      </c>
      <c r="AN393" s="64">
        <f>+ROUND('Izračun udjela za 2024. (kune)'!AN393/'Izračun udjela za 2024. (euri)'!$G$1,2)</f>
        <v>0</v>
      </c>
      <c r="AO393" s="67">
        <f>+ROUND('Izračun udjela za 2024. (kune)'!AO393/'Izračun udjela za 2024. (euri)'!$G$1,2)</f>
        <v>18054887.190000001</v>
      </c>
      <c r="AP393" s="69"/>
      <c r="AQ393" s="69"/>
      <c r="AR393" s="69"/>
      <c r="AS393" s="69"/>
      <c r="AT393" s="69"/>
      <c r="AU393" s="71"/>
      <c r="AV393" s="64">
        <v>0</v>
      </c>
      <c r="AW393" s="64">
        <v>1186</v>
      </c>
      <c r="AX393" s="64">
        <v>1501</v>
      </c>
      <c r="AY393" s="64">
        <v>60</v>
      </c>
      <c r="AZ393" s="64"/>
      <c r="BA393" s="64"/>
      <c r="BB393" s="64"/>
      <c r="BC393" s="64"/>
      <c r="BD393" s="72">
        <f t="shared" si="91"/>
        <v>16874237.399999999</v>
      </c>
      <c r="BE393" s="73">
        <f t="shared" si="89"/>
        <v>926.09</v>
      </c>
      <c r="BF393" s="74">
        <f>+$BJ$601</f>
        <v>453.27</v>
      </c>
      <c r="BG393" s="66">
        <f t="shared" si="90"/>
        <v>0</v>
      </c>
      <c r="BH393" s="75">
        <f t="shared" si="92"/>
        <v>0</v>
      </c>
      <c r="BI393" s="76">
        <f t="shared" si="93"/>
        <v>0</v>
      </c>
    </row>
    <row r="394" spans="1:61" ht="15.75" customHeight="1" x14ac:dyDescent="0.25">
      <c r="A394" s="60">
        <v>1</v>
      </c>
      <c r="B394" s="61">
        <v>437</v>
      </c>
      <c r="C394" s="61">
        <v>5</v>
      </c>
      <c r="D394" s="62" t="s">
        <v>87</v>
      </c>
      <c r="E394" s="62" t="s">
        <v>473</v>
      </c>
      <c r="F394" s="63">
        <v>3326</v>
      </c>
      <c r="G394" s="64">
        <v>10</v>
      </c>
      <c r="H394" s="64">
        <f>+ROUND('Izračun udjela za 2024. (kune)'!H394/'Izračun udjela za 2024. (euri)'!$G$1,2)</f>
        <v>379851.63</v>
      </c>
      <c r="I394" s="65">
        <f>+ROUND('Izračun udjela za 2024. (kune)'!I394/'Izračun udjela za 2024. (euri)'!$G$1,2)</f>
        <v>17907.37</v>
      </c>
      <c r="J394" s="66">
        <f>+ROUND('Izračun udjela za 2024. (kune)'!J394/'Izračun udjela za 2024. (euri)'!$G$1,2)</f>
        <v>398138.69</v>
      </c>
      <c r="K394" s="64">
        <f>+ROUND('Izračun udjela za 2024. (kune)'!K394/'Izračun udjela za 2024. (euri)'!$G$1,2)</f>
        <v>369351.02</v>
      </c>
      <c r="L394" s="65">
        <f>+ROUND('Izračun udjela za 2024. (kune)'!L394/'Izračun udjela za 2024. (euri)'!$G$1,2)</f>
        <v>17412.34</v>
      </c>
      <c r="M394" s="66">
        <f>+ROUND('Izračun udjela za 2024. (kune)'!M394/'Izračun udjela za 2024. (euri)'!$G$1,2)</f>
        <v>387132.55</v>
      </c>
      <c r="N394" s="64">
        <f>+ROUND('Izračun udjela za 2024. (kune)'!N394/'Izračun udjela za 2024. (euri)'!$G$1,2)</f>
        <v>221628.22</v>
      </c>
      <c r="O394" s="65">
        <f>+ROUND('Izračun udjela za 2024. (kune)'!O394/'Izračun udjela za 2024. (euri)'!$G$1,2)</f>
        <v>10448.120000000001</v>
      </c>
      <c r="P394" s="66">
        <f>+ROUND('Izračun udjela za 2024. (kune)'!P394/'Izračun udjela za 2024. (euri)'!$G$1,2)</f>
        <v>232298.11</v>
      </c>
      <c r="Q394" s="64">
        <f>+ROUND('Izračun udjela za 2024. (kune)'!Q394/'Izračun udjela za 2024. (euri)'!$G$1,2)</f>
        <v>321351.81</v>
      </c>
      <c r="R394" s="65">
        <f>+ROUND('Izračun udjela za 2024. (kune)'!R394/'Izračun udjela za 2024. (euri)'!$G$1,2)</f>
        <v>15356.87</v>
      </c>
      <c r="S394" s="66">
        <f>+ROUND('Izračun udjela za 2024. (kune)'!S394/'Izračun udjela za 2024. (euri)'!$G$1,2)</f>
        <v>336594.43</v>
      </c>
      <c r="T394" s="64">
        <f>+ROUND('Izračun udjela za 2024. (kune)'!T394/'Izračun udjela za 2024. (euri)'!$G$1,2)</f>
        <v>266349.34000000003</v>
      </c>
      <c r="U394" s="65">
        <f>+ROUND('Izračun udjela za 2024. (kune)'!U394/'Izračun udjela za 2024. (euri)'!$G$1,2)</f>
        <v>12848.61</v>
      </c>
      <c r="V394" s="67">
        <f>+ROUND('Izračun udjela za 2024. (kune)'!V394/'Izračun udjela za 2024. (euri)'!$G$1,2)</f>
        <v>278850.8</v>
      </c>
      <c r="W394" s="64">
        <f>+ROUND('Izračun udjela za 2024. (kune)'!W394/'Izračun udjela za 2024. (euri)'!$G$1,2)</f>
        <v>448960.13</v>
      </c>
      <c r="X394" s="65">
        <f>+ROUND('Izračun udjela za 2024. (kune)'!X394/'Izračun udjela za 2024. (euri)'!$G$1,2)</f>
        <v>21379.05</v>
      </c>
      <c r="Y394" s="67">
        <f>+ROUND('Izračun udjela za 2024. (kune)'!Y394/'Izračun udjela za 2024. (euri)'!$G$1,2)</f>
        <v>470339.19</v>
      </c>
      <c r="Z394" s="64">
        <f>+ROUND('Izračun udjela za 2024. (kune)'!Z394/'Izračun udjela za 2024. (euri)'!$G$1,2)</f>
        <v>579950.97</v>
      </c>
      <c r="AA394" s="68">
        <f>+ROUND('Izračun udjela za 2024. (kune)'!AA394/'Izračun udjela za 2024. (euri)'!$G$1,2)</f>
        <v>874.75</v>
      </c>
      <c r="AB394" s="65">
        <f>+ROUND('Izračun udjela za 2024. (kune)'!AB394/'Izračun udjela za 2024. (euri)'!$G$1,2)</f>
        <v>27616.7</v>
      </c>
      <c r="AC394" s="67">
        <f>+ROUND('Izračun udjela za 2024. (kune)'!AC394/'Izračun udjela za 2024. (euri)'!$G$1,2)</f>
        <v>607567.68999999994</v>
      </c>
      <c r="AD394" s="64">
        <f>+ROUND('Izračun udjela za 2024. (kune)'!AD394/'Izračun udjela za 2024. (euri)'!$G$1,2)</f>
        <v>578774.9</v>
      </c>
      <c r="AE394" s="68">
        <f>+ROUND('Izračun udjela za 2024. (kune)'!AE394/'Izračun udjela za 2024. (euri)'!$G$1,2)</f>
        <v>771.97</v>
      </c>
      <c r="AF394" s="65">
        <f>+ROUND('Izračun udjela za 2024. (kune)'!AF394/'Izračun udjela za 2024. (euri)'!$G$1,2)</f>
        <v>26565.439999999999</v>
      </c>
      <c r="AG394" s="67">
        <f>+ROUND('Izračun udjela za 2024. (kune)'!AG394/'Izračun udjela za 2024. (euri)'!$G$1,2)</f>
        <v>607430.41</v>
      </c>
      <c r="AH394" s="64">
        <f>+ROUND('Izračun udjela za 2024. (kune)'!AH394/'Izračun udjela za 2024. (euri)'!$G$1,2)</f>
        <v>571155.19999999995</v>
      </c>
      <c r="AI394" s="68">
        <f>+ROUND('Izračun udjela za 2024. (kune)'!AI394/'Izračun udjela za 2024. (euri)'!$G$1,2)</f>
        <v>50.37</v>
      </c>
      <c r="AJ394" s="64">
        <f>+ROUND('Izračun udjela za 2024. (kune)'!AJ394/'Izračun udjela za 2024. (euri)'!$G$1,2)</f>
        <v>28786.45</v>
      </c>
      <c r="AK394" s="67">
        <f>+ROUND('Izračun udjela za 2024. (kune)'!AK394/'Izračun udjela za 2024. (euri)'!$G$1,2)</f>
        <v>596605.62</v>
      </c>
      <c r="AL394" s="64">
        <f>+ROUND('Izračun udjela za 2024. (kune)'!AL394/'Izračun udjela za 2024. (euri)'!$G$1,2)</f>
        <v>665448.73</v>
      </c>
      <c r="AM394" s="68">
        <f>+ROUND('Izračun udjela za 2024. (kune)'!AM394/'Izračun udjela za 2024. (euri)'!$G$1,2)</f>
        <v>0</v>
      </c>
      <c r="AN394" s="64">
        <f>+ROUND('Izračun udjela za 2024. (kune)'!AN394/'Izračun udjela za 2024. (euri)'!$G$1,2)</f>
        <v>31084.33</v>
      </c>
      <c r="AO394" s="67">
        <f>+ROUND('Izračun udjela za 2024. (kune)'!AO394/'Izračun udjela za 2024. (euri)'!$G$1,2)</f>
        <v>697800.84</v>
      </c>
      <c r="AP394" s="69"/>
      <c r="AQ394" s="69"/>
      <c r="AR394" s="69"/>
      <c r="AS394" s="69"/>
      <c r="AT394" s="69"/>
      <c r="AU394" s="71"/>
      <c r="AV394" s="64">
        <v>0</v>
      </c>
      <c r="AW394" s="64">
        <v>0</v>
      </c>
      <c r="AX394" s="64">
        <v>0</v>
      </c>
      <c r="AY394" s="64">
        <v>0</v>
      </c>
      <c r="AZ394" s="64"/>
      <c r="BA394" s="64"/>
      <c r="BB394" s="64"/>
      <c r="BC394" s="64"/>
      <c r="BD394" s="72">
        <f t="shared" si="91"/>
        <v>595948.75</v>
      </c>
      <c r="BE394" s="73">
        <f t="shared" si="89"/>
        <v>179.18</v>
      </c>
      <c r="BF394" s="74">
        <f t="shared" ref="BF394:BF400" si="104">+$BJ$600</f>
        <v>447.75</v>
      </c>
      <c r="BG394" s="66">
        <f t="shared" si="90"/>
        <v>893263.82</v>
      </c>
      <c r="BH394" s="75">
        <f t="shared" si="92"/>
        <v>2.5240037646921364E-3</v>
      </c>
      <c r="BI394" s="76">
        <f t="shared" si="93"/>
        <v>2.5240037646921398E-3</v>
      </c>
    </row>
    <row r="395" spans="1:61" ht="15.75" customHeight="1" x14ac:dyDescent="0.25">
      <c r="A395" s="60">
        <v>1</v>
      </c>
      <c r="B395" s="61">
        <v>438</v>
      </c>
      <c r="C395" s="61">
        <v>5</v>
      </c>
      <c r="D395" s="62" t="s">
        <v>87</v>
      </c>
      <c r="E395" s="62" t="s">
        <v>474</v>
      </c>
      <c r="F395" s="63">
        <v>3242</v>
      </c>
      <c r="G395" s="64">
        <v>10</v>
      </c>
      <c r="H395" s="64">
        <f>+ROUND('Izračun udjela za 2024. (kune)'!H395/'Izračun udjela za 2024. (euri)'!$G$1,2)</f>
        <v>673209.29</v>
      </c>
      <c r="I395" s="65">
        <f>+ROUND('Izračun udjela za 2024. (kune)'!I395/'Izračun udjela za 2024. (euri)'!$G$1,2)</f>
        <v>15068.5</v>
      </c>
      <c r="J395" s="66">
        <f>+ROUND('Izračun udjela za 2024. (kune)'!J395/'Izračun udjela za 2024. (euri)'!$G$1,2)</f>
        <v>723954.87</v>
      </c>
      <c r="K395" s="64">
        <f>+ROUND('Izračun udjela za 2024. (kune)'!K395/'Izračun udjela za 2024. (euri)'!$G$1,2)</f>
        <v>732472.01</v>
      </c>
      <c r="L395" s="65">
        <f>+ROUND('Izračun udjela za 2024. (kune)'!L395/'Izračun udjela za 2024. (euri)'!$G$1,2)</f>
        <v>65922.600000000006</v>
      </c>
      <c r="M395" s="66">
        <f>+ROUND('Izračun udjela za 2024. (kune)'!M395/'Izračun udjela za 2024. (euri)'!$G$1,2)</f>
        <v>733204.35</v>
      </c>
      <c r="N395" s="64">
        <f>+ROUND('Izračun udjela za 2024. (kune)'!N395/'Izračun udjela za 2024. (euri)'!$G$1,2)</f>
        <v>681387.29</v>
      </c>
      <c r="O395" s="65">
        <f>+ROUND('Izračun udjela za 2024. (kune)'!O395/'Izračun udjela za 2024. (euri)'!$G$1,2)</f>
        <v>61324.87</v>
      </c>
      <c r="P395" s="66">
        <f>+ROUND('Izračun udjela za 2024. (kune)'!P395/'Izračun udjela za 2024. (euri)'!$G$1,2)</f>
        <v>682068.66</v>
      </c>
      <c r="Q395" s="64">
        <f>+ROUND('Izračun udjela za 2024. (kune)'!Q395/'Izračun udjela za 2024. (euri)'!$G$1,2)</f>
        <v>737444.12</v>
      </c>
      <c r="R395" s="65">
        <f>+ROUND('Izračun udjela za 2024. (kune)'!R395/'Izračun udjela za 2024. (euri)'!$G$1,2)</f>
        <v>66607.83</v>
      </c>
      <c r="S395" s="66">
        <f>+ROUND('Izračun udjela za 2024. (kune)'!S395/'Izračun udjela za 2024. (euri)'!$G$1,2)</f>
        <v>737919.92</v>
      </c>
      <c r="T395" s="64">
        <f>+ROUND('Izračun udjela za 2024. (kune)'!T395/'Izračun udjela za 2024. (euri)'!$G$1,2)</f>
        <v>697998.41</v>
      </c>
      <c r="U395" s="65">
        <f>+ROUND('Izračun udjela za 2024. (kune)'!U395/'Izračun udjela za 2024. (euri)'!$G$1,2)</f>
        <v>63059.14</v>
      </c>
      <c r="V395" s="67">
        <f>+ROUND('Izračun udjela za 2024. (kune)'!V395/'Izračun udjela za 2024. (euri)'!$G$1,2)</f>
        <v>698433.2</v>
      </c>
      <c r="W395" s="64">
        <f>+ROUND('Izračun udjela za 2024. (kune)'!W395/'Izračun udjela za 2024. (euri)'!$G$1,2)</f>
        <v>919280.76</v>
      </c>
      <c r="X395" s="65">
        <f>+ROUND('Izračun udjela za 2024. (kune)'!X395/'Izračun udjela za 2024. (euri)'!$G$1,2)</f>
        <v>83571.03</v>
      </c>
      <c r="Y395" s="67">
        <f>+ROUND('Izračun udjela za 2024. (kune)'!Y395/'Izračun udjela za 2024. (euri)'!$G$1,2)</f>
        <v>919280.7</v>
      </c>
      <c r="Z395" s="64">
        <f>+ROUND('Izračun udjela za 2024. (kune)'!Z395/'Izračun udjela za 2024. (euri)'!$G$1,2)</f>
        <v>1126074.82</v>
      </c>
      <c r="AA395" s="68">
        <f>+ROUND('Izračun udjela za 2024. (kune)'!AA395/'Izračun udjela za 2024. (euri)'!$G$1,2)</f>
        <v>486.23</v>
      </c>
      <c r="AB395" s="65">
        <f>+ROUND('Izračun udjela za 2024. (kune)'!AB395/'Izračun udjela za 2024. (euri)'!$G$1,2)</f>
        <v>102370.48</v>
      </c>
      <c r="AC395" s="67">
        <f>+ROUND('Izračun udjela za 2024. (kune)'!AC395/'Izračun udjela za 2024. (euri)'!$G$1,2)</f>
        <v>1127291.8600000001</v>
      </c>
      <c r="AD395" s="64">
        <f>+ROUND('Izračun udjela za 2024. (kune)'!AD395/'Izračun udjela za 2024. (euri)'!$G$1,2)</f>
        <v>1171618.8500000001</v>
      </c>
      <c r="AE395" s="68">
        <f>+ROUND('Izračun udjela za 2024. (kune)'!AE395/'Izračun udjela za 2024. (euri)'!$G$1,2)</f>
        <v>324.11</v>
      </c>
      <c r="AF395" s="65">
        <f>+ROUND('Izračun udjela za 2024. (kune)'!AF395/'Izračun udjela za 2024. (euri)'!$G$1,2)</f>
        <v>106977.28</v>
      </c>
      <c r="AG395" s="67">
        <f>+ROUND('Izračun udjela za 2024. (kune)'!AG395/'Izračun udjela za 2024. (euri)'!$G$1,2)</f>
        <v>1173815.1100000001</v>
      </c>
      <c r="AH395" s="64">
        <f>+ROUND('Izračun udjela za 2024. (kune)'!AH395/'Izračun udjela za 2024. (euri)'!$G$1,2)</f>
        <v>1032521.12</v>
      </c>
      <c r="AI395" s="68">
        <f>+ROUND('Izračun udjela za 2024. (kune)'!AI395/'Izračun udjela za 2024. (euri)'!$G$1,2)</f>
        <v>585.67999999999995</v>
      </c>
      <c r="AJ395" s="64">
        <f>+ROUND('Izračun udjela za 2024. (kune)'!AJ395/'Izračun udjela za 2024. (euri)'!$G$1,2)</f>
        <v>94932.86</v>
      </c>
      <c r="AK395" s="67">
        <f>+ROUND('Izračun udjela za 2024. (kune)'!AK395/'Izračun udjela za 2024. (euri)'!$G$1,2)</f>
        <v>1036834.62</v>
      </c>
      <c r="AL395" s="64">
        <f>+ROUND('Izračun udjela za 2024. (kune)'!AL395/'Izračun udjela za 2024. (euri)'!$G$1,2)</f>
        <v>1375348.85</v>
      </c>
      <c r="AM395" s="68">
        <f>+ROUND('Izračun udjela za 2024. (kune)'!AM395/'Izračun udjela za 2024. (euri)'!$G$1,2)</f>
        <v>894.13</v>
      </c>
      <c r="AN395" s="64">
        <f>+ROUND('Izračun udjela za 2024. (kune)'!AN395/'Izračun udjela za 2024. (euri)'!$G$1,2)</f>
        <v>124147.23</v>
      </c>
      <c r="AO395" s="67">
        <f>+ROUND('Izračun udjela za 2024. (kune)'!AO395/'Izračun udjela za 2024. (euri)'!$G$1,2)</f>
        <v>1382784</v>
      </c>
      <c r="AP395" s="69"/>
      <c r="AQ395" s="69"/>
      <c r="AR395" s="69"/>
      <c r="AS395" s="69"/>
      <c r="AT395" s="69"/>
      <c r="AU395" s="71"/>
      <c r="AV395" s="64">
        <v>8</v>
      </c>
      <c r="AW395" s="64">
        <v>14</v>
      </c>
      <c r="AX395" s="64">
        <v>28</v>
      </c>
      <c r="AY395" s="64">
        <v>34</v>
      </c>
      <c r="AZ395" s="64"/>
      <c r="BA395" s="64"/>
      <c r="BB395" s="64"/>
      <c r="BC395" s="64"/>
      <c r="BD395" s="72">
        <f t="shared" si="91"/>
        <v>1128001.26</v>
      </c>
      <c r="BE395" s="73">
        <f t="shared" ref="BE395:BE458" si="105">ROUND(BD395/F395,2)</f>
        <v>347.93</v>
      </c>
      <c r="BF395" s="74">
        <f t="shared" si="104"/>
        <v>447.75</v>
      </c>
      <c r="BG395" s="66">
        <f t="shared" ref="BG395:BG458" si="106">IF((BF395-BE395)&lt;0,0,(BF395-BE395)*F395)</f>
        <v>323616.44</v>
      </c>
      <c r="BH395" s="75">
        <f t="shared" si="92"/>
        <v>9.1440971254860295E-4</v>
      </c>
      <c r="BI395" s="76">
        <f t="shared" si="93"/>
        <v>9.1440971254860305E-4</v>
      </c>
    </row>
    <row r="396" spans="1:61" ht="15.75" customHeight="1" x14ac:dyDescent="0.25">
      <c r="A396" s="60">
        <v>1</v>
      </c>
      <c r="B396" s="61">
        <v>439</v>
      </c>
      <c r="C396" s="61">
        <v>6</v>
      </c>
      <c r="D396" s="62" t="s">
        <v>87</v>
      </c>
      <c r="E396" s="62" t="s">
        <v>475</v>
      </c>
      <c r="F396" s="63">
        <v>4343</v>
      </c>
      <c r="G396" s="64">
        <v>10</v>
      </c>
      <c r="H396" s="64">
        <f>+ROUND('Izračun udjela za 2024. (kune)'!H396/'Izračun udjela za 2024. (euri)'!$G$1,2)</f>
        <v>435125.25</v>
      </c>
      <c r="I396" s="65">
        <f>+ROUND('Izračun udjela za 2024. (kune)'!I396/'Izračun udjela za 2024. (euri)'!$G$1,2)</f>
        <v>0</v>
      </c>
      <c r="J396" s="66">
        <f>+ROUND('Izračun udjela za 2024. (kune)'!J396/'Izračun udjela za 2024. (euri)'!$G$1,2)</f>
        <v>478637.77</v>
      </c>
      <c r="K396" s="64">
        <f>+ROUND('Izračun udjela za 2024. (kune)'!K396/'Izračun udjela za 2024. (euri)'!$G$1,2)</f>
        <v>448936.07</v>
      </c>
      <c r="L396" s="65">
        <f>+ROUND('Izračun udjela za 2024. (kune)'!L396/'Izračun udjela za 2024. (euri)'!$G$1,2)</f>
        <v>0</v>
      </c>
      <c r="M396" s="66">
        <f>+ROUND('Izračun udjela za 2024. (kune)'!M396/'Izračun udjela za 2024. (euri)'!$G$1,2)</f>
        <v>493829.67</v>
      </c>
      <c r="N396" s="64">
        <f>+ROUND('Izračun udjela za 2024. (kune)'!N396/'Izračun udjela za 2024. (euri)'!$G$1,2)</f>
        <v>378841.46</v>
      </c>
      <c r="O396" s="65">
        <f>+ROUND('Izračun udjela za 2024. (kune)'!O396/'Izračun udjela za 2024. (euri)'!$G$1,2)</f>
        <v>0</v>
      </c>
      <c r="P396" s="66">
        <f>+ROUND('Izračun udjela za 2024. (kune)'!P396/'Izračun udjela za 2024. (euri)'!$G$1,2)</f>
        <v>416725.6</v>
      </c>
      <c r="Q396" s="64">
        <f>+ROUND('Izračun udjela za 2024. (kune)'!Q396/'Izračun udjela za 2024. (euri)'!$G$1,2)</f>
        <v>421412.92</v>
      </c>
      <c r="R396" s="65">
        <f>+ROUND('Izračun udjela za 2024. (kune)'!R396/'Izračun udjela za 2024. (euri)'!$G$1,2)</f>
        <v>0</v>
      </c>
      <c r="S396" s="66">
        <f>+ROUND('Izračun udjela za 2024. (kune)'!S396/'Izračun udjela za 2024. (euri)'!$G$1,2)</f>
        <v>463554.21</v>
      </c>
      <c r="T396" s="64">
        <f>+ROUND('Izračun udjela za 2024. (kune)'!T396/'Izračun udjela za 2024. (euri)'!$G$1,2)</f>
        <v>444049.57</v>
      </c>
      <c r="U396" s="65">
        <f>+ROUND('Izračun udjela za 2024. (kune)'!U396/'Izračun udjela za 2024. (euri)'!$G$1,2)</f>
        <v>0</v>
      </c>
      <c r="V396" s="67">
        <f>+ROUND('Izračun udjela za 2024. (kune)'!V396/'Izračun udjela za 2024. (euri)'!$G$1,2)</f>
        <v>488454.53</v>
      </c>
      <c r="W396" s="64">
        <f>+ROUND('Izračun udjela za 2024. (kune)'!W396/'Izračun udjela za 2024. (euri)'!$G$1,2)</f>
        <v>605601.96</v>
      </c>
      <c r="X396" s="65">
        <f>+ROUND('Izračun udjela za 2024. (kune)'!X396/'Izračun udjela za 2024. (euri)'!$G$1,2)</f>
        <v>0</v>
      </c>
      <c r="Y396" s="67">
        <f>+ROUND('Izračun udjela za 2024. (kune)'!Y396/'Izračun udjela za 2024. (euri)'!$G$1,2)</f>
        <v>666162.16</v>
      </c>
      <c r="Z396" s="64">
        <f>+ROUND('Izračun udjela za 2024. (kune)'!Z396/'Izračun udjela za 2024. (euri)'!$G$1,2)</f>
        <v>984720.1</v>
      </c>
      <c r="AA396" s="68">
        <f>+ROUND('Izračun udjela za 2024. (kune)'!AA396/'Izračun udjela za 2024. (euri)'!$G$1,2)</f>
        <v>2003.58</v>
      </c>
      <c r="AB396" s="65">
        <f>+ROUND('Izračun udjela za 2024. (kune)'!AB396/'Izračun udjela za 2024. (euri)'!$G$1,2)</f>
        <v>0</v>
      </c>
      <c r="AC396" s="67">
        <f>+ROUND('Izračun udjela za 2024. (kune)'!AC396/'Izračun udjela za 2024. (euri)'!$G$1,2)</f>
        <v>1086900.97</v>
      </c>
      <c r="AD396" s="64">
        <f>+ROUND('Izračun udjela za 2024. (kune)'!AD396/'Izračun udjela za 2024. (euri)'!$G$1,2)</f>
        <v>763997.7</v>
      </c>
      <c r="AE396" s="68">
        <f>+ROUND('Izračun udjela za 2024. (kune)'!AE396/'Izračun udjela za 2024. (euri)'!$G$1,2)</f>
        <v>576.76</v>
      </c>
      <c r="AF396" s="65">
        <f>+ROUND('Izračun udjela za 2024. (kune)'!AF396/'Izračun udjela za 2024. (euri)'!$G$1,2)</f>
        <v>0</v>
      </c>
      <c r="AG396" s="67">
        <f>+ROUND('Izračun udjela za 2024. (kune)'!AG396/'Izračun udjela za 2024. (euri)'!$G$1,2)</f>
        <v>845675.83</v>
      </c>
      <c r="AH396" s="64">
        <f>+ROUND('Izračun udjela za 2024. (kune)'!AH396/'Izračun udjela za 2024. (euri)'!$G$1,2)</f>
        <v>695561.69</v>
      </c>
      <c r="AI396" s="68">
        <f>+ROUND('Izračun udjela za 2024. (kune)'!AI396/'Izračun udjela za 2024. (euri)'!$G$1,2)</f>
        <v>436.42</v>
      </c>
      <c r="AJ396" s="64">
        <f>+ROUND('Izračun udjela za 2024. (kune)'!AJ396/'Izračun udjela za 2024. (euri)'!$G$1,2)</f>
        <v>0</v>
      </c>
      <c r="AK396" s="67">
        <f>+ROUND('Izračun udjela za 2024. (kune)'!AK396/'Izračun udjela za 2024. (euri)'!$G$1,2)</f>
        <v>770550.6</v>
      </c>
      <c r="AL396" s="64">
        <f>+ROUND('Izračun udjela za 2024. (kune)'!AL396/'Izračun udjela za 2024. (euri)'!$G$1,2)</f>
        <v>811723.72</v>
      </c>
      <c r="AM396" s="68">
        <f>+ROUND('Izračun udjela za 2024. (kune)'!AM396/'Izračun udjela za 2024. (euri)'!$G$1,2)</f>
        <v>509.22</v>
      </c>
      <c r="AN396" s="64">
        <f>+ROUND('Izračun udjela za 2024. (kune)'!AN396/'Izračun udjela za 2024. (euri)'!$G$1,2)</f>
        <v>0</v>
      </c>
      <c r="AO396" s="67">
        <f>+ROUND('Izračun udjela za 2024. (kune)'!AO396/'Izračun udjela za 2024. (euri)'!$G$1,2)</f>
        <v>898248.75</v>
      </c>
      <c r="AP396" s="69"/>
      <c r="AQ396" s="69"/>
      <c r="AR396" s="69"/>
      <c r="AS396" s="69"/>
      <c r="AT396" s="69"/>
      <c r="AU396" s="71"/>
      <c r="AV396" s="64">
        <v>27</v>
      </c>
      <c r="AW396" s="64">
        <v>27</v>
      </c>
      <c r="AX396" s="64">
        <v>27</v>
      </c>
      <c r="AY396" s="64">
        <v>27</v>
      </c>
      <c r="AZ396" s="64"/>
      <c r="BA396" s="64"/>
      <c r="BB396" s="64"/>
      <c r="BC396" s="64"/>
      <c r="BD396" s="72">
        <f t="shared" ref="BD396:BD459" si="107">+ROUND((Y396+AC396+AG396+AK396+AO396)/5,2)</f>
        <v>853507.66</v>
      </c>
      <c r="BE396" s="73">
        <f t="shared" si="105"/>
        <v>196.52</v>
      </c>
      <c r="BF396" s="74">
        <f t="shared" si="104"/>
        <v>447.75</v>
      </c>
      <c r="BG396" s="66">
        <f t="shared" si="106"/>
        <v>1091091.8899999999</v>
      </c>
      <c r="BH396" s="75">
        <f t="shared" ref="BH396:BH459" si="108">+BG396/$BG$7</f>
        <v>3.0829862089176057E-3</v>
      </c>
      <c r="BI396" s="76">
        <f t="shared" ref="BI396:BI459" si="109">+ROUND(BH396,18)</f>
        <v>3.08298620891761E-3</v>
      </c>
    </row>
    <row r="397" spans="1:61" ht="15.75" customHeight="1" x14ac:dyDescent="0.25">
      <c r="A397" s="60">
        <v>1</v>
      </c>
      <c r="B397" s="61">
        <v>440</v>
      </c>
      <c r="C397" s="61">
        <v>20</v>
      </c>
      <c r="D397" s="62" t="s">
        <v>87</v>
      </c>
      <c r="E397" s="62" t="s">
        <v>476</v>
      </c>
      <c r="F397" s="63">
        <v>4929</v>
      </c>
      <c r="G397" s="64">
        <v>10</v>
      </c>
      <c r="H397" s="64">
        <f>+ROUND('Izračun udjela za 2024. (kune)'!H397/'Izračun udjela za 2024. (euri)'!$G$1,2)</f>
        <v>797337.95</v>
      </c>
      <c r="I397" s="65">
        <f>+ROUND('Izračun udjela za 2024. (kune)'!I397/'Izračun udjela za 2024. (euri)'!$G$1,2)</f>
        <v>0</v>
      </c>
      <c r="J397" s="66">
        <f>+ROUND('Izračun udjela za 2024. (kune)'!J397/'Izračun udjela za 2024. (euri)'!$G$1,2)</f>
        <v>877071.74</v>
      </c>
      <c r="K397" s="64">
        <f>+ROUND('Izračun udjela za 2024. (kune)'!K397/'Izračun udjela za 2024. (euri)'!$G$1,2)</f>
        <v>843462.55</v>
      </c>
      <c r="L397" s="65">
        <f>+ROUND('Izračun udjela za 2024. (kune)'!L397/'Izračun udjela za 2024. (euri)'!$G$1,2)</f>
        <v>0</v>
      </c>
      <c r="M397" s="66">
        <f>+ROUND('Izračun udjela za 2024. (kune)'!M397/'Izračun udjela za 2024. (euri)'!$G$1,2)</f>
        <v>927808.81</v>
      </c>
      <c r="N397" s="64">
        <f>+ROUND('Izračun udjela za 2024. (kune)'!N397/'Izračun udjela za 2024. (euri)'!$G$1,2)</f>
        <v>735983.71</v>
      </c>
      <c r="O397" s="65">
        <f>+ROUND('Izračun udjela za 2024. (kune)'!O397/'Izračun udjela za 2024. (euri)'!$G$1,2)</f>
        <v>0</v>
      </c>
      <c r="P397" s="66">
        <f>+ROUND('Izračun udjela za 2024. (kune)'!P397/'Izračun udjela za 2024. (euri)'!$G$1,2)</f>
        <v>809582.07999999996</v>
      </c>
      <c r="Q397" s="64">
        <f>+ROUND('Izračun udjela za 2024. (kune)'!Q397/'Izračun udjela za 2024. (euri)'!$G$1,2)</f>
        <v>900304.24</v>
      </c>
      <c r="R397" s="65">
        <f>+ROUND('Izračun udjela za 2024. (kune)'!R397/'Izračun udjela za 2024. (euri)'!$G$1,2)</f>
        <v>0</v>
      </c>
      <c r="S397" s="66">
        <f>+ROUND('Izračun udjela za 2024. (kune)'!S397/'Izračun udjela za 2024. (euri)'!$G$1,2)</f>
        <v>990334.66</v>
      </c>
      <c r="T397" s="64">
        <f>+ROUND('Izračun udjela za 2024. (kune)'!T397/'Izračun udjela za 2024. (euri)'!$G$1,2)</f>
        <v>769526.19</v>
      </c>
      <c r="U397" s="65">
        <f>+ROUND('Izračun udjela za 2024. (kune)'!U397/'Izračun udjela za 2024. (euri)'!$G$1,2)</f>
        <v>0</v>
      </c>
      <c r="V397" s="67">
        <f>+ROUND('Izračun udjela za 2024. (kune)'!V397/'Izračun udjela za 2024. (euri)'!$G$1,2)</f>
        <v>846478.81</v>
      </c>
      <c r="W397" s="64">
        <f>+ROUND('Izračun udjela za 2024. (kune)'!W397/'Izračun udjela za 2024. (euri)'!$G$1,2)</f>
        <v>951443.05</v>
      </c>
      <c r="X397" s="65">
        <f>+ROUND('Izračun udjela za 2024. (kune)'!X397/'Izračun udjela za 2024. (euri)'!$G$1,2)</f>
        <v>0</v>
      </c>
      <c r="Y397" s="67">
        <f>+ROUND('Izračun udjela za 2024. (kune)'!Y397/'Izračun udjela za 2024. (euri)'!$G$1,2)</f>
        <v>1046587.36</v>
      </c>
      <c r="Z397" s="64">
        <f>+ROUND('Izračun udjela za 2024. (kune)'!Z397/'Izračun udjela za 2024. (euri)'!$G$1,2)</f>
        <v>1113531.17</v>
      </c>
      <c r="AA397" s="68">
        <f>+ROUND('Izračun udjela za 2024. (kune)'!AA397/'Izračun udjela za 2024. (euri)'!$G$1,2)</f>
        <v>1445.53</v>
      </c>
      <c r="AB397" s="65">
        <f>+ROUND('Izračun udjela za 2024. (kune)'!AB397/'Izračun udjela za 2024. (euri)'!$G$1,2)</f>
        <v>0</v>
      </c>
      <c r="AC397" s="67">
        <f>+ROUND('Izračun udjela za 2024. (kune)'!AC397/'Izračun udjela za 2024. (euri)'!$G$1,2)</f>
        <v>1225265.1399999999</v>
      </c>
      <c r="AD397" s="64">
        <f>+ROUND('Izračun udjela za 2024. (kune)'!AD397/'Izračun udjela za 2024. (euri)'!$G$1,2)</f>
        <v>1156330.94</v>
      </c>
      <c r="AE397" s="68">
        <f>+ROUND('Izračun udjela za 2024. (kune)'!AE397/'Izračun udjela za 2024. (euri)'!$G$1,2)</f>
        <v>195.1</v>
      </c>
      <c r="AF397" s="65">
        <f>+ROUND('Izračun udjela za 2024. (kune)'!AF397/'Izračun udjela za 2024. (euri)'!$G$1,2)</f>
        <v>0</v>
      </c>
      <c r="AG397" s="67">
        <f>+ROUND('Izračun udjela za 2024. (kune)'!AG397/'Izračun udjela za 2024. (euri)'!$G$1,2)</f>
        <v>1274158.3400000001</v>
      </c>
      <c r="AH397" s="64">
        <f>+ROUND('Izračun udjela za 2024. (kune)'!AH397/'Izračun udjela za 2024. (euri)'!$G$1,2)</f>
        <v>1338461.97</v>
      </c>
      <c r="AI397" s="68">
        <f>+ROUND('Izračun udjela za 2024. (kune)'!AI397/'Izračun udjela za 2024. (euri)'!$G$1,2)</f>
        <v>594.58000000000004</v>
      </c>
      <c r="AJ397" s="64">
        <f>+ROUND('Izračun udjela za 2024. (kune)'!AJ397/'Izračun udjela za 2024. (euri)'!$G$1,2)</f>
        <v>0</v>
      </c>
      <c r="AK397" s="67">
        <f>+ROUND('Izračun udjela za 2024. (kune)'!AK397/'Izračun udjela za 2024. (euri)'!$G$1,2)</f>
        <v>1476909.94</v>
      </c>
      <c r="AL397" s="64">
        <f>+ROUND('Izračun udjela za 2024. (kune)'!AL397/'Izračun udjela za 2024. (euri)'!$G$1,2)</f>
        <v>1827401.44</v>
      </c>
      <c r="AM397" s="68">
        <f>+ROUND('Izračun udjela za 2024. (kune)'!AM397/'Izračun udjela za 2024. (euri)'!$G$1,2)</f>
        <v>539.41999999999996</v>
      </c>
      <c r="AN397" s="64">
        <f>+ROUND('Izračun udjela za 2024. (kune)'!AN397/'Izračun udjela za 2024. (euri)'!$G$1,2)</f>
        <v>0</v>
      </c>
      <c r="AO397" s="67">
        <f>+ROUND('Izračun udjela za 2024. (kune)'!AO397/'Izračun udjela za 2024. (euri)'!$G$1,2)</f>
        <v>2017869.94</v>
      </c>
      <c r="AP397" s="69"/>
      <c r="AQ397" s="69"/>
      <c r="AR397" s="69"/>
      <c r="AS397" s="69"/>
      <c r="AT397" s="69"/>
      <c r="AU397" s="71"/>
      <c r="AV397" s="64">
        <v>9</v>
      </c>
      <c r="AW397" s="64">
        <v>11</v>
      </c>
      <c r="AX397" s="64">
        <v>24</v>
      </c>
      <c r="AY397" s="64">
        <v>38</v>
      </c>
      <c r="AZ397" s="64"/>
      <c r="BA397" s="64"/>
      <c r="BB397" s="64"/>
      <c r="BC397" s="64"/>
      <c r="BD397" s="72">
        <f t="shared" si="107"/>
        <v>1408158.14</v>
      </c>
      <c r="BE397" s="73">
        <f t="shared" si="105"/>
        <v>285.69</v>
      </c>
      <c r="BF397" s="74">
        <f t="shared" si="104"/>
        <v>447.75</v>
      </c>
      <c r="BG397" s="66">
        <f t="shared" si="106"/>
        <v>798793.74</v>
      </c>
      <c r="BH397" s="75">
        <f t="shared" si="108"/>
        <v>2.2570693694641208E-3</v>
      </c>
      <c r="BI397" s="76">
        <f t="shared" si="109"/>
        <v>2.2570693694641199E-3</v>
      </c>
    </row>
    <row r="398" spans="1:61" ht="15.75" customHeight="1" x14ac:dyDescent="0.25">
      <c r="A398" s="60">
        <v>1</v>
      </c>
      <c r="B398" s="61">
        <v>441</v>
      </c>
      <c r="C398" s="61">
        <v>20</v>
      </c>
      <c r="D398" s="62" t="s">
        <v>87</v>
      </c>
      <c r="E398" s="62" t="s">
        <v>477</v>
      </c>
      <c r="F398" s="63">
        <v>2391</v>
      </c>
      <c r="G398" s="64">
        <v>10</v>
      </c>
      <c r="H398" s="64">
        <f>+ROUND('Izračun udjela za 2024. (kune)'!H398/'Izračun udjela za 2024. (euri)'!$G$1,2)</f>
        <v>311815.39</v>
      </c>
      <c r="I398" s="65">
        <f>+ROUND('Izračun udjela za 2024. (kune)'!I398/'Izračun udjela za 2024. (euri)'!$G$1,2)</f>
        <v>0</v>
      </c>
      <c r="J398" s="66">
        <f>+ROUND('Izračun udjela za 2024. (kune)'!J398/'Izračun udjela za 2024. (euri)'!$G$1,2)</f>
        <v>342996.93</v>
      </c>
      <c r="K398" s="64">
        <f>+ROUND('Izračun udjela za 2024. (kune)'!K398/'Izračun udjela za 2024. (euri)'!$G$1,2)</f>
        <v>373973.22</v>
      </c>
      <c r="L398" s="65">
        <f>+ROUND('Izračun udjela za 2024. (kune)'!L398/'Izračun udjela za 2024. (euri)'!$G$1,2)</f>
        <v>0</v>
      </c>
      <c r="M398" s="66">
        <f>+ROUND('Izračun udjela za 2024. (kune)'!M398/'Izračun udjela za 2024. (euri)'!$G$1,2)</f>
        <v>411370.54</v>
      </c>
      <c r="N398" s="64">
        <f>+ROUND('Izračun udjela za 2024. (kune)'!N398/'Izračun udjela za 2024. (euri)'!$G$1,2)</f>
        <v>347221.9</v>
      </c>
      <c r="O398" s="65">
        <f>+ROUND('Izračun udjela za 2024. (kune)'!O398/'Izračun udjela za 2024. (euri)'!$G$1,2)</f>
        <v>0</v>
      </c>
      <c r="P398" s="66">
        <f>+ROUND('Izračun udjela za 2024. (kune)'!P398/'Izračun udjela za 2024. (euri)'!$G$1,2)</f>
        <v>381944.09</v>
      </c>
      <c r="Q398" s="64">
        <f>+ROUND('Izračun udjela za 2024. (kune)'!Q398/'Izračun udjela za 2024. (euri)'!$G$1,2)</f>
        <v>377693.24</v>
      </c>
      <c r="R398" s="65">
        <f>+ROUND('Izračun udjela za 2024. (kune)'!R398/'Izračun udjela za 2024. (euri)'!$G$1,2)</f>
        <v>0</v>
      </c>
      <c r="S398" s="66">
        <f>+ROUND('Izračun udjela za 2024. (kune)'!S398/'Izračun udjela za 2024. (euri)'!$G$1,2)</f>
        <v>415462.56</v>
      </c>
      <c r="T398" s="64">
        <f>+ROUND('Izračun udjela za 2024. (kune)'!T398/'Izračun udjela za 2024. (euri)'!$G$1,2)</f>
        <v>368855.93</v>
      </c>
      <c r="U398" s="65">
        <f>+ROUND('Izračun udjela za 2024. (kune)'!U398/'Izračun udjela za 2024. (euri)'!$G$1,2)</f>
        <v>0</v>
      </c>
      <c r="V398" s="67">
        <f>+ROUND('Izračun udjela za 2024. (kune)'!V398/'Izračun udjela za 2024. (euri)'!$G$1,2)</f>
        <v>405741.52</v>
      </c>
      <c r="W398" s="64">
        <f>+ROUND('Izračun udjela za 2024. (kune)'!W398/'Izračun udjela za 2024. (euri)'!$G$1,2)</f>
        <v>455023.47</v>
      </c>
      <c r="X398" s="65">
        <f>+ROUND('Izračun udjela za 2024. (kune)'!X398/'Izračun udjela za 2024. (euri)'!$G$1,2)</f>
        <v>0</v>
      </c>
      <c r="Y398" s="67">
        <f>+ROUND('Izračun udjela za 2024. (kune)'!Y398/'Izračun udjela za 2024. (euri)'!$G$1,2)</f>
        <v>500525.81</v>
      </c>
      <c r="Z398" s="64">
        <f>+ROUND('Izračun udjela za 2024. (kune)'!Z398/'Izračun udjela za 2024. (euri)'!$G$1,2)</f>
        <v>509392.19</v>
      </c>
      <c r="AA398" s="68">
        <f>+ROUND('Izračun udjela za 2024. (kune)'!AA398/'Izračun udjela za 2024. (euri)'!$G$1,2)</f>
        <v>1581.05</v>
      </c>
      <c r="AB398" s="65">
        <f>+ROUND('Izračun udjela za 2024. (kune)'!AB398/'Izračun udjela za 2024. (euri)'!$G$1,2)</f>
        <v>0</v>
      </c>
      <c r="AC398" s="67">
        <f>+ROUND('Izračun udjela za 2024. (kune)'!AC398/'Izračun udjela za 2024. (euri)'!$G$1,2)</f>
        <v>574578.71</v>
      </c>
      <c r="AD398" s="64">
        <f>+ROUND('Izračun udjela za 2024. (kune)'!AD398/'Izračun udjela za 2024. (euri)'!$G$1,2)</f>
        <v>521563.81</v>
      </c>
      <c r="AE398" s="68">
        <f>+ROUND('Izračun udjela za 2024. (kune)'!AE398/'Izračun udjela za 2024. (euri)'!$G$1,2)</f>
        <v>2047.02</v>
      </c>
      <c r="AF398" s="65">
        <f>+ROUND('Izračun udjela za 2024. (kune)'!AF398/'Izračun udjela za 2024. (euri)'!$G$1,2)</f>
        <v>0</v>
      </c>
      <c r="AG398" s="67">
        <f>+ROUND('Izračun udjela za 2024. (kune)'!AG398/'Izračun udjela za 2024. (euri)'!$G$1,2)</f>
        <v>588768.89</v>
      </c>
      <c r="AH398" s="64">
        <f>+ROUND('Izračun udjela za 2024. (kune)'!AH398/'Izračun udjela za 2024. (euri)'!$G$1,2)</f>
        <v>511739.42</v>
      </c>
      <c r="AI398" s="68">
        <f>+ROUND('Izračun udjela za 2024. (kune)'!AI398/'Izračun udjela za 2024. (euri)'!$G$1,2)</f>
        <v>2780.92</v>
      </c>
      <c r="AJ398" s="64">
        <f>+ROUND('Izračun udjela za 2024. (kune)'!AJ398/'Izračun udjela za 2024. (euri)'!$G$1,2)</f>
        <v>0</v>
      </c>
      <c r="AK398" s="67">
        <f>+ROUND('Izračun udjela za 2024. (kune)'!AK398/'Izračun udjela za 2024. (euri)'!$G$1,2)</f>
        <v>586133.47</v>
      </c>
      <c r="AL398" s="64">
        <f>+ROUND('Izračun udjela za 2024. (kune)'!AL398/'Izračun udjela za 2024. (euri)'!$G$1,2)</f>
        <v>736637.01</v>
      </c>
      <c r="AM398" s="68">
        <f>+ROUND('Izračun udjela za 2024. (kune)'!AM398/'Izračun udjela za 2024. (euri)'!$G$1,2)</f>
        <v>3849.89</v>
      </c>
      <c r="AN398" s="64">
        <f>+ROUND('Izračun udjela za 2024. (kune)'!AN398/'Izračun udjela za 2024. (euri)'!$G$1,2)</f>
        <v>0</v>
      </c>
      <c r="AO398" s="67">
        <f>+ROUND('Izračun udjela za 2024. (kune)'!AO398/'Izračun udjela za 2024. (euri)'!$G$1,2)</f>
        <v>840228.68</v>
      </c>
      <c r="AP398" s="69"/>
      <c r="AQ398" s="69"/>
      <c r="AR398" s="69"/>
      <c r="AS398" s="69"/>
      <c r="AT398" s="69"/>
      <c r="AU398" s="71"/>
      <c r="AV398" s="64">
        <v>73</v>
      </c>
      <c r="AW398" s="64">
        <v>79</v>
      </c>
      <c r="AX398" s="64">
        <v>120</v>
      </c>
      <c r="AY398" s="64">
        <v>156</v>
      </c>
      <c r="AZ398" s="64"/>
      <c r="BA398" s="64"/>
      <c r="BB398" s="64"/>
      <c r="BC398" s="64"/>
      <c r="BD398" s="72">
        <f t="shared" si="107"/>
        <v>618047.11</v>
      </c>
      <c r="BE398" s="73">
        <f t="shared" si="105"/>
        <v>258.49</v>
      </c>
      <c r="BF398" s="74">
        <f t="shared" si="104"/>
        <v>447.75</v>
      </c>
      <c r="BG398" s="66">
        <f t="shared" si="106"/>
        <v>452520.66</v>
      </c>
      <c r="BH398" s="75">
        <f t="shared" si="108"/>
        <v>1.2786411179633026E-3</v>
      </c>
      <c r="BI398" s="76">
        <f t="shared" si="109"/>
        <v>1.2786411179633E-3</v>
      </c>
    </row>
    <row r="399" spans="1:61" ht="15.75" customHeight="1" x14ac:dyDescent="0.25">
      <c r="A399" s="60">
        <v>1</v>
      </c>
      <c r="B399" s="61">
        <v>442</v>
      </c>
      <c r="C399" s="61">
        <v>6</v>
      </c>
      <c r="D399" s="62" t="s">
        <v>87</v>
      </c>
      <c r="E399" s="62" t="s">
        <v>478</v>
      </c>
      <c r="F399" s="63">
        <v>3942</v>
      </c>
      <c r="G399" s="64">
        <v>10</v>
      </c>
      <c r="H399" s="64">
        <f>+ROUND('Izračun udjela za 2024. (kune)'!H399/'Izračun udjela za 2024. (euri)'!$G$1,2)</f>
        <v>249255.63</v>
      </c>
      <c r="I399" s="65">
        <f>+ROUND('Izračun udjela za 2024. (kune)'!I399/'Izračun udjela za 2024. (euri)'!$G$1,2)</f>
        <v>0</v>
      </c>
      <c r="J399" s="66">
        <f>+ROUND('Izračun udjela za 2024. (kune)'!J399/'Izračun udjela za 2024. (euri)'!$G$1,2)</f>
        <v>274181.19</v>
      </c>
      <c r="K399" s="64">
        <f>+ROUND('Izračun udjela za 2024. (kune)'!K399/'Izračun udjela za 2024. (euri)'!$G$1,2)</f>
        <v>247975.61</v>
      </c>
      <c r="L399" s="65">
        <f>+ROUND('Izračun udjela za 2024. (kune)'!L399/'Izračun udjela za 2024. (euri)'!$G$1,2)</f>
        <v>0</v>
      </c>
      <c r="M399" s="66">
        <f>+ROUND('Izračun udjela za 2024. (kune)'!M399/'Izračun udjela za 2024. (euri)'!$G$1,2)</f>
        <v>272773.17</v>
      </c>
      <c r="N399" s="64">
        <f>+ROUND('Izračun udjela za 2024. (kune)'!N399/'Izračun udjela za 2024. (euri)'!$G$1,2)</f>
        <v>246637.11</v>
      </c>
      <c r="O399" s="65">
        <f>+ROUND('Izračun udjela za 2024. (kune)'!O399/'Izračun udjela za 2024. (euri)'!$G$1,2)</f>
        <v>0</v>
      </c>
      <c r="P399" s="66">
        <f>+ROUND('Izračun udjela za 2024. (kune)'!P399/'Izračun udjela za 2024. (euri)'!$G$1,2)</f>
        <v>271300.82</v>
      </c>
      <c r="Q399" s="64">
        <f>+ROUND('Izračun udjela za 2024. (kune)'!Q399/'Izračun udjela za 2024. (euri)'!$G$1,2)</f>
        <v>182848.58</v>
      </c>
      <c r="R399" s="65">
        <f>+ROUND('Izračun udjela za 2024. (kune)'!R399/'Izračun udjela za 2024. (euri)'!$G$1,2)</f>
        <v>0</v>
      </c>
      <c r="S399" s="66">
        <f>+ROUND('Izračun udjela za 2024. (kune)'!S399/'Izračun udjela za 2024. (euri)'!$G$1,2)</f>
        <v>201133.43</v>
      </c>
      <c r="T399" s="64">
        <f>+ROUND('Izračun udjela za 2024. (kune)'!T399/'Izračun udjela za 2024. (euri)'!$G$1,2)</f>
        <v>276154.94</v>
      </c>
      <c r="U399" s="65">
        <f>+ROUND('Izračun udjela za 2024. (kune)'!U399/'Izračun udjela za 2024. (euri)'!$G$1,2)</f>
        <v>0</v>
      </c>
      <c r="V399" s="67">
        <f>+ROUND('Izračun udjela za 2024. (kune)'!V399/'Izračun udjela za 2024. (euri)'!$G$1,2)</f>
        <v>303770.43</v>
      </c>
      <c r="W399" s="64">
        <f>+ROUND('Izračun udjela za 2024. (kune)'!W399/'Izračun udjela za 2024. (euri)'!$G$1,2)</f>
        <v>410365.48</v>
      </c>
      <c r="X399" s="65">
        <f>+ROUND('Izračun udjela za 2024. (kune)'!X399/'Izračun udjela za 2024. (euri)'!$G$1,2)</f>
        <v>0</v>
      </c>
      <c r="Y399" s="67">
        <f>+ROUND('Izračun udjela za 2024. (kune)'!Y399/'Izračun udjela za 2024. (euri)'!$G$1,2)</f>
        <v>451402.03</v>
      </c>
      <c r="Z399" s="64">
        <f>+ROUND('Izračun udjela za 2024. (kune)'!Z399/'Izračun udjela za 2024. (euri)'!$G$1,2)</f>
        <v>455216.27</v>
      </c>
      <c r="AA399" s="68">
        <f>+ROUND('Izračun udjela za 2024. (kune)'!AA399/'Izračun udjela za 2024. (euri)'!$G$1,2)</f>
        <v>1233.08</v>
      </c>
      <c r="AB399" s="65">
        <f>+ROUND('Izračun udjela za 2024. (kune)'!AB399/'Izračun udjela za 2024. (euri)'!$G$1,2)</f>
        <v>0</v>
      </c>
      <c r="AC399" s="67">
        <f>+ROUND('Izračun udjela za 2024. (kune)'!AC399/'Izračun udjela za 2024. (euri)'!$G$1,2)</f>
        <v>500737.89</v>
      </c>
      <c r="AD399" s="64">
        <f>+ROUND('Izračun udjela za 2024. (kune)'!AD399/'Izračun udjela za 2024. (euri)'!$G$1,2)</f>
        <v>453399.55</v>
      </c>
      <c r="AE399" s="68">
        <f>+ROUND('Izračun udjela za 2024. (kune)'!AE399/'Izračun udjela za 2024. (euri)'!$G$1,2)</f>
        <v>0</v>
      </c>
      <c r="AF399" s="65">
        <f>+ROUND('Izračun udjela za 2024. (kune)'!AF399/'Izračun udjela za 2024. (euri)'!$G$1,2)</f>
        <v>0</v>
      </c>
      <c r="AG399" s="67">
        <f>+ROUND('Izračun udjela za 2024. (kune)'!AG399/'Izračun udjela za 2024. (euri)'!$G$1,2)</f>
        <v>498739.5</v>
      </c>
      <c r="AH399" s="64">
        <f>+ROUND('Izračun udjela za 2024. (kune)'!AH399/'Izračun udjela za 2024. (euri)'!$G$1,2)</f>
        <v>500569.23</v>
      </c>
      <c r="AI399" s="68">
        <f>+ROUND('Izračun udjela za 2024. (kune)'!AI399/'Izračun udjela za 2024. (euri)'!$G$1,2)</f>
        <v>0</v>
      </c>
      <c r="AJ399" s="64">
        <f>+ROUND('Izračun udjela za 2024. (kune)'!AJ399/'Izračun udjela za 2024. (euri)'!$G$1,2)</f>
        <v>0</v>
      </c>
      <c r="AK399" s="67">
        <f>+ROUND('Izračun udjela za 2024. (kune)'!AK399/'Izračun udjela za 2024. (euri)'!$G$1,2)</f>
        <v>550626.16</v>
      </c>
      <c r="AL399" s="64">
        <f>+ROUND('Izračun udjela za 2024. (kune)'!AL399/'Izračun udjela za 2024. (euri)'!$G$1,2)</f>
        <v>548338.5</v>
      </c>
      <c r="AM399" s="68">
        <f>+ROUND('Izračun udjela za 2024. (kune)'!AM399/'Izračun udjela za 2024. (euri)'!$G$1,2)</f>
        <v>0</v>
      </c>
      <c r="AN399" s="64">
        <f>+ROUND('Izračun udjela za 2024. (kune)'!AN399/'Izračun udjela za 2024. (euri)'!$G$1,2)</f>
        <v>0</v>
      </c>
      <c r="AO399" s="67">
        <f>+ROUND('Izračun udjela za 2024. (kune)'!AO399/'Izračun udjela za 2024. (euri)'!$G$1,2)</f>
        <v>603172.35</v>
      </c>
      <c r="AP399" s="69"/>
      <c r="AQ399" s="69"/>
      <c r="AR399" s="69"/>
      <c r="AS399" s="69"/>
      <c r="AT399" s="69"/>
      <c r="AU399" s="71"/>
      <c r="AV399" s="64">
        <v>0</v>
      </c>
      <c r="AW399" s="64">
        <v>0</v>
      </c>
      <c r="AX399" s="64">
        <v>0</v>
      </c>
      <c r="AY399" s="64">
        <v>0</v>
      </c>
      <c r="AZ399" s="64"/>
      <c r="BA399" s="64"/>
      <c r="BB399" s="64"/>
      <c r="BC399" s="64"/>
      <c r="BD399" s="72">
        <f t="shared" si="107"/>
        <v>520935.59</v>
      </c>
      <c r="BE399" s="73">
        <f t="shared" si="105"/>
        <v>132.15</v>
      </c>
      <c r="BF399" s="74">
        <f t="shared" si="104"/>
        <v>447.75</v>
      </c>
      <c r="BG399" s="66">
        <f t="shared" si="106"/>
        <v>1244095.2000000002</v>
      </c>
      <c r="BH399" s="75">
        <f t="shared" si="108"/>
        <v>3.5153119359915609E-3</v>
      </c>
      <c r="BI399" s="76">
        <f t="shared" si="109"/>
        <v>3.51531193599156E-3</v>
      </c>
    </row>
    <row r="400" spans="1:61" ht="15.75" customHeight="1" x14ac:dyDescent="0.25">
      <c r="A400" s="60">
        <v>1</v>
      </c>
      <c r="B400" s="61">
        <v>443</v>
      </c>
      <c r="C400" s="61">
        <v>17</v>
      </c>
      <c r="D400" s="62" t="s">
        <v>87</v>
      </c>
      <c r="E400" s="62" t="s">
        <v>479</v>
      </c>
      <c r="F400" s="63">
        <v>1669</v>
      </c>
      <c r="G400" s="64">
        <v>10</v>
      </c>
      <c r="H400" s="64">
        <f>+ROUND('Izračun udjela za 2024. (kune)'!H400/'Izračun udjela za 2024. (euri)'!$G$1,2)</f>
        <v>211126.48</v>
      </c>
      <c r="I400" s="65">
        <f>+ROUND('Izračun udjela za 2024. (kune)'!I400/'Izračun udjela za 2024. (euri)'!$G$1,2)</f>
        <v>0</v>
      </c>
      <c r="J400" s="66">
        <f>+ROUND('Izračun udjela za 2024. (kune)'!J400/'Izračun udjela za 2024. (euri)'!$G$1,2)</f>
        <v>232239.12</v>
      </c>
      <c r="K400" s="64">
        <f>+ROUND('Izračun udjela za 2024. (kune)'!K400/'Izračun udjela za 2024. (euri)'!$G$1,2)</f>
        <v>216242.23</v>
      </c>
      <c r="L400" s="65">
        <f>+ROUND('Izračun udjela za 2024. (kune)'!L400/'Izračun udjela za 2024. (euri)'!$G$1,2)</f>
        <v>0</v>
      </c>
      <c r="M400" s="66">
        <f>+ROUND('Izračun udjela za 2024. (kune)'!M400/'Izračun udjela za 2024. (euri)'!$G$1,2)</f>
        <v>237866.45</v>
      </c>
      <c r="N400" s="64">
        <f>+ROUND('Izračun udjela za 2024. (kune)'!N400/'Izračun udjela za 2024. (euri)'!$G$1,2)</f>
        <v>147815.79999999999</v>
      </c>
      <c r="O400" s="65">
        <f>+ROUND('Izračun udjela za 2024. (kune)'!O400/'Izračun udjela za 2024. (euri)'!$G$1,2)</f>
        <v>0</v>
      </c>
      <c r="P400" s="66">
        <f>+ROUND('Izračun udjela za 2024. (kune)'!P400/'Izračun udjela za 2024. (euri)'!$G$1,2)</f>
        <v>162597.37</v>
      </c>
      <c r="Q400" s="64">
        <f>+ROUND('Izračun udjela za 2024. (kune)'!Q400/'Izračun udjela za 2024. (euri)'!$G$1,2)</f>
        <v>193355.88</v>
      </c>
      <c r="R400" s="65">
        <f>+ROUND('Izračun udjela za 2024. (kune)'!R400/'Izračun udjela za 2024. (euri)'!$G$1,2)</f>
        <v>0</v>
      </c>
      <c r="S400" s="66">
        <f>+ROUND('Izračun udjela za 2024. (kune)'!S400/'Izračun udjela za 2024. (euri)'!$G$1,2)</f>
        <v>212691.47</v>
      </c>
      <c r="T400" s="64">
        <f>+ROUND('Izračun udjela za 2024. (kune)'!T400/'Izračun udjela za 2024. (euri)'!$G$1,2)</f>
        <v>158389.04</v>
      </c>
      <c r="U400" s="65">
        <f>+ROUND('Izračun udjela za 2024. (kune)'!U400/'Izračun udjela za 2024. (euri)'!$G$1,2)</f>
        <v>0</v>
      </c>
      <c r="V400" s="67">
        <f>+ROUND('Izračun udjela za 2024. (kune)'!V400/'Izračun udjela za 2024. (euri)'!$G$1,2)</f>
        <v>174227.94</v>
      </c>
      <c r="W400" s="64">
        <f>+ROUND('Izračun udjela za 2024. (kune)'!W400/'Izračun udjela za 2024. (euri)'!$G$1,2)</f>
        <v>254301.53</v>
      </c>
      <c r="X400" s="65">
        <f>+ROUND('Izračun udjela za 2024. (kune)'!X400/'Izračun udjela za 2024. (euri)'!$G$1,2)</f>
        <v>0</v>
      </c>
      <c r="Y400" s="67">
        <f>+ROUND('Izračun udjela za 2024. (kune)'!Y400/'Izračun udjela za 2024. (euri)'!$G$1,2)</f>
        <v>279731.68</v>
      </c>
      <c r="Z400" s="64">
        <f>+ROUND('Izračun udjela za 2024. (kune)'!Z400/'Izračun udjela za 2024. (euri)'!$G$1,2)</f>
        <v>283775.58</v>
      </c>
      <c r="AA400" s="68">
        <f>+ROUND('Izračun udjela za 2024. (kune)'!AA400/'Izračun udjela za 2024. (euri)'!$G$1,2)</f>
        <v>6371.92</v>
      </c>
      <c r="AB400" s="65">
        <f>+ROUND('Izračun udjela za 2024. (kune)'!AB400/'Izračun udjela za 2024. (euri)'!$G$1,2)</f>
        <v>0</v>
      </c>
      <c r="AC400" s="67">
        <f>+ROUND('Izračun udjela za 2024. (kune)'!AC400/'Izračun udjela za 2024. (euri)'!$G$1,2)</f>
        <v>348285.57</v>
      </c>
      <c r="AD400" s="64">
        <f>+ROUND('Izračun udjela za 2024. (kune)'!AD400/'Izračun udjela za 2024. (euri)'!$G$1,2)</f>
        <v>318730.25</v>
      </c>
      <c r="AE400" s="68">
        <f>+ROUND('Izračun udjela za 2024. (kune)'!AE400/'Izračun udjela za 2024. (euri)'!$G$1,2)</f>
        <v>4008.27</v>
      </c>
      <c r="AF400" s="65">
        <f>+ROUND('Izračun udjela za 2024. (kune)'!AF400/'Izračun udjela za 2024. (euri)'!$G$1,2)</f>
        <v>0</v>
      </c>
      <c r="AG400" s="67">
        <f>+ROUND('Izračun udjela za 2024. (kune)'!AG400/'Izračun udjela za 2024. (euri)'!$G$1,2)</f>
        <v>393277.6</v>
      </c>
      <c r="AH400" s="64">
        <f>+ROUND('Izračun udjela za 2024. (kune)'!AH400/'Izračun udjela za 2024. (euri)'!$G$1,2)</f>
        <v>288805.63</v>
      </c>
      <c r="AI400" s="68">
        <f>+ROUND('Izračun udjela za 2024. (kune)'!AI400/'Izračun udjela za 2024. (euri)'!$G$1,2)</f>
        <v>6167.91</v>
      </c>
      <c r="AJ400" s="64">
        <f>+ROUND('Izračun udjela za 2024. (kune)'!AJ400/'Izračun udjela za 2024. (euri)'!$G$1,2)</f>
        <v>0</v>
      </c>
      <c r="AK400" s="67">
        <f>+ROUND('Izračun udjela za 2024. (kune)'!AK400/'Izračun udjela za 2024. (euri)'!$G$1,2)</f>
        <v>363021.74</v>
      </c>
      <c r="AL400" s="64">
        <f>+ROUND('Izračun udjela za 2024. (kune)'!AL400/'Izračun udjela za 2024. (euri)'!$G$1,2)</f>
        <v>328234.14</v>
      </c>
      <c r="AM400" s="68">
        <f>+ROUND('Izračun udjela za 2024. (kune)'!AM400/'Izračun udjela za 2024. (euri)'!$G$1,2)</f>
        <v>4092.88</v>
      </c>
      <c r="AN400" s="64">
        <f>+ROUND('Izračun udjela za 2024. (kune)'!AN400/'Izračun udjela za 2024. (euri)'!$G$1,2)</f>
        <v>0</v>
      </c>
      <c r="AO400" s="67">
        <f>+ROUND('Izračun udjela za 2024. (kune)'!AO400/'Izračun udjela za 2024. (euri)'!$G$1,2)</f>
        <v>408675.63</v>
      </c>
      <c r="AP400" s="69"/>
      <c r="AQ400" s="69"/>
      <c r="AR400" s="69"/>
      <c r="AS400" s="69"/>
      <c r="AT400" s="69"/>
      <c r="AU400" s="71"/>
      <c r="AV400" s="64">
        <v>197</v>
      </c>
      <c r="AW400" s="64">
        <v>215</v>
      </c>
      <c r="AX400" s="64">
        <v>238</v>
      </c>
      <c r="AY400" s="64">
        <v>238</v>
      </c>
      <c r="AZ400" s="64"/>
      <c r="BA400" s="64"/>
      <c r="BB400" s="64"/>
      <c r="BC400" s="64"/>
      <c r="BD400" s="72">
        <f t="shared" si="107"/>
        <v>358598.44</v>
      </c>
      <c r="BE400" s="73">
        <f t="shared" si="105"/>
        <v>214.86</v>
      </c>
      <c r="BF400" s="74">
        <f t="shared" si="104"/>
        <v>447.75</v>
      </c>
      <c r="BG400" s="66">
        <f t="shared" si="106"/>
        <v>388693.41</v>
      </c>
      <c r="BH400" s="75">
        <f t="shared" si="108"/>
        <v>1.0982910179335643E-3</v>
      </c>
      <c r="BI400" s="76">
        <f t="shared" si="109"/>
        <v>1.09829101793356E-3</v>
      </c>
    </row>
    <row r="401" spans="1:61" ht="15.75" customHeight="1" x14ac:dyDescent="0.25">
      <c r="A401" s="60">
        <v>1</v>
      </c>
      <c r="B401" s="61">
        <v>444</v>
      </c>
      <c r="C401" s="61">
        <v>15</v>
      </c>
      <c r="D401" s="62" t="s">
        <v>91</v>
      </c>
      <c r="E401" s="62" t="s">
        <v>480</v>
      </c>
      <c r="F401" s="63">
        <v>42599</v>
      </c>
      <c r="G401" s="64">
        <v>15</v>
      </c>
      <c r="H401" s="64">
        <f>+ROUND('Izračun udjela za 2024. (kune)'!H401/'Izračun udjela za 2024. (euri)'!$G$1,2)</f>
        <v>15763766.939999999</v>
      </c>
      <c r="I401" s="65">
        <f>+ROUND('Izračun udjela za 2024. (kune)'!I401/'Izračun udjela za 2024. (euri)'!$G$1,2)</f>
        <v>1418735.45</v>
      </c>
      <c r="J401" s="66">
        <f>+ROUND('Izračun udjela za 2024. (kune)'!J401/'Izračun udjela za 2024. (euri)'!$G$1,2)</f>
        <v>16496786.220000001</v>
      </c>
      <c r="K401" s="64">
        <f>+ROUND('Izračun udjela za 2024. (kune)'!K401/'Izračun udjela za 2024. (euri)'!$G$1,2)</f>
        <v>15954932.34</v>
      </c>
      <c r="L401" s="65">
        <f>+ROUND('Izračun udjela za 2024. (kune)'!L401/'Izračun udjela za 2024. (euri)'!$G$1,2)</f>
        <v>1435940.29</v>
      </c>
      <c r="M401" s="66">
        <f>+ROUND('Izračun udjela za 2024. (kune)'!M401/'Izračun udjela za 2024. (euri)'!$G$1,2)</f>
        <v>16696840.859999999</v>
      </c>
      <c r="N401" s="64">
        <f>+ROUND('Izračun udjela za 2024. (kune)'!N401/'Izračun udjela za 2024. (euri)'!$G$1,2)</f>
        <v>13367519.92</v>
      </c>
      <c r="O401" s="65">
        <f>+ROUND('Izračun udjela za 2024. (kune)'!O401/'Izračun udjela za 2024. (euri)'!$G$1,2)</f>
        <v>1203076.54</v>
      </c>
      <c r="P401" s="66">
        <f>+ROUND('Izračun udjela za 2024. (kune)'!P401/'Izračun udjela za 2024. (euri)'!$G$1,2)</f>
        <v>13989109.880000001</v>
      </c>
      <c r="Q401" s="64">
        <f>+ROUND('Izračun udjela za 2024. (kune)'!Q401/'Izračun udjela za 2024. (euri)'!$G$1,2)</f>
        <v>13644500.279999999</v>
      </c>
      <c r="R401" s="65">
        <f>+ROUND('Izračun udjela za 2024. (kune)'!R401/'Izračun udjela za 2024. (euri)'!$G$1,2)</f>
        <v>1241467.02</v>
      </c>
      <c r="S401" s="66">
        <f>+ROUND('Izračun udjela za 2024. (kune)'!S401/'Izračun udjela za 2024. (euri)'!$G$1,2)</f>
        <v>14263488.24</v>
      </c>
      <c r="T401" s="64">
        <f>+ROUND('Izračun udjela za 2024. (kune)'!T401/'Izračun udjela za 2024. (euri)'!$G$1,2)</f>
        <v>13244619.199999999</v>
      </c>
      <c r="U401" s="65">
        <f>+ROUND('Izračun udjela za 2024. (kune)'!U401/'Izračun udjela za 2024. (euri)'!$G$1,2)</f>
        <v>1205150.5900000001</v>
      </c>
      <c r="V401" s="67">
        <f>+ROUND('Izračun udjela za 2024. (kune)'!V401/'Izračun udjela za 2024. (euri)'!$G$1,2)</f>
        <v>13845388.9</v>
      </c>
      <c r="W401" s="64">
        <f>+ROUND('Izračun udjela za 2024. (kune)'!W401/'Izračun udjela za 2024. (euri)'!$G$1,2)</f>
        <v>15036471.289999999</v>
      </c>
      <c r="X401" s="65">
        <f>+ROUND('Izračun udjela za 2024. (kune)'!X401/'Izračun udjela za 2024. (euri)'!$G$1,2)</f>
        <v>1366951.41</v>
      </c>
      <c r="Y401" s="67">
        <f>+ROUND('Izračun udjela za 2024. (kune)'!Y401/'Izračun udjela za 2024. (euri)'!$G$1,2)</f>
        <v>15719947.85</v>
      </c>
      <c r="Z401" s="64">
        <f>+ROUND('Izračun udjela za 2024. (kune)'!Z401/'Izračun udjela za 2024. (euri)'!$G$1,2)</f>
        <v>17204617.34</v>
      </c>
      <c r="AA401" s="68">
        <f>+ROUND('Izračun udjela za 2024. (kune)'!AA401/'Izračun udjela za 2024. (euri)'!$G$1,2)</f>
        <v>430903.1</v>
      </c>
      <c r="AB401" s="65">
        <f>+ROUND('Izračun udjela za 2024. (kune)'!AB401/'Izračun udjela za 2024. (euri)'!$G$1,2)</f>
        <v>1564055.51</v>
      </c>
      <c r="AC401" s="67">
        <f>+ROUND('Izračun udjela za 2024. (kune)'!AC401/'Izračun udjela za 2024. (euri)'!$G$1,2)</f>
        <v>19770044.43</v>
      </c>
      <c r="AD401" s="64">
        <f>+ROUND('Izračun udjela za 2024. (kune)'!AD401/'Izračun udjela za 2024. (euri)'!$G$1,2)</f>
        <v>15792351.800000001</v>
      </c>
      <c r="AE401" s="68">
        <f>+ROUND('Izračun udjela za 2024. (kune)'!AE401/'Izračun udjela za 2024. (euri)'!$G$1,2)</f>
        <v>279008.09000000003</v>
      </c>
      <c r="AF401" s="65">
        <f>+ROUND('Izračun udjela za 2024. (kune)'!AF401/'Izračun udjela za 2024. (euri)'!$G$1,2)</f>
        <v>1451771.24</v>
      </c>
      <c r="AG401" s="67">
        <f>+ROUND('Izračun udjela za 2024. (kune)'!AG401/'Izračun udjela za 2024. (euri)'!$G$1,2)</f>
        <v>18003756.77</v>
      </c>
      <c r="AH401" s="64">
        <f>+ROUND('Izračun udjela za 2024. (kune)'!AH401/'Izračun udjela za 2024. (euri)'!$G$1,2)</f>
        <v>14674958.119999999</v>
      </c>
      <c r="AI401" s="68">
        <f>+ROUND('Izračun udjela za 2024. (kune)'!AI401/'Izračun udjela za 2024. (euri)'!$G$1,2)</f>
        <v>400282.8</v>
      </c>
      <c r="AJ401" s="64">
        <f>+ROUND('Izračun udjela za 2024. (kune)'!AJ401/'Izračun udjela za 2024. (euri)'!$G$1,2)</f>
        <v>1334089.46</v>
      </c>
      <c r="AK401" s="67">
        <f>+ROUND('Izračun udjela za 2024. (kune)'!AK401/'Izračun udjela za 2024. (euri)'!$G$1,2)</f>
        <v>17141836.989999998</v>
      </c>
      <c r="AL401" s="64">
        <f>+ROUND('Izračun udjela za 2024. (kune)'!AL401/'Izračun udjela za 2024. (euri)'!$G$1,2)</f>
        <v>18337770.170000002</v>
      </c>
      <c r="AM401" s="68">
        <f>+ROUND('Izračun udjela za 2024. (kune)'!AM401/'Izračun udjela za 2024. (euri)'!$G$1,2)</f>
        <v>468297.34</v>
      </c>
      <c r="AN401" s="64">
        <f>+ROUND('Izračun udjela za 2024. (kune)'!AN401/'Izračun udjela za 2024. (euri)'!$G$1,2)</f>
        <v>1667070.97</v>
      </c>
      <c r="AO401" s="67">
        <f>+ROUND('Izračun udjela za 2024. (kune)'!AO401/'Izračun udjela za 2024. (euri)'!$G$1,2)</f>
        <v>21055477.640000001</v>
      </c>
      <c r="AP401" s="69"/>
      <c r="AQ401" s="69"/>
      <c r="AR401" s="69"/>
      <c r="AS401" s="69"/>
      <c r="AT401" s="69"/>
      <c r="AU401" s="71"/>
      <c r="AV401" s="64">
        <v>9954</v>
      </c>
      <c r="AW401" s="64">
        <v>8006</v>
      </c>
      <c r="AX401" s="64">
        <v>9872</v>
      </c>
      <c r="AY401" s="64">
        <v>10582</v>
      </c>
      <c r="AZ401" s="64"/>
      <c r="BA401" s="64"/>
      <c r="BB401" s="64"/>
      <c r="BC401" s="64"/>
      <c r="BD401" s="72">
        <f t="shared" si="107"/>
        <v>18338212.739999998</v>
      </c>
      <c r="BE401" s="73">
        <f t="shared" si="105"/>
        <v>430.48</v>
      </c>
      <c r="BF401" s="74">
        <f>+$BJ$601</f>
        <v>453.27</v>
      </c>
      <c r="BG401" s="66">
        <f t="shared" si="106"/>
        <v>970831.20999999845</v>
      </c>
      <c r="BH401" s="75">
        <f t="shared" si="108"/>
        <v>2.7431779660801871E-3</v>
      </c>
      <c r="BI401" s="76">
        <f t="shared" si="109"/>
        <v>2.7431779660801901E-3</v>
      </c>
    </row>
    <row r="402" spans="1:61" ht="15.75" customHeight="1" x14ac:dyDescent="0.25">
      <c r="A402" s="60">
        <v>1</v>
      </c>
      <c r="B402" s="61">
        <v>445</v>
      </c>
      <c r="C402" s="61">
        <v>13</v>
      </c>
      <c r="D402" s="62" t="s">
        <v>87</v>
      </c>
      <c r="E402" s="62" t="s">
        <v>481</v>
      </c>
      <c r="F402" s="63">
        <v>1661</v>
      </c>
      <c r="G402" s="64">
        <v>10</v>
      </c>
      <c r="H402" s="64">
        <f>+ROUND('Izračun udjela za 2024. (kune)'!H402/'Izračun udjela za 2024. (euri)'!$G$1,2)</f>
        <v>135149.66</v>
      </c>
      <c r="I402" s="65">
        <f>+ROUND('Izračun udjela za 2024. (kune)'!I402/'Izračun udjela za 2024. (euri)'!$G$1,2)</f>
        <v>0</v>
      </c>
      <c r="J402" s="66">
        <f>+ROUND('Izračun udjela za 2024. (kune)'!J402/'Izračun udjela za 2024. (euri)'!$G$1,2)</f>
        <v>148664.62</v>
      </c>
      <c r="K402" s="64">
        <f>+ROUND('Izračun udjela za 2024. (kune)'!K402/'Izračun udjela za 2024. (euri)'!$G$1,2)</f>
        <v>184378.92</v>
      </c>
      <c r="L402" s="65">
        <f>+ROUND('Izračun udjela za 2024. (kune)'!L402/'Izračun udjela za 2024. (euri)'!$G$1,2)</f>
        <v>29002.14</v>
      </c>
      <c r="M402" s="66">
        <f>+ROUND('Izračun udjela za 2024. (kune)'!M402/'Izračun udjela za 2024. (euri)'!$G$1,2)</f>
        <v>170914.46</v>
      </c>
      <c r="N402" s="64">
        <f>+ROUND('Izračun udjela za 2024. (kune)'!N402/'Izračun udjela za 2024. (euri)'!$G$1,2)</f>
        <v>173694.62</v>
      </c>
      <c r="O402" s="65">
        <f>+ROUND('Izračun udjela za 2024. (kune)'!O402/'Izračun udjela za 2024. (euri)'!$G$1,2)</f>
        <v>15632.58</v>
      </c>
      <c r="P402" s="66">
        <f>+ROUND('Izračun udjela za 2024. (kune)'!P402/'Izračun udjela za 2024. (euri)'!$G$1,2)</f>
        <v>173868.24</v>
      </c>
      <c r="Q402" s="64">
        <f>+ROUND('Izračun udjela za 2024. (kune)'!Q402/'Izračun udjela za 2024. (euri)'!$G$1,2)</f>
        <v>243957.37</v>
      </c>
      <c r="R402" s="65">
        <f>+ROUND('Izračun udjela za 2024. (kune)'!R402/'Izračun udjela za 2024. (euri)'!$G$1,2)</f>
        <v>22176.7</v>
      </c>
      <c r="S402" s="66">
        <f>+ROUND('Izračun udjela za 2024. (kune)'!S402/'Izračun udjela za 2024. (euri)'!$G$1,2)</f>
        <v>243958.74</v>
      </c>
      <c r="T402" s="64">
        <f>+ROUND('Izračun udjela za 2024. (kune)'!T402/'Izračun udjela za 2024. (euri)'!$G$1,2)</f>
        <v>204550.29</v>
      </c>
      <c r="U402" s="65">
        <f>+ROUND('Izračun udjela za 2024. (kune)'!U402/'Izračun udjela za 2024. (euri)'!$G$1,2)</f>
        <v>18708.96</v>
      </c>
      <c r="V402" s="67">
        <f>+ROUND('Izračun udjela za 2024. (kune)'!V402/'Izračun udjela za 2024. (euri)'!$G$1,2)</f>
        <v>204425.47</v>
      </c>
      <c r="W402" s="64">
        <f>+ROUND('Izračun udjela za 2024. (kune)'!W402/'Izračun udjela za 2024. (euri)'!$G$1,2)</f>
        <v>325977.90000000002</v>
      </c>
      <c r="X402" s="65">
        <f>+ROUND('Izračun udjela za 2024. (kune)'!X402/'Izračun udjela za 2024. (euri)'!$G$1,2)</f>
        <v>29634.41</v>
      </c>
      <c r="Y402" s="67">
        <f>+ROUND('Izračun udjela za 2024. (kune)'!Y402/'Izračun udjela za 2024. (euri)'!$G$1,2)</f>
        <v>325977.84000000003</v>
      </c>
      <c r="Z402" s="64">
        <f>+ROUND('Izračun udjela za 2024. (kune)'!Z402/'Izračun udjela za 2024. (euri)'!$G$1,2)</f>
        <v>374335.88</v>
      </c>
      <c r="AA402" s="68">
        <f>+ROUND('Izračun udjela za 2024. (kune)'!AA402/'Izračun udjela za 2024. (euri)'!$G$1,2)</f>
        <v>4336.32</v>
      </c>
      <c r="AB402" s="65">
        <f>+ROUND('Izračun udjela za 2024. (kune)'!AB402/'Izračun udjela za 2024. (euri)'!$G$1,2)</f>
        <v>34030.6</v>
      </c>
      <c r="AC402" s="67">
        <f>+ROUND('Izračun udjela za 2024. (kune)'!AC402/'Izračun udjela za 2024. (euri)'!$G$1,2)</f>
        <v>379201.54</v>
      </c>
      <c r="AD402" s="64">
        <f>+ROUND('Izračun udjela za 2024. (kune)'!AD402/'Izračun udjela za 2024. (euri)'!$G$1,2)</f>
        <v>359087.25</v>
      </c>
      <c r="AE402" s="68">
        <f>+ROUND('Izračun udjela za 2024. (kune)'!AE402/'Izračun udjela za 2024. (euri)'!$G$1,2)</f>
        <v>2009.52</v>
      </c>
      <c r="AF402" s="65">
        <f>+ROUND('Izračun udjela za 2024. (kune)'!AF402/'Izračun udjela za 2024. (euri)'!$G$1,2)</f>
        <v>32389.75</v>
      </c>
      <c r="AG402" s="67">
        <f>+ROUND('Izračun udjela za 2024. (kune)'!AG402/'Izračun udjela za 2024. (euri)'!$G$1,2)</f>
        <v>369420.37</v>
      </c>
      <c r="AH402" s="64">
        <f>+ROUND('Izračun udjela za 2024. (kune)'!AH402/'Izračun udjela za 2024. (euri)'!$G$1,2)</f>
        <v>315472.11</v>
      </c>
      <c r="AI402" s="68">
        <f>+ROUND('Izračun udjela za 2024. (kune)'!AI402/'Izračun udjela za 2024. (euri)'!$G$1,2)</f>
        <v>1295.8</v>
      </c>
      <c r="AJ402" s="64">
        <f>+ROUND('Izračun udjela za 2024. (kune)'!AJ402/'Izračun udjela za 2024. (euri)'!$G$1,2)</f>
        <v>28608.32</v>
      </c>
      <c r="AK402" s="67">
        <f>+ROUND('Izračun udjela za 2024. (kune)'!AK402/'Izračun udjela za 2024. (euri)'!$G$1,2)</f>
        <v>329016.28000000003</v>
      </c>
      <c r="AL402" s="64">
        <f>+ROUND('Izračun udjela za 2024. (kune)'!AL402/'Izračun udjela za 2024. (euri)'!$G$1,2)</f>
        <v>429838.27</v>
      </c>
      <c r="AM402" s="68">
        <f>+ROUND('Izračun udjela za 2024. (kune)'!AM402/'Izračun udjela za 2024. (euri)'!$G$1,2)</f>
        <v>1539.54</v>
      </c>
      <c r="AN402" s="64">
        <f>+ROUND('Izračun udjela za 2024. (kune)'!AN402/'Izračun udjela za 2024. (euri)'!$G$1,2)</f>
        <v>39650.129999999997</v>
      </c>
      <c r="AO402" s="67">
        <f>+ROUND('Izračun udjela za 2024. (kune)'!AO402/'Izračun udjela za 2024. (euri)'!$G$1,2)</f>
        <v>441966.97</v>
      </c>
      <c r="AP402" s="69"/>
      <c r="AQ402" s="69"/>
      <c r="AR402" s="69"/>
      <c r="AS402" s="69"/>
      <c r="AT402" s="69"/>
      <c r="AU402" s="71"/>
      <c r="AV402" s="64">
        <v>44</v>
      </c>
      <c r="AW402" s="64">
        <v>56</v>
      </c>
      <c r="AX402" s="64">
        <v>68</v>
      </c>
      <c r="AY402" s="64">
        <v>66</v>
      </c>
      <c r="AZ402" s="64"/>
      <c r="BA402" s="64"/>
      <c r="BB402" s="64"/>
      <c r="BC402" s="64"/>
      <c r="BD402" s="72">
        <f t="shared" si="107"/>
        <v>369116.6</v>
      </c>
      <c r="BE402" s="73">
        <f t="shared" si="105"/>
        <v>222.23</v>
      </c>
      <c r="BF402" s="74">
        <f t="shared" ref="BF402:BF413" si="110">+$BJ$600</f>
        <v>447.75</v>
      </c>
      <c r="BG402" s="66">
        <f t="shared" si="106"/>
        <v>374588.72000000003</v>
      </c>
      <c r="BH402" s="75">
        <f t="shared" si="108"/>
        <v>1.0584368451094423E-3</v>
      </c>
      <c r="BI402" s="76">
        <f t="shared" si="109"/>
        <v>1.0584368451094399E-3</v>
      </c>
    </row>
    <row r="403" spans="1:61" ht="15.75" customHeight="1" x14ac:dyDescent="0.25">
      <c r="A403" s="60">
        <v>1</v>
      </c>
      <c r="B403" s="61">
        <v>447</v>
      </c>
      <c r="C403" s="61">
        <v>17</v>
      </c>
      <c r="D403" s="62" t="s">
        <v>87</v>
      </c>
      <c r="E403" s="62" t="s">
        <v>482</v>
      </c>
      <c r="F403" s="63">
        <v>1975</v>
      </c>
      <c r="G403" s="64">
        <v>10</v>
      </c>
      <c r="H403" s="64">
        <f>+ROUND('Izračun udjela za 2024. (kune)'!H403/'Izračun udjela za 2024. (euri)'!$G$1,2)</f>
        <v>445016.23</v>
      </c>
      <c r="I403" s="65">
        <f>+ROUND('Izračun udjela za 2024. (kune)'!I403/'Izračun udjela za 2024. (euri)'!$G$1,2)</f>
        <v>0</v>
      </c>
      <c r="J403" s="66">
        <f>+ROUND('Izračun udjela za 2024. (kune)'!J403/'Izračun udjela za 2024. (euri)'!$G$1,2)</f>
        <v>489517.86</v>
      </c>
      <c r="K403" s="64">
        <f>+ROUND('Izračun udjela za 2024. (kune)'!K403/'Izračun udjela za 2024. (euri)'!$G$1,2)</f>
        <v>483302.26</v>
      </c>
      <c r="L403" s="65">
        <f>+ROUND('Izračun udjela za 2024. (kune)'!L403/'Izračun udjela za 2024. (euri)'!$G$1,2)</f>
        <v>0</v>
      </c>
      <c r="M403" s="66">
        <f>+ROUND('Izračun udjela za 2024. (kune)'!M403/'Izračun udjela za 2024. (euri)'!$G$1,2)</f>
        <v>531632.48</v>
      </c>
      <c r="N403" s="64">
        <f>+ROUND('Izračun udjela za 2024. (kune)'!N403/'Izračun udjela za 2024. (euri)'!$G$1,2)</f>
        <v>477192.11</v>
      </c>
      <c r="O403" s="65">
        <f>+ROUND('Izračun udjela za 2024. (kune)'!O403/'Izračun udjela za 2024. (euri)'!$G$1,2)</f>
        <v>0</v>
      </c>
      <c r="P403" s="66">
        <f>+ROUND('Izračun udjela za 2024. (kune)'!P403/'Izračun udjela za 2024. (euri)'!$G$1,2)</f>
        <v>524911.31999999995</v>
      </c>
      <c r="Q403" s="64">
        <f>+ROUND('Izračun udjela za 2024. (kune)'!Q403/'Izračun udjela za 2024. (euri)'!$G$1,2)</f>
        <v>485155.39</v>
      </c>
      <c r="R403" s="65">
        <f>+ROUND('Izračun udjela za 2024. (kune)'!R403/'Izračun udjela za 2024. (euri)'!$G$1,2)</f>
        <v>0</v>
      </c>
      <c r="S403" s="66">
        <f>+ROUND('Izračun udjela za 2024. (kune)'!S403/'Izračun udjela za 2024. (euri)'!$G$1,2)</f>
        <v>533670.93000000005</v>
      </c>
      <c r="T403" s="64">
        <f>+ROUND('Izračun udjela za 2024. (kune)'!T403/'Izračun udjela za 2024. (euri)'!$G$1,2)</f>
        <v>554413.82999999996</v>
      </c>
      <c r="U403" s="65">
        <f>+ROUND('Izračun udjela za 2024. (kune)'!U403/'Izračun udjela za 2024. (euri)'!$G$1,2)</f>
        <v>0</v>
      </c>
      <c r="V403" s="67">
        <f>+ROUND('Izračun udjela za 2024. (kune)'!V403/'Izračun udjela za 2024. (euri)'!$G$1,2)</f>
        <v>609855.21</v>
      </c>
      <c r="W403" s="64">
        <f>+ROUND('Izračun udjela za 2024. (kune)'!W403/'Izračun udjela za 2024. (euri)'!$G$1,2)</f>
        <v>559673.43999999994</v>
      </c>
      <c r="X403" s="65">
        <f>+ROUND('Izračun udjela za 2024. (kune)'!X403/'Izračun udjela za 2024. (euri)'!$G$1,2)</f>
        <v>0</v>
      </c>
      <c r="Y403" s="67">
        <f>+ROUND('Izračun udjela za 2024. (kune)'!Y403/'Izračun udjela za 2024. (euri)'!$G$1,2)</f>
        <v>615640.78</v>
      </c>
      <c r="Z403" s="64">
        <f>+ROUND('Izračun udjela za 2024. (kune)'!Z403/'Izračun udjela za 2024. (euri)'!$G$1,2)</f>
        <v>659495.14</v>
      </c>
      <c r="AA403" s="68">
        <f>+ROUND('Izračun udjela za 2024. (kune)'!AA403/'Izračun udjela za 2024. (euri)'!$G$1,2)</f>
        <v>60496.959999999999</v>
      </c>
      <c r="AB403" s="65">
        <f>+ROUND('Izračun udjela za 2024. (kune)'!AB403/'Izračun udjela za 2024. (euri)'!$G$1,2)</f>
        <v>0</v>
      </c>
      <c r="AC403" s="67">
        <f>+ROUND('Izračun udjela za 2024. (kune)'!AC403/'Izračun udjela za 2024. (euri)'!$G$1,2)</f>
        <v>1119439.51</v>
      </c>
      <c r="AD403" s="64">
        <f>+ROUND('Izračun udjela za 2024. (kune)'!AD403/'Izračun udjela za 2024. (euri)'!$G$1,2)</f>
        <v>648782.18000000005</v>
      </c>
      <c r="AE403" s="68">
        <f>+ROUND('Izračun udjela za 2024. (kune)'!AE403/'Izračun udjela za 2024. (euri)'!$G$1,2)</f>
        <v>54887.46</v>
      </c>
      <c r="AF403" s="65">
        <f>+ROUND('Izračun udjela za 2024. (kune)'!AF403/'Izračun udjela za 2024. (euri)'!$G$1,2)</f>
        <v>0</v>
      </c>
      <c r="AG403" s="67">
        <f>+ROUND('Izračun udjela za 2024. (kune)'!AG403/'Izračun udjela za 2024. (euri)'!$G$1,2)</f>
        <v>1112073.76</v>
      </c>
      <c r="AH403" s="64">
        <f>+ROUND('Izračun udjela za 2024. (kune)'!AH403/'Izračun udjela za 2024. (euri)'!$G$1,2)</f>
        <v>633985.19999999995</v>
      </c>
      <c r="AI403" s="68">
        <f>+ROUND('Izračun udjela za 2024. (kune)'!AI403/'Izračun udjela za 2024. (euri)'!$G$1,2)</f>
        <v>73482.22</v>
      </c>
      <c r="AJ403" s="64">
        <f>+ROUND('Izračun udjela za 2024. (kune)'!AJ403/'Izračun udjela za 2024. (euri)'!$G$1,2)</f>
        <v>0</v>
      </c>
      <c r="AK403" s="67">
        <f>+ROUND('Izračun udjela za 2024. (kune)'!AK403/'Izračun udjela za 2024. (euri)'!$G$1,2)</f>
        <v>1116075.48</v>
      </c>
      <c r="AL403" s="64">
        <f>+ROUND('Izračun udjela za 2024. (kune)'!AL403/'Izračun udjela za 2024. (euri)'!$G$1,2)</f>
        <v>864921.96</v>
      </c>
      <c r="AM403" s="68">
        <f>+ROUND('Izračun udjela za 2024. (kune)'!AM403/'Izračun udjela za 2024. (euri)'!$G$1,2)</f>
        <v>85345.07</v>
      </c>
      <c r="AN403" s="64">
        <f>+ROUND('Izračun udjela za 2024. (kune)'!AN403/'Izračun udjela za 2024. (euri)'!$G$1,2)</f>
        <v>0</v>
      </c>
      <c r="AO403" s="67">
        <f>+ROUND('Izračun udjela za 2024. (kune)'!AO403/'Izračun udjela za 2024. (euri)'!$G$1,2)</f>
        <v>1353114.91</v>
      </c>
      <c r="AP403" s="69"/>
      <c r="AQ403" s="69"/>
      <c r="AR403" s="69"/>
      <c r="AS403" s="69"/>
      <c r="AT403" s="69"/>
      <c r="AU403" s="71"/>
      <c r="AV403" s="64">
        <v>2103</v>
      </c>
      <c r="AW403" s="64">
        <v>2095</v>
      </c>
      <c r="AX403" s="64">
        <v>2281</v>
      </c>
      <c r="AY403" s="64">
        <v>2263</v>
      </c>
      <c r="AZ403" s="64"/>
      <c r="BA403" s="64"/>
      <c r="BB403" s="64"/>
      <c r="BC403" s="64"/>
      <c r="BD403" s="72">
        <f t="shared" si="107"/>
        <v>1063268.8899999999</v>
      </c>
      <c r="BE403" s="73">
        <f t="shared" si="105"/>
        <v>538.36</v>
      </c>
      <c r="BF403" s="74">
        <f t="shared" si="110"/>
        <v>447.75</v>
      </c>
      <c r="BG403" s="66">
        <f t="shared" si="106"/>
        <v>0</v>
      </c>
      <c r="BH403" s="75">
        <f t="shared" si="108"/>
        <v>0</v>
      </c>
      <c r="BI403" s="76">
        <f t="shared" si="109"/>
        <v>0</v>
      </c>
    </row>
    <row r="404" spans="1:61" ht="15.75" customHeight="1" x14ac:dyDescent="0.25">
      <c r="A404" s="60">
        <v>1</v>
      </c>
      <c r="B404" s="61">
        <v>449</v>
      </c>
      <c r="C404" s="61">
        <v>10</v>
      </c>
      <c r="D404" s="62" t="s">
        <v>87</v>
      </c>
      <c r="E404" s="62" t="s">
        <v>483</v>
      </c>
      <c r="F404" s="63">
        <v>3303</v>
      </c>
      <c r="G404" s="64">
        <v>10</v>
      </c>
      <c r="H404" s="64">
        <f>+ROUND('Izračun udjela za 2024. (kune)'!H404/'Izračun udjela za 2024. (euri)'!$G$1,2)</f>
        <v>324742.2</v>
      </c>
      <c r="I404" s="65">
        <f>+ROUND('Izračun udjela za 2024. (kune)'!I404/'Izračun udjela za 2024. (euri)'!$G$1,2)</f>
        <v>26545.58</v>
      </c>
      <c r="J404" s="66">
        <f>+ROUND('Izračun udjela za 2024. (kune)'!J404/'Izračun udjela za 2024. (euri)'!$G$1,2)</f>
        <v>328016.28000000003</v>
      </c>
      <c r="K404" s="64">
        <f>+ROUND('Izračun udjela za 2024. (kune)'!K404/'Izračun udjela za 2024. (euri)'!$G$1,2)</f>
        <v>228967.55</v>
      </c>
      <c r="L404" s="65">
        <f>+ROUND('Izračun udjela za 2024. (kune)'!L404/'Izračun udjela za 2024. (euri)'!$G$1,2)</f>
        <v>18716.64</v>
      </c>
      <c r="M404" s="66">
        <f>+ROUND('Izračun udjela za 2024. (kune)'!M404/'Izračun udjela za 2024. (euri)'!$G$1,2)</f>
        <v>231276</v>
      </c>
      <c r="N404" s="64">
        <f>+ROUND('Izračun udjela za 2024. (kune)'!N404/'Izračun udjela za 2024. (euri)'!$G$1,2)</f>
        <v>133264.60999999999</v>
      </c>
      <c r="O404" s="65">
        <f>+ROUND('Izračun udjela za 2024. (kune)'!O404/'Izračun udjela za 2024. (euri)'!$G$1,2)</f>
        <v>10893.56</v>
      </c>
      <c r="P404" s="66">
        <f>+ROUND('Izračun udjela za 2024. (kune)'!P404/'Izračun udjela za 2024. (euri)'!$G$1,2)</f>
        <v>134608.16</v>
      </c>
      <c r="Q404" s="64">
        <f>+ROUND('Izračun udjela za 2024. (kune)'!Q404/'Izračun udjela za 2024. (euri)'!$G$1,2)</f>
        <v>314646.89</v>
      </c>
      <c r="R404" s="65">
        <f>+ROUND('Izračun udjela za 2024. (kune)'!R404/'Izračun udjela za 2024. (euri)'!$G$1,2)</f>
        <v>26115.4</v>
      </c>
      <c r="S404" s="66">
        <f>+ROUND('Izračun udjela za 2024. (kune)'!S404/'Izračun udjela za 2024. (euri)'!$G$1,2)</f>
        <v>317384.64</v>
      </c>
      <c r="T404" s="64">
        <f>+ROUND('Izračun udjela za 2024. (kune)'!T404/'Izračun udjela za 2024. (euri)'!$G$1,2)</f>
        <v>235255.07</v>
      </c>
      <c r="U404" s="65">
        <f>+ROUND('Izračun udjela za 2024. (kune)'!U404/'Izračun udjela za 2024. (euri)'!$G$1,2)</f>
        <v>20371.560000000001</v>
      </c>
      <c r="V404" s="67">
        <f>+ROUND('Izračun udjela za 2024. (kune)'!V404/'Izračun udjela za 2024. (euri)'!$G$1,2)</f>
        <v>236371.86</v>
      </c>
      <c r="W404" s="64">
        <f>+ROUND('Izračun udjela za 2024. (kune)'!W404/'Izračun udjela za 2024. (euri)'!$G$1,2)</f>
        <v>370819.36</v>
      </c>
      <c r="X404" s="65">
        <f>+ROUND('Izračun udjela za 2024. (kune)'!X404/'Izračun udjela za 2024. (euri)'!$G$1,2)</f>
        <v>30618.26</v>
      </c>
      <c r="Y404" s="67">
        <f>+ROUND('Izračun udjela za 2024. (kune)'!Y404/'Izračun udjela za 2024. (euri)'!$G$1,2)</f>
        <v>374221.21</v>
      </c>
      <c r="Z404" s="64">
        <f>+ROUND('Izračun udjela za 2024. (kune)'!Z404/'Izračun udjela za 2024. (euri)'!$G$1,2)</f>
        <v>413661.29</v>
      </c>
      <c r="AA404" s="68">
        <f>+ROUND('Izračun udjela za 2024. (kune)'!AA404/'Izračun udjela za 2024. (euri)'!$G$1,2)</f>
        <v>878.86</v>
      </c>
      <c r="AB404" s="65">
        <f>+ROUND('Izračun udjela za 2024. (kune)'!AB404/'Izračun udjela za 2024. (euri)'!$G$1,2)</f>
        <v>34155.67</v>
      </c>
      <c r="AC404" s="67">
        <f>+ROUND('Izračun udjela za 2024. (kune)'!AC404/'Izračun udjela za 2024. (euri)'!$G$1,2)</f>
        <v>417456.19</v>
      </c>
      <c r="AD404" s="64">
        <f>+ROUND('Izračun udjela za 2024. (kune)'!AD404/'Izračun udjela za 2024. (euri)'!$G$1,2)</f>
        <v>314915.14</v>
      </c>
      <c r="AE404" s="68">
        <f>+ROUND('Izračun udjela za 2024. (kune)'!AE404/'Izračun udjela za 2024. (euri)'!$G$1,2)</f>
        <v>674.9</v>
      </c>
      <c r="AF404" s="65">
        <f>+ROUND('Izračun udjela za 2024. (kune)'!AF404/'Izračun udjela za 2024. (euri)'!$G$1,2)</f>
        <v>24064.77</v>
      </c>
      <c r="AG404" s="67">
        <f>+ROUND('Izračun udjela za 2024. (kune)'!AG404/'Izračun udjela za 2024. (euri)'!$G$1,2)</f>
        <v>319935.40999999997</v>
      </c>
      <c r="AH404" s="64">
        <f>+ROUND('Izračun udjela za 2024. (kune)'!AH404/'Izračun udjela za 2024. (euri)'!$G$1,2)</f>
        <v>368590.06</v>
      </c>
      <c r="AI404" s="68">
        <f>+ROUND('Izračun udjela za 2024. (kune)'!AI404/'Izračun udjela za 2024. (euri)'!$G$1,2)</f>
        <v>0</v>
      </c>
      <c r="AJ404" s="64">
        <f>+ROUND('Izračun udjela za 2024. (kune)'!AJ404/'Izračun udjela za 2024. (euri)'!$G$1,2)</f>
        <v>31882.27</v>
      </c>
      <c r="AK404" s="67">
        <f>+ROUND('Izračun udjela za 2024. (kune)'!AK404/'Izračun udjela za 2024. (euri)'!$G$1,2)</f>
        <v>370378.56</v>
      </c>
      <c r="AL404" s="64">
        <f>+ROUND('Izračun udjela za 2024. (kune)'!AL404/'Izračun udjela za 2024. (euri)'!$G$1,2)</f>
        <v>374978.06</v>
      </c>
      <c r="AM404" s="68">
        <f>+ROUND('Izračun udjela za 2024. (kune)'!AM404/'Izračun udjela za 2024. (euri)'!$G$1,2)</f>
        <v>0</v>
      </c>
      <c r="AN404" s="64">
        <f>+ROUND('Izračun udjela za 2024. (kune)'!AN404/'Izračun udjela za 2024. (euri)'!$G$1,2)</f>
        <v>30452.37</v>
      </c>
      <c r="AO404" s="67">
        <f>+ROUND('Izračun udjela za 2024. (kune)'!AO404/'Izračun udjela za 2024. (euri)'!$G$1,2)</f>
        <v>378978.25</v>
      </c>
      <c r="AP404" s="69"/>
      <c r="AQ404" s="69"/>
      <c r="AR404" s="69"/>
      <c r="AS404" s="69"/>
      <c r="AT404" s="69"/>
      <c r="AU404" s="71"/>
      <c r="AV404" s="64">
        <v>0</v>
      </c>
      <c r="AW404" s="64">
        <v>0</v>
      </c>
      <c r="AX404" s="64">
        <v>0</v>
      </c>
      <c r="AY404" s="64">
        <v>0</v>
      </c>
      <c r="AZ404" s="64"/>
      <c r="BA404" s="64"/>
      <c r="BB404" s="64"/>
      <c r="BC404" s="64"/>
      <c r="BD404" s="72">
        <f t="shared" si="107"/>
        <v>372193.92</v>
      </c>
      <c r="BE404" s="73">
        <f t="shared" si="105"/>
        <v>112.68</v>
      </c>
      <c r="BF404" s="74">
        <f t="shared" si="110"/>
        <v>447.75</v>
      </c>
      <c r="BG404" s="66">
        <f t="shared" si="106"/>
        <v>1106736.21</v>
      </c>
      <c r="BH404" s="75">
        <f t="shared" si="108"/>
        <v>3.1271907559864082E-3</v>
      </c>
      <c r="BI404" s="76">
        <f t="shared" si="109"/>
        <v>3.1271907559864099E-3</v>
      </c>
    </row>
    <row r="405" spans="1:61" ht="15.75" customHeight="1" x14ac:dyDescent="0.25">
      <c r="A405" s="60">
        <v>1</v>
      </c>
      <c r="B405" s="61">
        <v>450</v>
      </c>
      <c r="C405" s="61">
        <v>7</v>
      </c>
      <c r="D405" s="62" t="s">
        <v>87</v>
      </c>
      <c r="E405" s="62" t="s">
        <v>484</v>
      </c>
      <c r="F405" s="63">
        <v>1688</v>
      </c>
      <c r="G405" s="64">
        <v>10</v>
      </c>
      <c r="H405" s="64">
        <f>+ROUND('Izračun udjela za 2024. (kune)'!H405/'Izračun udjela za 2024. (euri)'!$G$1,2)</f>
        <v>162212.97</v>
      </c>
      <c r="I405" s="65">
        <f>+ROUND('Izračun udjela za 2024. (kune)'!I405/'Izračun udjela za 2024. (euri)'!$G$1,2)</f>
        <v>0</v>
      </c>
      <c r="J405" s="66">
        <f>+ROUND('Izračun udjela za 2024. (kune)'!J405/'Izračun udjela za 2024. (euri)'!$G$1,2)</f>
        <v>178434.27</v>
      </c>
      <c r="K405" s="64">
        <f>+ROUND('Izračun udjela za 2024. (kune)'!K405/'Izračun udjela za 2024. (euri)'!$G$1,2)</f>
        <v>161330.1</v>
      </c>
      <c r="L405" s="65">
        <f>+ROUND('Izračun udjela za 2024. (kune)'!L405/'Izračun udjela za 2024. (euri)'!$G$1,2)</f>
        <v>0</v>
      </c>
      <c r="M405" s="66">
        <f>+ROUND('Izračun udjela za 2024. (kune)'!M405/'Izračun udjela za 2024. (euri)'!$G$1,2)</f>
        <v>177463.11</v>
      </c>
      <c r="N405" s="64">
        <f>+ROUND('Izračun udjela za 2024. (kune)'!N405/'Izračun udjela za 2024. (euri)'!$G$1,2)</f>
        <v>136243</v>
      </c>
      <c r="O405" s="65">
        <f>+ROUND('Izračun udjela za 2024. (kune)'!O405/'Izračun udjela za 2024. (euri)'!$G$1,2)</f>
        <v>11201.66</v>
      </c>
      <c r="P405" s="66">
        <f>+ROUND('Izračun udjela za 2024. (kune)'!P405/'Izračun udjela za 2024. (euri)'!$G$1,2)</f>
        <v>137545.48000000001</v>
      </c>
      <c r="Q405" s="64">
        <f>+ROUND('Izračun udjela za 2024. (kune)'!Q405/'Izračun udjela za 2024. (euri)'!$G$1,2)</f>
        <v>167673.45000000001</v>
      </c>
      <c r="R405" s="65">
        <f>+ROUND('Izračun udjela za 2024. (kune)'!R405/'Izračun udjela za 2024. (euri)'!$G$1,2)</f>
        <v>15260.67</v>
      </c>
      <c r="S405" s="66">
        <f>+ROUND('Izračun udjela za 2024. (kune)'!S405/'Izračun udjela za 2024. (euri)'!$G$1,2)</f>
        <v>167654.04999999999</v>
      </c>
      <c r="T405" s="64">
        <f>+ROUND('Izračun udjela za 2024. (kune)'!T405/'Izračun udjela za 2024. (euri)'!$G$1,2)</f>
        <v>102655.28</v>
      </c>
      <c r="U405" s="65">
        <f>+ROUND('Izračun udjela za 2024. (kune)'!U405/'Izračun udjela za 2024. (euri)'!$G$1,2)</f>
        <v>9457.8700000000008</v>
      </c>
      <c r="V405" s="67">
        <f>+ROUND('Izračun udjela za 2024. (kune)'!V405/'Izračun udjela za 2024. (euri)'!$G$1,2)</f>
        <v>102517.15</v>
      </c>
      <c r="W405" s="64">
        <f>+ROUND('Izračun udjela za 2024. (kune)'!W405/'Izračun udjela za 2024. (euri)'!$G$1,2)</f>
        <v>278731.05</v>
      </c>
      <c r="X405" s="65">
        <f>+ROUND('Izračun udjela za 2024. (kune)'!X405/'Izračun udjela za 2024. (euri)'!$G$1,2)</f>
        <v>21031.19</v>
      </c>
      <c r="Y405" s="67">
        <f>+ROUND('Izračun udjela za 2024. (kune)'!Y405/'Izračun udjela za 2024. (euri)'!$G$1,2)</f>
        <v>283469.84999999998</v>
      </c>
      <c r="Z405" s="64">
        <f>+ROUND('Izračun udjela za 2024. (kune)'!Z405/'Izračun udjela za 2024. (euri)'!$G$1,2)</f>
        <v>281587.93</v>
      </c>
      <c r="AA405" s="68">
        <f>+ROUND('Izračun udjela za 2024. (kune)'!AA405/'Izračun udjela za 2024. (euri)'!$G$1,2)</f>
        <v>1098.44</v>
      </c>
      <c r="AB405" s="65">
        <f>+ROUND('Izračun udjela za 2024. (kune)'!AB405/'Izračun udjela za 2024. (euri)'!$G$1,2)</f>
        <v>10232.23</v>
      </c>
      <c r="AC405" s="67">
        <f>+ROUND('Izračun udjela za 2024. (kune)'!AC405/'Izračun udjela za 2024. (euri)'!$G$1,2)</f>
        <v>299034.93</v>
      </c>
      <c r="AD405" s="64">
        <f>+ROUND('Izračun udjela za 2024. (kune)'!AD405/'Izračun udjela za 2024. (euri)'!$G$1,2)</f>
        <v>266374.19</v>
      </c>
      <c r="AE405" s="68">
        <f>+ROUND('Izračun udjela za 2024. (kune)'!AE405/'Izračun udjela za 2024. (euri)'!$G$1,2)</f>
        <v>245.27</v>
      </c>
      <c r="AF405" s="65">
        <f>+ROUND('Izračun udjela za 2024. (kune)'!AF405/'Izračun udjela za 2024. (euri)'!$G$1,2)</f>
        <v>0</v>
      </c>
      <c r="AG405" s="67">
        <f>+ROUND('Izračun udjela za 2024. (kune)'!AG405/'Izračun udjela za 2024. (euri)'!$G$1,2)</f>
        <v>294493.75</v>
      </c>
      <c r="AH405" s="64">
        <f>+ROUND('Izračun udjela za 2024. (kune)'!AH405/'Izračun udjela za 2024. (euri)'!$G$1,2)</f>
        <v>252408.6</v>
      </c>
      <c r="AI405" s="68">
        <f>+ROUND('Izračun udjela za 2024. (kune)'!AI405/'Izračun udjela za 2024. (euri)'!$G$1,2)</f>
        <v>159.66999999999999</v>
      </c>
      <c r="AJ405" s="64">
        <f>+ROUND('Izračun udjela za 2024. (kune)'!AJ405/'Izračun udjela za 2024. (euri)'!$G$1,2)</f>
        <v>0</v>
      </c>
      <c r="AK405" s="67">
        <f>+ROUND('Izračun udjela za 2024. (kune)'!AK405/'Izračun udjela za 2024. (euri)'!$G$1,2)</f>
        <v>279225.76</v>
      </c>
      <c r="AL405" s="64">
        <f>+ROUND('Izračun udjela za 2024. (kune)'!AL405/'Izračun udjela za 2024. (euri)'!$G$1,2)</f>
        <v>265060.53000000003</v>
      </c>
      <c r="AM405" s="68">
        <f>+ROUND('Izračun udjela za 2024. (kune)'!AM405/'Izračun udjela za 2024. (euri)'!$G$1,2)</f>
        <v>119.45</v>
      </c>
      <c r="AN405" s="64">
        <f>+ROUND('Izračun udjela za 2024. (kune)'!AN405/'Izračun udjela za 2024. (euri)'!$G$1,2)</f>
        <v>0</v>
      </c>
      <c r="AO405" s="67">
        <f>+ROUND('Izračun udjela za 2024. (kune)'!AO405/'Izračun udjela za 2024. (euri)'!$G$1,2)</f>
        <v>293187.12</v>
      </c>
      <c r="AP405" s="69"/>
      <c r="AQ405" s="69"/>
      <c r="AR405" s="69"/>
      <c r="AS405" s="69"/>
      <c r="AT405" s="69"/>
      <c r="AU405" s="71"/>
      <c r="AV405" s="64">
        <v>8</v>
      </c>
      <c r="AW405" s="64">
        <v>8</v>
      </c>
      <c r="AX405" s="64">
        <v>8</v>
      </c>
      <c r="AY405" s="64">
        <v>8</v>
      </c>
      <c r="AZ405" s="64"/>
      <c r="BA405" s="64"/>
      <c r="BB405" s="64"/>
      <c r="BC405" s="64"/>
      <c r="BD405" s="72">
        <f t="shared" si="107"/>
        <v>289882.28000000003</v>
      </c>
      <c r="BE405" s="73">
        <f t="shared" si="105"/>
        <v>171.73</v>
      </c>
      <c r="BF405" s="74">
        <f t="shared" si="110"/>
        <v>447.75</v>
      </c>
      <c r="BG405" s="66">
        <f t="shared" si="106"/>
        <v>465921.75999999995</v>
      </c>
      <c r="BH405" s="75">
        <f t="shared" si="108"/>
        <v>1.3165072288408436E-3</v>
      </c>
      <c r="BI405" s="76">
        <f t="shared" si="109"/>
        <v>1.3165072288408399E-3</v>
      </c>
    </row>
    <row r="406" spans="1:61" ht="15.75" customHeight="1" x14ac:dyDescent="0.25">
      <c r="A406" s="60">
        <v>1</v>
      </c>
      <c r="B406" s="61">
        <v>452</v>
      </c>
      <c r="C406" s="61">
        <v>20</v>
      </c>
      <c r="D406" s="62" t="s">
        <v>87</v>
      </c>
      <c r="E406" s="62" t="s">
        <v>485</v>
      </c>
      <c r="F406" s="63">
        <v>2357</v>
      </c>
      <c r="G406" s="64">
        <v>10</v>
      </c>
      <c r="H406" s="64">
        <f>+ROUND('Izračun udjela za 2024. (kune)'!H406/'Izračun udjela za 2024. (euri)'!$G$1,2)</f>
        <v>294026.2</v>
      </c>
      <c r="I406" s="65">
        <f>+ROUND('Izračun udjela za 2024. (kune)'!I406/'Izračun udjela za 2024. (euri)'!$G$1,2)</f>
        <v>0</v>
      </c>
      <c r="J406" s="66">
        <f>+ROUND('Izračun udjela za 2024. (kune)'!J406/'Izračun udjela za 2024. (euri)'!$G$1,2)</f>
        <v>323428.82</v>
      </c>
      <c r="K406" s="64">
        <f>+ROUND('Izračun udjela za 2024. (kune)'!K406/'Izračun udjela za 2024. (euri)'!$G$1,2)</f>
        <v>340889.99</v>
      </c>
      <c r="L406" s="65">
        <f>+ROUND('Izračun udjela za 2024. (kune)'!L406/'Izračun udjela za 2024. (euri)'!$G$1,2)</f>
        <v>0</v>
      </c>
      <c r="M406" s="66">
        <f>+ROUND('Izračun udjela za 2024. (kune)'!M406/'Izračun udjela za 2024. (euri)'!$G$1,2)</f>
        <v>374978.99</v>
      </c>
      <c r="N406" s="64">
        <f>+ROUND('Izračun udjela za 2024. (kune)'!N406/'Izračun udjela za 2024. (euri)'!$G$1,2)</f>
        <v>240852.21</v>
      </c>
      <c r="O406" s="65">
        <f>+ROUND('Izračun udjela za 2024. (kune)'!O406/'Izračun udjela za 2024. (euri)'!$G$1,2)</f>
        <v>0</v>
      </c>
      <c r="P406" s="66">
        <f>+ROUND('Izračun udjela za 2024. (kune)'!P406/'Izračun udjela za 2024. (euri)'!$G$1,2)</f>
        <v>264937.43</v>
      </c>
      <c r="Q406" s="64">
        <f>+ROUND('Izračun udjela za 2024. (kune)'!Q406/'Izračun udjela za 2024. (euri)'!$G$1,2)</f>
        <v>294940.90000000002</v>
      </c>
      <c r="R406" s="65">
        <f>+ROUND('Izračun udjela za 2024. (kune)'!R406/'Izračun udjela za 2024. (euri)'!$G$1,2)</f>
        <v>0</v>
      </c>
      <c r="S406" s="66">
        <f>+ROUND('Izračun udjela za 2024. (kune)'!S406/'Izračun udjela za 2024. (euri)'!$G$1,2)</f>
        <v>324434.99</v>
      </c>
      <c r="T406" s="64">
        <f>+ROUND('Izračun udjela za 2024. (kune)'!T406/'Izračun udjela za 2024. (euri)'!$G$1,2)</f>
        <v>296073.03000000003</v>
      </c>
      <c r="U406" s="65">
        <f>+ROUND('Izračun udjela za 2024. (kune)'!U406/'Izračun udjela za 2024. (euri)'!$G$1,2)</f>
        <v>0</v>
      </c>
      <c r="V406" s="67">
        <f>+ROUND('Izračun udjela za 2024. (kune)'!V406/'Izračun udjela za 2024. (euri)'!$G$1,2)</f>
        <v>325680.34000000003</v>
      </c>
      <c r="W406" s="64">
        <f>+ROUND('Izračun udjela za 2024. (kune)'!W406/'Izračun udjela za 2024. (euri)'!$G$1,2)</f>
        <v>402947.31</v>
      </c>
      <c r="X406" s="65">
        <f>+ROUND('Izračun udjela za 2024. (kune)'!X406/'Izračun udjela za 2024. (euri)'!$G$1,2)</f>
        <v>0</v>
      </c>
      <c r="Y406" s="67">
        <f>+ROUND('Izračun udjela za 2024. (kune)'!Y406/'Izračun udjela za 2024. (euri)'!$G$1,2)</f>
        <v>443242.04</v>
      </c>
      <c r="Z406" s="64">
        <f>+ROUND('Izračun udjela za 2024. (kune)'!Z406/'Izračun udjela za 2024. (euri)'!$G$1,2)</f>
        <v>419914.4</v>
      </c>
      <c r="AA406" s="68">
        <f>+ROUND('Izračun udjela za 2024. (kune)'!AA406/'Izračun udjela za 2024. (euri)'!$G$1,2)</f>
        <v>696.63</v>
      </c>
      <c r="AB406" s="65">
        <f>+ROUND('Izračun udjela za 2024. (kune)'!AB406/'Izračun udjela za 2024. (euri)'!$G$1,2)</f>
        <v>0</v>
      </c>
      <c r="AC406" s="67">
        <f>+ROUND('Izračun udjela za 2024. (kune)'!AC406/'Izračun udjela za 2024. (euri)'!$G$1,2)</f>
        <v>468366.3</v>
      </c>
      <c r="AD406" s="64">
        <f>+ROUND('Izračun udjela za 2024. (kune)'!AD406/'Izračun udjela za 2024. (euri)'!$G$1,2)</f>
        <v>420546.84</v>
      </c>
      <c r="AE406" s="68">
        <f>+ROUND('Izračun udjela za 2024. (kune)'!AE406/'Izračun udjela za 2024. (euri)'!$G$1,2)</f>
        <v>549.02</v>
      </c>
      <c r="AF406" s="65">
        <f>+ROUND('Izračun udjela za 2024. (kune)'!AF406/'Izračun udjela za 2024. (euri)'!$G$1,2)</f>
        <v>0</v>
      </c>
      <c r="AG406" s="67">
        <f>+ROUND('Izračun udjela za 2024. (kune)'!AG406/'Izračun udjela za 2024. (euri)'!$G$1,2)</f>
        <v>472071.26</v>
      </c>
      <c r="AH406" s="64">
        <f>+ROUND('Izračun udjela za 2024. (kune)'!AH406/'Izračun udjela za 2024. (euri)'!$G$1,2)</f>
        <v>515477.09</v>
      </c>
      <c r="AI406" s="68">
        <f>+ROUND('Izračun udjela za 2024. (kune)'!AI406/'Izračun udjela za 2024. (euri)'!$G$1,2)</f>
        <v>817.83</v>
      </c>
      <c r="AJ406" s="64">
        <f>+ROUND('Izračun udjela za 2024. (kune)'!AJ406/'Izračun udjela za 2024. (euri)'!$G$1,2)</f>
        <v>0</v>
      </c>
      <c r="AK406" s="67">
        <f>+ROUND('Izračun udjela za 2024. (kune)'!AK406/'Izračun udjela za 2024. (euri)'!$G$1,2)</f>
        <v>580797.68999999994</v>
      </c>
      <c r="AL406" s="64">
        <f>+ROUND('Izračun udjela za 2024. (kune)'!AL406/'Izračun udjela za 2024. (euri)'!$G$1,2)</f>
        <v>444744.27</v>
      </c>
      <c r="AM406" s="68">
        <f>+ROUND('Izračun udjela za 2024. (kune)'!AM406/'Izračun udjela za 2024. (euri)'!$G$1,2)</f>
        <v>2339.08</v>
      </c>
      <c r="AN406" s="64">
        <f>+ROUND('Izračun udjela za 2024. (kune)'!AN406/'Izračun udjela za 2024. (euri)'!$G$1,2)</f>
        <v>0</v>
      </c>
      <c r="AO406" s="67">
        <f>+ROUND('Izračun udjela za 2024. (kune)'!AO406/'Izračun udjela za 2024. (euri)'!$G$1,2)</f>
        <v>509201.94</v>
      </c>
      <c r="AP406" s="69"/>
      <c r="AQ406" s="69"/>
      <c r="AR406" s="69"/>
      <c r="AS406" s="69"/>
      <c r="AT406" s="69"/>
      <c r="AU406" s="71"/>
      <c r="AV406" s="64">
        <v>33</v>
      </c>
      <c r="AW406" s="64">
        <v>46</v>
      </c>
      <c r="AX406" s="64">
        <v>67</v>
      </c>
      <c r="AY406" s="64">
        <v>103</v>
      </c>
      <c r="AZ406" s="64"/>
      <c r="BA406" s="64"/>
      <c r="BB406" s="64"/>
      <c r="BC406" s="64"/>
      <c r="BD406" s="72">
        <f t="shared" si="107"/>
        <v>494735.85</v>
      </c>
      <c r="BE406" s="73">
        <f t="shared" si="105"/>
        <v>209.9</v>
      </c>
      <c r="BF406" s="74">
        <f t="shared" si="110"/>
        <v>447.75</v>
      </c>
      <c r="BG406" s="66">
        <f t="shared" si="106"/>
        <v>560612.44999999995</v>
      </c>
      <c r="BH406" s="75">
        <f t="shared" si="108"/>
        <v>1.5840649790711126E-3</v>
      </c>
      <c r="BI406" s="76">
        <f t="shared" si="109"/>
        <v>1.58406497907111E-3</v>
      </c>
    </row>
    <row r="407" spans="1:61" ht="15.75" customHeight="1" x14ac:dyDescent="0.25">
      <c r="A407" s="60">
        <v>1</v>
      </c>
      <c r="B407" s="61">
        <v>453</v>
      </c>
      <c r="C407" s="61">
        <v>18</v>
      </c>
      <c r="D407" s="62" t="s">
        <v>87</v>
      </c>
      <c r="E407" s="62" t="s">
        <v>486</v>
      </c>
      <c r="F407" s="63">
        <v>1729</v>
      </c>
      <c r="G407" s="64">
        <v>10</v>
      </c>
      <c r="H407" s="64">
        <f>+ROUND('Izračun udjela za 2024. (kune)'!H407/'Izračun udjela za 2024. (euri)'!$G$1,2)</f>
        <v>498235.49</v>
      </c>
      <c r="I407" s="65">
        <f>+ROUND('Izračun udjela za 2024. (kune)'!I407/'Izračun udjela za 2024. (euri)'!$G$1,2)</f>
        <v>23488.23</v>
      </c>
      <c r="J407" s="66">
        <f>+ROUND('Izračun udjela za 2024. (kune)'!J407/'Izračun udjela za 2024. (euri)'!$G$1,2)</f>
        <v>522221.99</v>
      </c>
      <c r="K407" s="64">
        <f>+ROUND('Izračun udjela za 2024. (kune)'!K407/'Izračun udjela za 2024. (euri)'!$G$1,2)</f>
        <v>564315.22</v>
      </c>
      <c r="L407" s="65">
        <f>+ROUND('Izračun udjela za 2024. (kune)'!L407/'Izračun udjela za 2024. (euri)'!$G$1,2)</f>
        <v>26603.41</v>
      </c>
      <c r="M407" s="66">
        <f>+ROUND('Izračun udjela za 2024. (kune)'!M407/'Izračun udjela za 2024. (euri)'!$G$1,2)</f>
        <v>591482.99</v>
      </c>
      <c r="N407" s="64">
        <f>+ROUND('Izračun udjela za 2024. (kune)'!N407/'Izračun udjela za 2024. (euri)'!$G$1,2)</f>
        <v>518329.03</v>
      </c>
      <c r="O407" s="65">
        <f>+ROUND('Izračun udjela za 2024. (kune)'!O407/'Izračun udjela za 2024. (euri)'!$G$1,2)</f>
        <v>24435.56</v>
      </c>
      <c r="P407" s="66">
        <f>+ROUND('Izračun udjela za 2024. (kune)'!P407/'Izračun udjela za 2024. (euri)'!$G$1,2)</f>
        <v>543282.81999999995</v>
      </c>
      <c r="Q407" s="64">
        <f>+ROUND('Izračun udjela za 2024. (kune)'!Q407/'Izračun udjela za 2024. (euri)'!$G$1,2)</f>
        <v>567110.69999999995</v>
      </c>
      <c r="R407" s="65">
        <f>+ROUND('Izračun udjela za 2024. (kune)'!R407/'Izračun udjela za 2024. (euri)'!$G$1,2)</f>
        <v>26869.78</v>
      </c>
      <c r="S407" s="66">
        <f>+ROUND('Izračun udjela za 2024. (kune)'!S407/'Izračun udjela za 2024. (euri)'!$G$1,2)</f>
        <v>594265.02</v>
      </c>
      <c r="T407" s="64">
        <f>+ROUND('Izračun udjela za 2024. (kune)'!T407/'Izračun udjela za 2024. (euri)'!$G$1,2)</f>
        <v>565949.61</v>
      </c>
      <c r="U407" s="65">
        <f>+ROUND('Izračun udjela za 2024. (kune)'!U407/'Izračun udjela za 2024. (euri)'!$G$1,2)</f>
        <v>26853.25</v>
      </c>
      <c r="V407" s="67">
        <f>+ROUND('Izračun udjela za 2024. (kune)'!V407/'Izračun udjela za 2024. (euri)'!$G$1,2)</f>
        <v>593006</v>
      </c>
      <c r="W407" s="64">
        <f>+ROUND('Izračun udjela za 2024. (kune)'!W407/'Izračun udjela za 2024. (euri)'!$G$1,2)</f>
        <v>676768.96</v>
      </c>
      <c r="X407" s="65">
        <f>+ROUND('Izračun udjela za 2024. (kune)'!X407/'Izračun udjela za 2024. (euri)'!$G$1,2)</f>
        <v>32227.3</v>
      </c>
      <c r="Y407" s="67">
        <f>+ROUND('Izračun udjela za 2024. (kune)'!Y407/'Izračun udjela za 2024. (euri)'!$G$1,2)</f>
        <v>708995.83</v>
      </c>
      <c r="Z407" s="64">
        <f>+ROUND('Izračun udjela za 2024. (kune)'!Z407/'Izračun udjela za 2024. (euri)'!$G$1,2)</f>
        <v>707679.62</v>
      </c>
      <c r="AA407" s="68">
        <f>+ROUND('Izračun udjela za 2024. (kune)'!AA407/'Izračun udjela za 2024. (euri)'!$G$1,2)</f>
        <v>21176.6</v>
      </c>
      <c r="AB407" s="65">
        <f>+ROUND('Izračun udjela za 2024. (kune)'!AB407/'Izračun udjela za 2024. (euri)'!$G$1,2)</f>
        <v>33699.24</v>
      </c>
      <c r="AC407" s="67">
        <f>+ROUND('Izračun udjela za 2024. (kune)'!AC407/'Izračun udjela za 2024. (euri)'!$G$1,2)</f>
        <v>871160.02</v>
      </c>
      <c r="AD407" s="64">
        <f>+ROUND('Izračun udjela za 2024. (kune)'!AD407/'Izračun udjela za 2024. (euri)'!$G$1,2)</f>
        <v>577933.82999999996</v>
      </c>
      <c r="AE407" s="68">
        <f>+ROUND('Izračun udjela za 2024. (kune)'!AE407/'Izračun udjela za 2024. (euri)'!$G$1,2)</f>
        <v>18120.03</v>
      </c>
      <c r="AF407" s="65">
        <f>+ROUND('Izračun udjela za 2024. (kune)'!AF407/'Izračun udjela za 2024. (euri)'!$G$1,2)</f>
        <v>27520.83</v>
      </c>
      <c r="AG407" s="67">
        <f>+ROUND('Izračun udjela za 2024. (kune)'!AG407/'Izračun udjela za 2024. (euri)'!$G$1,2)</f>
        <v>735970.2</v>
      </c>
      <c r="AH407" s="64">
        <f>+ROUND('Izračun udjela za 2024. (kune)'!AH407/'Izračun udjela za 2024. (euri)'!$G$1,2)</f>
        <v>684344.25</v>
      </c>
      <c r="AI407" s="68">
        <f>+ROUND('Izračun udjela za 2024. (kune)'!AI407/'Izračun udjela za 2024. (euri)'!$G$1,2)</f>
        <v>27410.38</v>
      </c>
      <c r="AJ407" s="64">
        <f>+ROUND('Izračun udjela za 2024. (kune)'!AJ407/'Izračun udjela za 2024. (euri)'!$G$1,2)</f>
        <v>32587.84</v>
      </c>
      <c r="AK407" s="67">
        <f>+ROUND('Izračun udjela za 2024. (kune)'!AK407/'Izračun udjela za 2024. (euri)'!$G$1,2)</f>
        <v>870953.43</v>
      </c>
      <c r="AL407" s="64">
        <f>+ROUND('Izračun udjela za 2024. (kune)'!AL407/'Izračun udjela za 2024. (euri)'!$G$1,2)</f>
        <v>798533.76</v>
      </c>
      <c r="AM407" s="68">
        <f>+ROUND('Izračun udjela za 2024. (kune)'!AM407/'Izračun udjela za 2024. (euri)'!$G$1,2)</f>
        <v>31731.87</v>
      </c>
      <c r="AN407" s="64">
        <f>+ROUND('Izračun udjela za 2024. (kune)'!AN407/'Izračun udjela za 2024. (euri)'!$G$1,2)</f>
        <v>38272.959999999999</v>
      </c>
      <c r="AO407" s="67">
        <f>+ROUND('Izračun udjela za 2024. (kune)'!AO407/'Izračun udjela za 2024. (euri)'!$G$1,2)</f>
        <v>999132.17</v>
      </c>
      <c r="AP407" s="69"/>
      <c r="AQ407" s="69"/>
      <c r="AR407" s="69"/>
      <c r="AS407" s="69"/>
      <c r="AT407" s="69"/>
      <c r="AU407" s="71"/>
      <c r="AV407" s="64">
        <v>699</v>
      </c>
      <c r="AW407" s="64">
        <v>687</v>
      </c>
      <c r="AX407" s="64">
        <v>841</v>
      </c>
      <c r="AY407" s="64">
        <v>903</v>
      </c>
      <c r="AZ407" s="64"/>
      <c r="BA407" s="64"/>
      <c r="BB407" s="64"/>
      <c r="BC407" s="64"/>
      <c r="BD407" s="72">
        <f t="shared" si="107"/>
        <v>837242.33</v>
      </c>
      <c r="BE407" s="73">
        <f t="shared" si="105"/>
        <v>484.24</v>
      </c>
      <c r="BF407" s="74">
        <f t="shared" si="110"/>
        <v>447.75</v>
      </c>
      <c r="BG407" s="66">
        <f t="shared" si="106"/>
        <v>0</v>
      </c>
      <c r="BH407" s="75">
        <f t="shared" si="108"/>
        <v>0</v>
      </c>
      <c r="BI407" s="76">
        <f t="shared" si="109"/>
        <v>0</v>
      </c>
    </row>
    <row r="408" spans="1:61" ht="15.75" customHeight="1" x14ac:dyDescent="0.25">
      <c r="A408" s="60">
        <v>1</v>
      </c>
      <c r="B408" s="61">
        <v>454</v>
      </c>
      <c r="C408" s="61">
        <v>15</v>
      </c>
      <c r="D408" s="62" t="s">
        <v>87</v>
      </c>
      <c r="E408" s="62" t="s">
        <v>487</v>
      </c>
      <c r="F408" s="63">
        <v>2908</v>
      </c>
      <c r="G408" s="64">
        <v>10</v>
      </c>
      <c r="H408" s="64">
        <f>+ROUND('Izračun udjela za 2024. (kune)'!H408/'Izračun udjela za 2024. (euri)'!$G$1,2)</f>
        <v>728881.08</v>
      </c>
      <c r="I408" s="65">
        <f>+ROUND('Izračun udjela za 2024. (kune)'!I408/'Izračun udjela za 2024. (euri)'!$G$1,2)</f>
        <v>59581.3</v>
      </c>
      <c r="J408" s="66">
        <f>+ROUND('Izračun udjela za 2024. (kune)'!J408/'Izračun udjela za 2024. (euri)'!$G$1,2)</f>
        <v>736229.77</v>
      </c>
      <c r="K408" s="64">
        <f>+ROUND('Izračun udjela za 2024. (kune)'!K408/'Izračun udjela za 2024. (euri)'!$G$1,2)</f>
        <v>804404.9</v>
      </c>
      <c r="L408" s="65">
        <f>+ROUND('Izračun udjela za 2024. (kune)'!L408/'Izračun udjela za 2024. (euri)'!$G$1,2)</f>
        <v>65754.86</v>
      </c>
      <c r="M408" s="66">
        <f>+ROUND('Izračun udjela za 2024. (kune)'!M408/'Izračun udjela za 2024. (euri)'!$G$1,2)</f>
        <v>812515.04</v>
      </c>
      <c r="N408" s="64">
        <f>+ROUND('Izračun udjela za 2024. (kune)'!N408/'Izračun udjela za 2024. (euri)'!$G$1,2)</f>
        <v>729592.04</v>
      </c>
      <c r="O408" s="65">
        <f>+ROUND('Izračun udjela za 2024. (kune)'!O408/'Izračun udjela za 2024. (euri)'!$G$1,2)</f>
        <v>59639.28</v>
      </c>
      <c r="P408" s="66">
        <f>+ROUND('Izračun udjela za 2024. (kune)'!P408/'Izračun udjela za 2024. (euri)'!$G$1,2)</f>
        <v>736948.04</v>
      </c>
      <c r="Q408" s="64">
        <f>+ROUND('Izračun udjela za 2024. (kune)'!Q408/'Izračun udjela za 2024. (euri)'!$G$1,2)</f>
        <v>697786.06</v>
      </c>
      <c r="R408" s="65">
        <f>+ROUND('Izračun udjela za 2024. (kune)'!R408/'Izračun udjela za 2024. (euri)'!$G$1,2)</f>
        <v>58232.08</v>
      </c>
      <c r="S408" s="66">
        <f>+ROUND('Izračun udjela za 2024. (kune)'!S408/'Izračun udjela za 2024. (euri)'!$G$1,2)</f>
        <v>703509.38</v>
      </c>
      <c r="T408" s="64">
        <f>+ROUND('Izračun udjela za 2024. (kune)'!T408/'Izračun udjela za 2024. (euri)'!$G$1,2)</f>
        <v>781595.78</v>
      </c>
      <c r="U408" s="65">
        <f>+ROUND('Izračun udjela za 2024. (kune)'!U408/'Izračun udjela za 2024. (euri)'!$G$1,2)</f>
        <v>64967.38</v>
      </c>
      <c r="V408" s="67">
        <f>+ROUND('Izračun udjela za 2024. (kune)'!V408/'Izračun udjela za 2024. (euri)'!$G$1,2)</f>
        <v>788291.24</v>
      </c>
      <c r="W408" s="64">
        <f>+ROUND('Izračun udjela za 2024. (kune)'!W408/'Izračun udjela za 2024. (euri)'!$G$1,2)</f>
        <v>919177.7</v>
      </c>
      <c r="X408" s="65">
        <f>+ROUND('Izračun udjela za 2024. (kune)'!X408/'Izračun udjela za 2024. (euri)'!$G$1,2)</f>
        <v>75895.67</v>
      </c>
      <c r="Y408" s="67">
        <f>+ROUND('Izračun udjela za 2024. (kune)'!Y408/'Izračun udjela za 2024. (euri)'!$G$1,2)</f>
        <v>927610.24</v>
      </c>
      <c r="Z408" s="64">
        <f>+ROUND('Izračun udjela za 2024. (kune)'!Z408/'Izračun udjela za 2024. (euri)'!$G$1,2)</f>
        <v>840654.91</v>
      </c>
      <c r="AA408" s="68">
        <f>+ROUND('Izračun udjela za 2024. (kune)'!AA408/'Izračun udjela za 2024. (euri)'!$G$1,2)</f>
        <v>131488.88</v>
      </c>
      <c r="AB408" s="65">
        <f>+ROUND('Izračun udjela za 2024. (kune)'!AB408/'Izračun udjela za 2024. (euri)'!$G$1,2)</f>
        <v>69412.12</v>
      </c>
      <c r="AC408" s="67">
        <f>+ROUND('Izračun udjela za 2024. (kune)'!AC408/'Izračun udjela za 2024. (euri)'!$G$1,2)</f>
        <v>1640579.8</v>
      </c>
      <c r="AD408" s="64">
        <f>+ROUND('Izračun udjela za 2024. (kune)'!AD408/'Izračun udjela za 2024. (euri)'!$G$1,2)</f>
        <v>815635.6</v>
      </c>
      <c r="AE408" s="68">
        <f>+ROUND('Izračun udjela za 2024. (kune)'!AE408/'Izračun udjela za 2024. (euri)'!$G$1,2)</f>
        <v>122020.86</v>
      </c>
      <c r="AF408" s="65">
        <f>+ROUND('Izračun udjela za 2024. (kune)'!AF408/'Izračun udjela za 2024. (euri)'!$G$1,2)</f>
        <v>66721.17</v>
      </c>
      <c r="AG408" s="67">
        <f>+ROUND('Izračun udjela za 2024. (kune)'!AG408/'Izračun udjela za 2024. (euri)'!$G$1,2)</f>
        <v>1630813.27</v>
      </c>
      <c r="AH408" s="64">
        <f>+ROUND('Izračun udjela za 2024. (kune)'!AH408/'Izračun udjela za 2024. (euri)'!$G$1,2)</f>
        <v>854958.75</v>
      </c>
      <c r="AI408" s="68">
        <f>+ROUND('Izračun udjela za 2024. (kune)'!AI408/'Izračun udjela za 2024. (euri)'!$G$1,2)</f>
        <v>177218.51</v>
      </c>
      <c r="AJ408" s="64">
        <f>+ROUND('Izračun udjela za 2024. (kune)'!AJ408/'Izračun udjela za 2024. (euri)'!$G$1,2)</f>
        <v>70625.47</v>
      </c>
      <c r="AK408" s="67">
        <f>+ROUND('Izračun udjela za 2024. (kune)'!AK408/'Izračun udjela za 2024. (euri)'!$G$1,2)</f>
        <v>1675630.34</v>
      </c>
      <c r="AL408" s="64">
        <f>+ROUND('Izračun udjela za 2024. (kune)'!AL408/'Izračun udjela za 2024. (euri)'!$G$1,2)</f>
        <v>1145443.07</v>
      </c>
      <c r="AM408" s="68">
        <f>+ROUND('Izračun udjela za 2024. (kune)'!AM408/'Izračun udjela za 2024. (euri)'!$G$1,2)</f>
        <v>210825.86</v>
      </c>
      <c r="AN408" s="64">
        <f>+ROUND('Izračun udjela za 2024. (kune)'!AN408/'Izračun udjela za 2024. (euri)'!$G$1,2)</f>
        <v>94582.71</v>
      </c>
      <c r="AO408" s="67">
        <f>+ROUND('Izračun udjela za 2024. (kune)'!AO408/'Izračun udjela za 2024. (euri)'!$G$1,2)</f>
        <v>1930528.09</v>
      </c>
      <c r="AP408" s="69"/>
      <c r="AQ408" s="69"/>
      <c r="AR408" s="69"/>
      <c r="AS408" s="69"/>
      <c r="AT408" s="69"/>
      <c r="AU408" s="71"/>
      <c r="AV408" s="64">
        <v>4278</v>
      </c>
      <c r="AW408" s="64">
        <v>4298</v>
      </c>
      <c r="AX408" s="64">
        <v>4602</v>
      </c>
      <c r="AY408" s="64">
        <v>4596</v>
      </c>
      <c r="AZ408" s="64"/>
      <c r="BA408" s="64"/>
      <c r="BB408" s="64"/>
      <c r="BC408" s="64"/>
      <c r="BD408" s="72">
        <f t="shared" si="107"/>
        <v>1561032.35</v>
      </c>
      <c r="BE408" s="73">
        <f t="shared" si="105"/>
        <v>536.80999999999995</v>
      </c>
      <c r="BF408" s="74">
        <f t="shared" si="110"/>
        <v>447.75</v>
      </c>
      <c r="BG408" s="66">
        <f t="shared" si="106"/>
        <v>0</v>
      </c>
      <c r="BH408" s="75">
        <f t="shared" si="108"/>
        <v>0</v>
      </c>
      <c r="BI408" s="76">
        <f t="shared" si="109"/>
        <v>0</v>
      </c>
    </row>
    <row r="409" spans="1:61" ht="15.75" customHeight="1" x14ac:dyDescent="0.25">
      <c r="A409" s="60">
        <v>1</v>
      </c>
      <c r="B409" s="61">
        <v>455</v>
      </c>
      <c r="C409" s="61">
        <v>9</v>
      </c>
      <c r="D409" s="62" t="s">
        <v>87</v>
      </c>
      <c r="E409" s="62" t="s">
        <v>488</v>
      </c>
      <c r="F409" s="63">
        <v>3649</v>
      </c>
      <c r="G409" s="64">
        <v>10</v>
      </c>
      <c r="H409" s="64">
        <f>+ROUND('Izračun udjela za 2024. (kune)'!H409/'Izračun udjela za 2024. (euri)'!$G$1,2)</f>
        <v>516360.15</v>
      </c>
      <c r="I409" s="65">
        <f>+ROUND('Izračun udjela za 2024. (kune)'!I409/'Izračun udjela za 2024. (euri)'!$G$1,2)</f>
        <v>48863.86</v>
      </c>
      <c r="J409" s="66">
        <f>+ROUND('Izračun udjela za 2024. (kune)'!J409/'Izračun udjela za 2024. (euri)'!$G$1,2)</f>
        <v>514245.91</v>
      </c>
      <c r="K409" s="64">
        <f>+ROUND('Izračun udjela za 2024. (kune)'!K409/'Izračun udjela za 2024. (euri)'!$G$1,2)</f>
        <v>602056.32999999996</v>
      </c>
      <c r="L409" s="65">
        <f>+ROUND('Izračun udjela za 2024. (kune)'!L409/'Izračun udjela za 2024. (euri)'!$G$1,2)</f>
        <v>56842.93</v>
      </c>
      <c r="M409" s="66">
        <f>+ROUND('Izračun udjela za 2024. (kune)'!M409/'Izračun udjela za 2024. (euri)'!$G$1,2)</f>
        <v>599734.74</v>
      </c>
      <c r="N409" s="64">
        <f>+ROUND('Izračun udjela za 2024. (kune)'!N409/'Izračun udjela za 2024. (euri)'!$G$1,2)</f>
        <v>860944.68</v>
      </c>
      <c r="O409" s="65">
        <f>+ROUND('Izračun udjela za 2024. (kune)'!O409/'Izračun udjela za 2024. (euri)'!$G$1,2)</f>
        <v>40587.440000000002</v>
      </c>
      <c r="P409" s="66">
        <f>+ROUND('Izračun udjela za 2024. (kune)'!P409/'Izračun udjela za 2024. (euri)'!$G$1,2)</f>
        <v>902392.96</v>
      </c>
      <c r="Q409" s="64">
        <f>+ROUND('Izračun udjela za 2024. (kune)'!Q409/'Izračun udjela za 2024. (euri)'!$G$1,2)</f>
        <v>906165.71</v>
      </c>
      <c r="R409" s="65">
        <f>+ROUND('Izračun udjela za 2024. (kune)'!R409/'Izračun udjela za 2024. (euri)'!$G$1,2)</f>
        <v>42910.879999999997</v>
      </c>
      <c r="S409" s="66">
        <f>+ROUND('Izračun udjela za 2024. (kune)'!S409/'Izračun udjela za 2024. (euri)'!$G$1,2)</f>
        <v>949580.31</v>
      </c>
      <c r="T409" s="64">
        <f>+ROUND('Izračun udjela za 2024. (kune)'!T409/'Izračun udjela za 2024. (euri)'!$G$1,2)</f>
        <v>992297.39</v>
      </c>
      <c r="U409" s="65">
        <f>+ROUND('Izračun udjela za 2024. (kune)'!U409/'Izračun udjela za 2024. (euri)'!$G$1,2)</f>
        <v>46996.12</v>
      </c>
      <c r="V409" s="67">
        <f>+ROUND('Izračun udjela za 2024. (kune)'!V409/'Izračun udjela za 2024. (euri)'!$G$1,2)</f>
        <v>1039831.4</v>
      </c>
      <c r="W409" s="64">
        <f>+ROUND('Izračun udjela za 2024. (kune)'!W409/'Izračun udjela za 2024. (euri)'!$G$1,2)</f>
        <v>1080978.6000000001</v>
      </c>
      <c r="X409" s="65">
        <f>+ROUND('Izračun udjela za 2024. (kune)'!X409/'Izračun udjela za 2024. (euri)'!$G$1,2)</f>
        <v>77668.34</v>
      </c>
      <c r="Y409" s="67">
        <f>+ROUND('Izračun udjela za 2024. (kune)'!Y409/'Izračun udjela za 2024. (euri)'!$G$1,2)</f>
        <v>1103641.28</v>
      </c>
      <c r="Z409" s="64">
        <f>+ROUND('Izračun udjela za 2024. (kune)'!Z409/'Izračun udjela za 2024. (euri)'!$G$1,2)</f>
        <v>1500757.01</v>
      </c>
      <c r="AA409" s="68">
        <f>+ROUND('Izračun udjela za 2024. (kune)'!AA409/'Izračun udjela za 2024. (euri)'!$G$1,2)</f>
        <v>82295.460000000006</v>
      </c>
      <c r="AB409" s="65">
        <f>+ROUND('Izračun udjela za 2024. (kune)'!AB409/'Izračun udjela za 2024. (euri)'!$G$1,2)</f>
        <v>111167.24</v>
      </c>
      <c r="AC409" s="67">
        <f>+ROUND('Izračun udjela za 2024. (kune)'!AC409/'Izračun udjela za 2024. (euri)'!$G$1,2)</f>
        <v>1973241.74</v>
      </c>
      <c r="AD409" s="64">
        <f>+ROUND('Izračun udjela za 2024. (kune)'!AD409/'Izračun udjela za 2024. (euri)'!$G$1,2)</f>
        <v>1055436.96</v>
      </c>
      <c r="AE409" s="68">
        <f>+ROUND('Izračun udjela za 2024. (kune)'!AE409/'Izračun udjela za 2024. (euri)'!$G$1,2)</f>
        <v>58272.1</v>
      </c>
      <c r="AF409" s="65">
        <f>+ROUND('Izračun udjela za 2024. (kune)'!AF409/'Izračun udjela za 2024. (euri)'!$G$1,2)</f>
        <v>78217.509999999995</v>
      </c>
      <c r="AG409" s="67">
        <f>+ROUND('Izračun udjela za 2024. (kune)'!AG409/'Izračun udjela za 2024. (euri)'!$G$1,2)</f>
        <v>1496348.75</v>
      </c>
      <c r="AH409" s="64">
        <f>+ROUND('Izračun udjela za 2024. (kune)'!AH409/'Izračun udjela za 2024. (euri)'!$G$1,2)</f>
        <v>923318.83</v>
      </c>
      <c r="AI409" s="68">
        <f>+ROUND('Izračun udjela za 2024. (kune)'!AI409/'Izračun udjela za 2024. (euri)'!$G$1,2)</f>
        <v>98751</v>
      </c>
      <c r="AJ409" s="64">
        <f>+ROUND('Izračun udjela za 2024. (kune)'!AJ409/'Izračun udjela za 2024. (euri)'!$G$1,2)</f>
        <v>68374.679999999993</v>
      </c>
      <c r="AK409" s="67">
        <f>+ROUND('Izračun udjela za 2024. (kune)'!AK409/'Izračun udjela za 2024. (euri)'!$G$1,2)</f>
        <v>1419150.71</v>
      </c>
      <c r="AL409" s="64">
        <f>+ROUND('Izračun udjela za 2024. (kune)'!AL409/'Izračun udjela za 2024. (euri)'!$G$1,2)</f>
        <v>1224947.6399999999</v>
      </c>
      <c r="AM409" s="68">
        <f>+ROUND('Izračun udjela za 2024. (kune)'!AM409/'Izračun udjela za 2024. (euri)'!$G$1,2)</f>
        <v>89888.9</v>
      </c>
      <c r="AN409" s="64">
        <f>+ROUND('Izračun udjela za 2024. (kune)'!AN409/'Izračun udjela za 2024. (euri)'!$G$1,2)</f>
        <v>90737.37</v>
      </c>
      <c r="AO409" s="67">
        <f>+ROUND('Izračun udjela za 2024. (kune)'!AO409/'Izračun udjela za 2024. (euri)'!$G$1,2)</f>
        <v>1732368.89</v>
      </c>
      <c r="AP409" s="69"/>
      <c r="AQ409" s="69"/>
      <c r="AR409" s="69"/>
      <c r="AS409" s="69"/>
      <c r="AT409" s="69"/>
      <c r="AU409" s="71"/>
      <c r="AV409" s="64">
        <v>2444</v>
      </c>
      <c r="AW409" s="64">
        <v>2217</v>
      </c>
      <c r="AX409" s="64">
        <v>2682</v>
      </c>
      <c r="AY409" s="64">
        <v>2665</v>
      </c>
      <c r="AZ409" s="64"/>
      <c r="BA409" s="64"/>
      <c r="BB409" s="64"/>
      <c r="BC409" s="64"/>
      <c r="BD409" s="72">
        <f t="shared" si="107"/>
        <v>1544950.27</v>
      </c>
      <c r="BE409" s="73">
        <f t="shared" si="105"/>
        <v>423.39</v>
      </c>
      <c r="BF409" s="74">
        <f t="shared" si="110"/>
        <v>447.75</v>
      </c>
      <c r="BG409" s="66">
        <f t="shared" si="106"/>
        <v>88889.640000000043</v>
      </c>
      <c r="BH409" s="75">
        <f t="shared" si="108"/>
        <v>2.5116631948904957E-4</v>
      </c>
      <c r="BI409" s="76">
        <f t="shared" si="109"/>
        <v>2.5116631948905E-4</v>
      </c>
    </row>
    <row r="410" spans="1:61" ht="15.75" customHeight="1" x14ac:dyDescent="0.25">
      <c r="A410" s="60">
        <v>1</v>
      </c>
      <c r="B410" s="61">
        <v>456</v>
      </c>
      <c r="C410" s="61">
        <v>16</v>
      </c>
      <c r="D410" s="62" t="s">
        <v>87</v>
      </c>
      <c r="E410" s="62" t="s">
        <v>489</v>
      </c>
      <c r="F410" s="63">
        <v>1116</v>
      </c>
      <c r="G410" s="64">
        <v>10</v>
      </c>
      <c r="H410" s="64">
        <f>+ROUND('Izračun udjela za 2024. (kune)'!H410/'Izračun udjela za 2024. (euri)'!$G$1,2)</f>
        <v>112634.58</v>
      </c>
      <c r="I410" s="65">
        <f>+ROUND('Izračun udjela za 2024. (kune)'!I410/'Izračun udjela za 2024. (euri)'!$G$1,2)</f>
        <v>0</v>
      </c>
      <c r="J410" s="66">
        <f>+ROUND('Izračun udjela za 2024. (kune)'!J410/'Izračun udjela za 2024. (euri)'!$G$1,2)</f>
        <v>123898.03</v>
      </c>
      <c r="K410" s="64">
        <f>+ROUND('Izračun udjela za 2024. (kune)'!K410/'Izračun udjela za 2024. (euri)'!$G$1,2)</f>
        <v>69394.990000000005</v>
      </c>
      <c r="L410" s="65">
        <f>+ROUND('Izračun udjela za 2024. (kune)'!L410/'Izračun udjela za 2024. (euri)'!$G$1,2)</f>
        <v>0</v>
      </c>
      <c r="M410" s="66">
        <f>+ROUND('Izračun udjela za 2024. (kune)'!M410/'Izračun udjela za 2024. (euri)'!$G$1,2)</f>
        <v>76334.490000000005</v>
      </c>
      <c r="N410" s="64">
        <f>+ROUND('Izračun udjela za 2024. (kune)'!N410/'Izračun udjela za 2024. (euri)'!$G$1,2)</f>
        <v>89788.19</v>
      </c>
      <c r="O410" s="65">
        <f>+ROUND('Izračun udjela za 2024. (kune)'!O410/'Izračun udjela za 2024. (euri)'!$G$1,2)</f>
        <v>0</v>
      </c>
      <c r="P410" s="66">
        <f>+ROUND('Izračun udjela za 2024. (kune)'!P410/'Izračun udjela za 2024. (euri)'!$G$1,2)</f>
        <v>98767.01</v>
      </c>
      <c r="Q410" s="64">
        <f>+ROUND('Izračun udjela za 2024. (kune)'!Q410/'Izračun udjela za 2024. (euri)'!$G$1,2)</f>
        <v>151254.29999999999</v>
      </c>
      <c r="R410" s="65">
        <f>+ROUND('Izračun udjela za 2024. (kune)'!R410/'Izračun udjela za 2024. (euri)'!$G$1,2)</f>
        <v>0</v>
      </c>
      <c r="S410" s="66">
        <f>+ROUND('Izračun udjela za 2024. (kune)'!S410/'Izračun udjela za 2024. (euri)'!$G$1,2)</f>
        <v>166379.73000000001</v>
      </c>
      <c r="T410" s="64">
        <f>+ROUND('Izračun udjela za 2024. (kune)'!T410/'Izračun udjela za 2024. (euri)'!$G$1,2)</f>
        <v>101887.62</v>
      </c>
      <c r="U410" s="65">
        <f>+ROUND('Izračun udjela za 2024. (kune)'!U410/'Izračun udjela za 2024. (euri)'!$G$1,2)</f>
        <v>0</v>
      </c>
      <c r="V410" s="67">
        <f>+ROUND('Izračun udjela za 2024. (kune)'!V410/'Izračun udjela za 2024. (euri)'!$G$1,2)</f>
        <v>112076.38</v>
      </c>
      <c r="W410" s="64">
        <f>+ROUND('Izračun udjela za 2024. (kune)'!W410/'Izračun udjela za 2024. (euri)'!$G$1,2)</f>
        <v>170347.65</v>
      </c>
      <c r="X410" s="65">
        <f>+ROUND('Izračun udjela za 2024. (kune)'!X410/'Izračun udjela za 2024. (euri)'!$G$1,2)</f>
        <v>0</v>
      </c>
      <c r="Y410" s="67">
        <f>+ROUND('Izračun udjela za 2024. (kune)'!Y410/'Izračun udjela za 2024. (euri)'!$G$1,2)</f>
        <v>187382.42</v>
      </c>
      <c r="Z410" s="64">
        <f>+ROUND('Izračun udjela za 2024. (kune)'!Z410/'Izračun udjela za 2024. (euri)'!$G$1,2)</f>
        <v>157730.78</v>
      </c>
      <c r="AA410" s="68">
        <f>+ROUND('Izračun udjela za 2024. (kune)'!AA410/'Izračun udjela za 2024. (euri)'!$G$1,2)</f>
        <v>0</v>
      </c>
      <c r="AB410" s="65">
        <f>+ROUND('Izračun udjela za 2024. (kune)'!AB410/'Izračun udjela za 2024. (euri)'!$G$1,2)</f>
        <v>0</v>
      </c>
      <c r="AC410" s="67">
        <f>+ROUND('Izračun udjela za 2024. (kune)'!AC410/'Izračun udjela za 2024. (euri)'!$G$1,2)</f>
        <v>173503.86</v>
      </c>
      <c r="AD410" s="64">
        <f>+ROUND('Izračun udjela za 2024. (kune)'!AD410/'Izračun udjela za 2024. (euri)'!$G$1,2)</f>
        <v>184709.77</v>
      </c>
      <c r="AE410" s="68">
        <f>+ROUND('Izračun udjela za 2024. (kune)'!AE410/'Izračun udjela za 2024. (euri)'!$G$1,2)</f>
        <v>0</v>
      </c>
      <c r="AF410" s="65">
        <f>+ROUND('Izračun udjela za 2024. (kune)'!AF410/'Izračun udjela za 2024. (euri)'!$G$1,2)</f>
        <v>0</v>
      </c>
      <c r="AG410" s="67">
        <f>+ROUND('Izračun udjela za 2024. (kune)'!AG410/'Izračun udjela za 2024. (euri)'!$G$1,2)</f>
        <v>203180.75</v>
      </c>
      <c r="AH410" s="64">
        <f>+ROUND('Izračun udjela za 2024. (kune)'!AH410/'Izračun udjela za 2024. (euri)'!$G$1,2)</f>
        <v>135274.56</v>
      </c>
      <c r="AI410" s="68">
        <f>+ROUND('Izračun udjela za 2024. (kune)'!AI410/'Izračun udjela za 2024. (euri)'!$G$1,2)</f>
        <v>0</v>
      </c>
      <c r="AJ410" s="64">
        <f>+ROUND('Izračun udjela za 2024. (kune)'!AJ410/'Izračun udjela za 2024. (euri)'!$G$1,2)</f>
        <v>0</v>
      </c>
      <c r="AK410" s="67">
        <f>+ROUND('Izračun udjela za 2024. (kune)'!AK410/'Izračun udjela za 2024. (euri)'!$G$1,2)</f>
        <v>148802.01999999999</v>
      </c>
      <c r="AL410" s="64">
        <f>+ROUND('Izračun udjela za 2024. (kune)'!AL410/'Izračun udjela za 2024. (euri)'!$G$1,2)</f>
        <v>238359</v>
      </c>
      <c r="AM410" s="68">
        <f>+ROUND('Izračun udjela za 2024. (kune)'!AM410/'Izračun udjela za 2024. (euri)'!$G$1,2)</f>
        <v>0</v>
      </c>
      <c r="AN410" s="64">
        <f>+ROUND('Izračun udjela za 2024. (kune)'!AN410/'Izračun udjela za 2024. (euri)'!$G$1,2)</f>
        <v>0</v>
      </c>
      <c r="AO410" s="67">
        <f>+ROUND('Izračun udjela za 2024. (kune)'!AO410/'Izračun udjela za 2024. (euri)'!$G$1,2)</f>
        <v>262194.89</v>
      </c>
      <c r="AP410" s="69"/>
      <c r="AQ410" s="69"/>
      <c r="AR410" s="69"/>
      <c r="AS410" s="69"/>
      <c r="AT410" s="69"/>
      <c r="AU410" s="71"/>
      <c r="AV410" s="64">
        <v>0</v>
      </c>
      <c r="AW410" s="64">
        <v>0</v>
      </c>
      <c r="AX410" s="64">
        <v>0</v>
      </c>
      <c r="AY410" s="64">
        <v>0</v>
      </c>
      <c r="AZ410" s="64"/>
      <c r="BA410" s="64"/>
      <c r="BB410" s="64"/>
      <c r="BC410" s="64"/>
      <c r="BD410" s="72">
        <f t="shared" si="107"/>
        <v>195012.79</v>
      </c>
      <c r="BE410" s="73">
        <f t="shared" si="105"/>
        <v>174.74</v>
      </c>
      <c r="BF410" s="74">
        <f t="shared" si="110"/>
        <v>447.75</v>
      </c>
      <c r="BG410" s="66">
        <f t="shared" si="106"/>
        <v>304679.15999999997</v>
      </c>
      <c r="BH410" s="75">
        <f t="shared" si="108"/>
        <v>8.6090058686496196E-4</v>
      </c>
      <c r="BI410" s="76">
        <f t="shared" si="109"/>
        <v>8.6090058686496196E-4</v>
      </c>
    </row>
    <row r="411" spans="1:61" ht="15.75" customHeight="1" x14ac:dyDescent="0.25">
      <c r="A411" s="60">
        <v>1</v>
      </c>
      <c r="B411" s="61">
        <v>457</v>
      </c>
      <c r="C411" s="61">
        <v>3</v>
      </c>
      <c r="D411" s="62" t="s">
        <v>87</v>
      </c>
      <c r="E411" s="62" t="s">
        <v>490</v>
      </c>
      <c r="F411" s="63">
        <v>2222</v>
      </c>
      <c r="G411" s="64">
        <v>10</v>
      </c>
      <c r="H411" s="64">
        <f>+ROUND('Izračun udjela za 2024. (kune)'!H411/'Izračun udjela za 2024. (euri)'!$G$1,2)</f>
        <v>196045.42</v>
      </c>
      <c r="I411" s="65">
        <f>+ROUND('Izračun udjela za 2024. (kune)'!I411/'Izračun udjela za 2024. (euri)'!$G$1,2)</f>
        <v>0</v>
      </c>
      <c r="J411" s="66">
        <f>+ROUND('Izračun udjela za 2024. (kune)'!J411/'Izračun udjela za 2024. (euri)'!$G$1,2)</f>
        <v>215649.96</v>
      </c>
      <c r="K411" s="64">
        <f>+ROUND('Izračun udjela za 2024. (kune)'!K411/'Izračun udjela za 2024. (euri)'!$G$1,2)</f>
        <v>181446.16</v>
      </c>
      <c r="L411" s="65">
        <f>+ROUND('Izračun udjela za 2024. (kune)'!L411/'Izračun udjela za 2024. (euri)'!$G$1,2)</f>
        <v>0</v>
      </c>
      <c r="M411" s="66">
        <f>+ROUND('Izračun udjela za 2024. (kune)'!M411/'Izračun udjela za 2024. (euri)'!$G$1,2)</f>
        <v>199590.77</v>
      </c>
      <c r="N411" s="64">
        <f>+ROUND('Izračun udjela za 2024. (kune)'!N411/'Izračun udjela za 2024. (euri)'!$G$1,2)</f>
        <v>304363.36</v>
      </c>
      <c r="O411" s="65">
        <f>+ROUND('Izračun udjela za 2024. (kune)'!O411/'Izračun udjela za 2024. (euri)'!$G$1,2)</f>
        <v>0</v>
      </c>
      <c r="P411" s="66">
        <f>+ROUND('Izračun udjela za 2024. (kune)'!P411/'Izračun udjela za 2024. (euri)'!$G$1,2)</f>
        <v>334799.7</v>
      </c>
      <c r="Q411" s="64">
        <f>+ROUND('Izračun udjela za 2024. (kune)'!Q411/'Izračun udjela za 2024. (euri)'!$G$1,2)</f>
        <v>347129.52</v>
      </c>
      <c r="R411" s="65">
        <f>+ROUND('Izračun udjela za 2024. (kune)'!R411/'Izračun udjela za 2024. (euri)'!$G$1,2)</f>
        <v>0</v>
      </c>
      <c r="S411" s="66">
        <f>+ROUND('Izračun udjela za 2024. (kune)'!S411/'Izračun udjela za 2024. (euri)'!$G$1,2)</f>
        <v>381842.47</v>
      </c>
      <c r="T411" s="64">
        <f>+ROUND('Izračun udjela za 2024. (kune)'!T411/'Izračun udjela za 2024. (euri)'!$G$1,2)</f>
        <v>242084.99</v>
      </c>
      <c r="U411" s="65">
        <f>+ROUND('Izračun udjela za 2024. (kune)'!U411/'Izračun udjela za 2024. (euri)'!$G$1,2)</f>
        <v>0</v>
      </c>
      <c r="V411" s="67">
        <f>+ROUND('Izračun udjela za 2024. (kune)'!V411/'Izračun udjela za 2024. (euri)'!$G$1,2)</f>
        <v>266293.49</v>
      </c>
      <c r="W411" s="64">
        <f>+ROUND('Izračun udjela za 2024. (kune)'!W411/'Izračun udjela za 2024. (euri)'!$G$1,2)</f>
        <v>291492.40999999997</v>
      </c>
      <c r="X411" s="65">
        <f>+ROUND('Izračun udjela za 2024. (kune)'!X411/'Izračun udjela za 2024. (euri)'!$G$1,2)</f>
        <v>0</v>
      </c>
      <c r="Y411" s="67">
        <f>+ROUND('Izračun udjela za 2024. (kune)'!Y411/'Izračun udjela za 2024. (euri)'!$G$1,2)</f>
        <v>320641.65000000002</v>
      </c>
      <c r="Z411" s="64">
        <f>+ROUND('Izračun udjela za 2024. (kune)'!Z411/'Izračun udjela za 2024. (euri)'!$G$1,2)</f>
        <v>425913.39</v>
      </c>
      <c r="AA411" s="68">
        <f>+ROUND('Izračun udjela za 2024. (kune)'!AA411/'Izračun udjela za 2024. (euri)'!$G$1,2)</f>
        <v>2543.33</v>
      </c>
      <c r="AB411" s="65">
        <f>+ROUND('Izračun udjela za 2024. (kune)'!AB411/'Izračun udjela za 2024. (euri)'!$G$1,2)</f>
        <v>0</v>
      </c>
      <c r="AC411" s="67">
        <f>+ROUND('Izračun udjela za 2024. (kune)'!AC411/'Izračun udjela za 2024. (euri)'!$G$1,2)</f>
        <v>478189.64</v>
      </c>
      <c r="AD411" s="64">
        <f>+ROUND('Izračun udjela za 2024. (kune)'!AD411/'Izračun udjela za 2024. (euri)'!$G$1,2)</f>
        <v>409436.42</v>
      </c>
      <c r="AE411" s="68">
        <f>+ROUND('Izračun udjela za 2024. (kune)'!AE411/'Izračun udjela za 2024. (euri)'!$G$1,2)</f>
        <v>1710</v>
      </c>
      <c r="AF411" s="65">
        <f>+ROUND('Izračun udjela za 2024. (kune)'!AF411/'Izračun udjela za 2024. (euri)'!$G$1,2)</f>
        <v>0</v>
      </c>
      <c r="AG411" s="67">
        <f>+ROUND('Izračun udjela za 2024. (kune)'!AG411/'Izračun udjela za 2024. (euri)'!$G$1,2)</f>
        <v>462952.57</v>
      </c>
      <c r="AH411" s="64">
        <f>+ROUND('Izračun udjela za 2024. (kune)'!AH411/'Izračun udjela za 2024. (euri)'!$G$1,2)</f>
        <v>358894.32</v>
      </c>
      <c r="AI411" s="68">
        <f>+ROUND('Izračun udjela za 2024. (kune)'!AI411/'Izračun udjela za 2024. (euri)'!$G$1,2)</f>
        <v>2023.05</v>
      </c>
      <c r="AJ411" s="64">
        <f>+ROUND('Izračun udjela za 2024. (kune)'!AJ411/'Izračun udjela za 2024. (euri)'!$G$1,2)</f>
        <v>0</v>
      </c>
      <c r="AK411" s="67">
        <f>+ROUND('Izračun udjela za 2024. (kune)'!AK411/'Izračun udjela za 2024. (euri)'!$G$1,2)</f>
        <v>404165.01</v>
      </c>
      <c r="AL411" s="64">
        <f>+ROUND('Izračun udjela za 2024. (kune)'!AL411/'Izračun udjela za 2024. (euri)'!$G$1,2)</f>
        <v>417132.96</v>
      </c>
      <c r="AM411" s="68">
        <f>+ROUND('Izračun udjela za 2024. (kune)'!AM411/'Izračun udjela za 2024. (euri)'!$G$1,2)</f>
        <v>1952.13</v>
      </c>
      <c r="AN411" s="64">
        <f>+ROUND('Izračun udjela za 2024. (kune)'!AN411/'Izračun udjela za 2024. (euri)'!$G$1,2)</f>
        <v>0</v>
      </c>
      <c r="AO411" s="67">
        <f>+ROUND('Izračun udjela za 2024. (kune)'!AO411/'Izračun udjela za 2024. (euri)'!$G$1,2)</f>
        <v>467867.53</v>
      </c>
      <c r="AP411" s="69"/>
      <c r="AQ411" s="69"/>
      <c r="AR411" s="69"/>
      <c r="AS411" s="69"/>
      <c r="AT411" s="69"/>
      <c r="AU411" s="71"/>
      <c r="AV411" s="64">
        <v>57</v>
      </c>
      <c r="AW411" s="64">
        <v>66</v>
      </c>
      <c r="AX411" s="64">
        <v>53</v>
      </c>
      <c r="AY411" s="64">
        <v>51</v>
      </c>
      <c r="AZ411" s="64"/>
      <c r="BA411" s="64"/>
      <c r="BB411" s="64"/>
      <c r="BC411" s="64"/>
      <c r="BD411" s="72">
        <f t="shared" si="107"/>
        <v>426763.28</v>
      </c>
      <c r="BE411" s="73">
        <f t="shared" si="105"/>
        <v>192.06</v>
      </c>
      <c r="BF411" s="74">
        <f t="shared" si="110"/>
        <v>447.75</v>
      </c>
      <c r="BG411" s="66">
        <f t="shared" si="106"/>
        <v>568143.18000000005</v>
      </c>
      <c r="BH411" s="75">
        <f t="shared" si="108"/>
        <v>1.6053437888082856E-3</v>
      </c>
      <c r="BI411" s="76">
        <f t="shared" si="109"/>
        <v>1.6053437888082899E-3</v>
      </c>
    </row>
    <row r="412" spans="1:61" ht="15.75" customHeight="1" x14ac:dyDescent="0.25">
      <c r="A412" s="60">
        <v>1</v>
      </c>
      <c r="B412" s="61">
        <v>458</v>
      </c>
      <c r="C412" s="61">
        <v>16</v>
      </c>
      <c r="D412" s="62" t="s">
        <v>87</v>
      </c>
      <c r="E412" s="62" t="s">
        <v>491</v>
      </c>
      <c r="F412" s="63">
        <v>1657</v>
      </c>
      <c r="G412" s="64">
        <v>10</v>
      </c>
      <c r="H412" s="64">
        <f>+ROUND('Izračun udjela za 2024. (kune)'!H412/'Izračun udjela za 2024. (euri)'!$G$1,2)</f>
        <v>107110.5</v>
      </c>
      <c r="I412" s="65">
        <f>+ROUND('Izračun udjela za 2024. (kune)'!I412/'Izračun udjela za 2024. (euri)'!$G$1,2)</f>
        <v>12038.77</v>
      </c>
      <c r="J412" s="66">
        <f>+ROUND('Izračun udjela za 2024. (kune)'!J412/'Izračun udjela za 2024. (euri)'!$G$1,2)</f>
        <v>104578.9</v>
      </c>
      <c r="K412" s="64">
        <f>+ROUND('Izračun udjela za 2024. (kune)'!K412/'Izračun udjela za 2024. (euri)'!$G$1,2)</f>
        <v>88180.37</v>
      </c>
      <c r="L412" s="65">
        <f>+ROUND('Izračun udjela za 2024. (kune)'!L412/'Izračun udjela za 2024. (euri)'!$G$1,2)</f>
        <v>11407.83</v>
      </c>
      <c r="M412" s="66">
        <f>+ROUND('Izračun udjela za 2024. (kune)'!M412/'Izračun udjela za 2024. (euri)'!$G$1,2)</f>
        <v>84449.79</v>
      </c>
      <c r="N412" s="64">
        <f>+ROUND('Izračun udjela za 2024. (kune)'!N412/'Izračun udjela za 2024. (euri)'!$G$1,2)</f>
        <v>107169.97</v>
      </c>
      <c r="O412" s="65">
        <f>+ROUND('Izračun udjela za 2024. (kune)'!O412/'Izračun udjela za 2024. (euri)'!$G$1,2)</f>
        <v>5052.2700000000004</v>
      </c>
      <c r="P412" s="66">
        <f>+ROUND('Izračun udjela za 2024. (kune)'!P412/'Izračun udjela za 2024. (euri)'!$G$1,2)</f>
        <v>112329.47</v>
      </c>
      <c r="Q412" s="64">
        <f>+ROUND('Izračun udjela za 2024. (kune)'!Q412/'Izračun udjela za 2024. (euri)'!$G$1,2)</f>
        <v>139852.37</v>
      </c>
      <c r="R412" s="65">
        <f>+ROUND('Izračun udjela za 2024. (kune)'!R412/'Izračun udjela za 2024. (euri)'!$G$1,2)</f>
        <v>6705.2</v>
      </c>
      <c r="S412" s="66">
        <f>+ROUND('Izračun udjela za 2024. (kune)'!S412/'Izračun udjela za 2024. (euri)'!$G$1,2)</f>
        <v>146461.89000000001</v>
      </c>
      <c r="T412" s="64">
        <f>+ROUND('Izračun udjela za 2024. (kune)'!T412/'Izračun udjela za 2024. (euri)'!$G$1,2)</f>
        <v>155573.44</v>
      </c>
      <c r="U412" s="65">
        <f>+ROUND('Izračun udjela za 2024. (kune)'!U412/'Izračun udjela za 2024. (euri)'!$G$1,2)</f>
        <v>7548.89</v>
      </c>
      <c r="V412" s="67">
        <f>+ROUND('Izračun udjela za 2024. (kune)'!V412/'Izračun udjela za 2024. (euri)'!$G$1,2)</f>
        <v>162827.01</v>
      </c>
      <c r="W412" s="64">
        <f>+ROUND('Izračun udjela za 2024. (kune)'!W412/'Izračun udjela za 2024. (euri)'!$G$1,2)</f>
        <v>163694.95000000001</v>
      </c>
      <c r="X412" s="65">
        <f>+ROUND('Izračun udjela za 2024. (kune)'!X412/'Izračun udjela za 2024. (euri)'!$G$1,2)</f>
        <v>7795.02</v>
      </c>
      <c r="Y412" s="67">
        <f>+ROUND('Izračun udjela za 2024. (kune)'!Y412/'Izračun udjela za 2024. (euri)'!$G$1,2)</f>
        <v>171489.92000000001</v>
      </c>
      <c r="Z412" s="64">
        <f>+ROUND('Izračun udjela za 2024. (kune)'!Z412/'Izračun udjela za 2024. (euri)'!$G$1,2)</f>
        <v>244603.17</v>
      </c>
      <c r="AA412" s="68">
        <f>+ROUND('Izračun udjela za 2024. (kune)'!AA412/'Izračun udjela za 2024. (euri)'!$G$1,2)</f>
        <v>472.43</v>
      </c>
      <c r="AB412" s="65">
        <f>+ROUND('Izračun udjela za 2024. (kune)'!AB412/'Izračun udjela za 2024. (euri)'!$G$1,2)</f>
        <v>11647.79</v>
      </c>
      <c r="AC412" s="67">
        <f>+ROUND('Izračun udjela za 2024. (kune)'!AC412/'Izračun udjela za 2024. (euri)'!$G$1,2)</f>
        <v>256250.92</v>
      </c>
      <c r="AD412" s="64">
        <f>+ROUND('Izračun udjela za 2024. (kune)'!AD412/'Izračun udjela za 2024. (euri)'!$G$1,2)</f>
        <v>194035.3</v>
      </c>
      <c r="AE412" s="68">
        <f>+ROUND('Izračun udjela za 2024. (kune)'!AE412/'Izračun udjela za 2024. (euri)'!$G$1,2)</f>
        <v>67.48</v>
      </c>
      <c r="AF412" s="65">
        <f>+ROUND('Izračun udjela za 2024. (kune)'!AF412/'Izračun udjela za 2024. (euri)'!$G$1,2)</f>
        <v>9273.83</v>
      </c>
      <c r="AG412" s="67">
        <f>+ROUND('Izračun udjela za 2024. (kune)'!AG412/'Izračun udjela za 2024. (euri)'!$G$1,2)</f>
        <v>203237.61</v>
      </c>
      <c r="AH412" s="64">
        <f>+ROUND('Izračun udjela za 2024. (kune)'!AH412/'Izračun udjela za 2024. (euri)'!$G$1,2)</f>
        <v>229858.63</v>
      </c>
      <c r="AI412" s="68">
        <f>+ROUND('Izračun udjela za 2024. (kune)'!AI412/'Izračun udjela za 2024. (euri)'!$G$1,2)</f>
        <v>261.89</v>
      </c>
      <c r="AJ412" s="64">
        <f>+ROUND('Izračun udjela za 2024. (kune)'!AJ412/'Izračun udjela za 2024. (euri)'!$G$1,2)</f>
        <v>10927.43</v>
      </c>
      <c r="AK412" s="67">
        <f>+ROUND('Izračun udjela za 2024. (kune)'!AK412/'Izračun udjela za 2024. (euri)'!$G$1,2)</f>
        <v>241412.2</v>
      </c>
      <c r="AL412" s="64">
        <f>+ROUND('Izračun udjela za 2024. (kune)'!AL412/'Izračun udjela za 2024. (euri)'!$G$1,2)</f>
        <v>275907.83</v>
      </c>
      <c r="AM412" s="68">
        <f>+ROUND('Izračun udjela za 2024. (kune)'!AM412/'Izračun udjela za 2024. (euri)'!$G$1,2)</f>
        <v>92.38</v>
      </c>
      <c r="AN412" s="64">
        <f>+ROUND('Izračun udjela za 2024. (kune)'!AN412/'Izračun udjela za 2024. (euri)'!$G$1,2)</f>
        <v>13348.57</v>
      </c>
      <c r="AO412" s="67">
        <f>+ROUND('Izračun udjela za 2024. (kune)'!AO412/'Izračun udjela za 2024. (euri)'!$G$1,2)</f>
        <v>289589.55</v>
      </c>
      <c r="AP412" s="69"/>
      <c r="AQ412" s="69"/>
      <c r="AR412" s="69"/>
      <c r="AS412" s="69"/>
      <c r="AT412" s="69"/>
      <c r="AU412" s="71"/>
      <c r="AV412" s="64">
        <v>0</v>
      </c>
      <c r="AW412" s="64">
        <v>0</v>
      </c>
      <c r="AX412" s="64">
        <v>4</v>
      </c>
      <c r="AY412" s="64">
        <v>4</v>
      </c>
      <c r="AZ412" s="64"/>
      <c r="BA412" s="64"/>
      <c r="BB412" s="64"/>
      <c r="BC412" s="64"/>
      <c r="BD412" s="72">
        <f t="shared" si="107"/>
        <v>232396.04</v>
      </c>
      <c r="BE412" s="73">
        <f t="shared" si="105"/>
        <v>140.25</v>
      </c>
      <c r="BF412" s="74">
        <f t="shared" si="110"/>
        <v>447.75</v>
      </c>
      <c r="BG412" s="66">
        <f t="shared" si="106"/>
        <v>509527.5</v>
      </c>
      <c r="BH412" s="75">
        <f t="shared" si="108"/>
        <v>1.4397194864717265E-3</v>
      </c>
      <c r="BI412" s="76">
        <f t="shared" si="109"/>
        <v>1.43971948647173E-3</v>
      </c>
    </row>
    <row r="413" spans="1:61" ht="15.75" customHeight="1" x14ac:dyDescent="0.25">
      <c r="A413" s="60">
        <v>1</v>
      </c>
      <c r="B413" s="61">
        <v>459</v>
      </c>
      <c r="C413" s="61">
        <v>16</v>
      </c>
      <c r="D413" s="62" t="s">
        <v>87</v>
      </c>
      <c r="E413" s="62" t="s">
        <v>492</v>
      </c>
      <c r="F413" s="63">
        <v>2067</v>
      </c>
      <c r="G413" s="64">
        <v>10</v>
      </c>
      <c r="H413" s="64">
        <f>+ROUND('Izračun udjela za 2024. (kune)'!H413/'Izračun udjela za 2024. (euri)'!$G$1,2)</f>
        <v>189929.29</v>
      </c>
      <c r="I413" s="65">
        <f>+ROUND('Izračun udjela za 2024. (kune)'!I413/'Izračun udjela za 2024. (euri)'!$G$1,2)</f>
        <v>0</v>
      </c>
      <c r="J413" s="66">
        <f>+ROUND('Izračun udjela za 2024. (kune)'!J413/'Izračun udjela za 2024. (euri)'!$G$1,2)</f>
        <v>208922.22</v>
      </c>
      <c r="K413" s="64">
        <f>+ROUND('Izračun udjela za 2024. (kune)'!K413/'Izračun udjela za 2024. (euri)'!$G$1,2)</f>
        <v>160138.35</v>
      </c>
      <c r="L413" s="65">
        <f>+ROUND('Izračun udjela za 2024. (kune)'!L413/'Izračun udjela za 2024. (euri)'!$G$1,2)</f>
        <v>0</v>
      </c>
      <c r="M413" s="66">
        <f>+ROUND('Izračun udjela za 2024. (kune)'!M413/'Izračun udjela za 2024. (euri)'!$G$1,2)</f>
        <v>176152.19</v>
      </c>
      <c r="N413" s="64">
        <f>+ROUND('Izračun udjela za 2024. (kune)'!N413/'Izračun udjela za 2024. (euri)'!$G$1,2)</f>
        <v>174544.08</v>
      </c>
      <c r="O413" s="65">
        <f>+ROUND('Izračun udjela za 2024. (kune)'!O413/'Izračun udjela za 2024. (euri)'!$G$1,2)</f>
        <v>0</v>
      </c>
      <c r="P413" s="66">
        <f>+ROUND('Izračun udjela za 2024. (kune)'!P413/'Izračun udjela za 2024. (euri)'!$G$1,2)</f>
        <v>191998.49</v>
      </c>
      <c r="Q413" s="64">
        <f>+ROUND('Izračun udjela za 2024. (kune)'!Q413/'Izračun udjela za 2024. (euri)'!$G$1,2)</f>
        <v>289355.38</v>
      </c>
      <c r="R413" s="65">
        <f>+ROUND('Izračun udjela za 2024. (kune)'!R413/'Izračun udjela za 2024. (euri)'!$G$1,2)</f>
        <v>0</v>
      </c>
      <c r="S413" s="66">
        <f>+ROUND('Izračun udjela za 2024. (kune)'!S413/'Izračun udjela za 2024. (euri)'!$G$1,2)</f>
        <v>318290.92</v>
      </c>
      <c r="T413" s="64">
        <f>+ROUND('Izračun udjela za 2024. (kune)'!T413/'Izračun udjela za 2024. (euri)'!$G$1,2)</f>
        <v>195298.19</v>
      </c>
      <c r="U413" s="65">
        <f>+ROUND('Izračun udjela za 2024. (kune)'!U413/'Izračun udjela za 2024. (euri)'!$G$1,2)</f>
        <v>0</v>
      </c>
      <c r="V413" s="67">
        <f>+ROUND('Izračun udjela za 2024. (kune)'!V413/'Izračun udjela za 2024. (euri)'!$G$1,2)</f>
        <v>214828.01</v>
      </c>
      <c r="W413" s="64">
        <f>+ROUND('Izračun udjela za 2024. (kune)'!W413/'Izračun udjela za 2024. (euri)'!$G$1,2)</f>
        <v>283208.31</v>
      </c>
      <c r="X413" s="65">
        <f>+ROUND('Izračun udjela za 2024. (kune)'!X413/'Izračun udjela za 2024. (euri)'!$G$1,2)</f>
        <v>0</v>
      </c>
      <c r="Y413" s="67">
        <f>+ROUND('Izračun udjela za 2024. (kune)'!Y413/'Izračun udjela za 2024. (euri)'!$G$1,2)</f>
        <v>311529.14</v>
      </c>
      <c r="Z413" s="64">
        <f>+ROUND('Izračun udjela za 2024. (kune)'!Z413/'Izračun udjela za 2024. (euri)'!$G$1,2)</f>
        <v>380371.18</v>
      </c>
      <c r="AA413" s="68">
        <f>+ROUND('Izračun udjela za 2024. (kune)'!AA413/'Izračun udjela za 2024. (euri)'!$G$1,2)</f>
        <v>159.27000000000001</v>
      </c>
      <c r="AB413" s="65">
        <f>+ROUND('Izračun udjela za 2024. (kune)'!AB413/'Izračun udjela za 2024. (euri)'!$G$1,2)</f>
        <v>0</v>
      </c>
      <c r="AC413" s="67">
        <f>+ROUND('Izračun udjela za 2024. (kune)'!AC413/'Izračun udjela za 2024. (euri)'!$G$1,2)</f>
        <v>418408.3</v>
      </c>
      <c r="AD413" s="64">
        <f>+ROUND('Izračun udjela za 2024. (kune)'!AD413/'Izračun udjela za 2024. (euri)'!$G$1,2)</f>
        <v>306290.56</v>
      </c>
      <c r="AE413" s="68">
        <f>+ROUND('Izračun udjela za 2024. (kune)'!AE413/'Izračun udjela za 2024. (euri)'!$G$1,2)</f>
        <v>0</v>
      </c>
      <c r="AF413" s="65">
        <f>+ROUND('Izračun udjela za 2024. (kune)'!AF413/'Izračun udjela za 2024. (euri)'!$G$1,2)</f>
        <v>0</v>
      </c>
      <c r="AG413" s="67">
        <f>+ROUND('Izračun udjela za 2024. (kune)'!AG413/'Izračun udjela za 2024. (euri)'!$G$1,2)</f>
        <v>336919.62</v>
      </c>
      <c r="AH413" s="64">
        <f>+ROUND('Izračun udjela za 2024. (kune)'!AH413/'Izračun udjela za 2024. (euri)'!$G$1,2)</f>
        <v>284909.19</v>
      </c>
      <c r="AI413" s="68">
        <f>+ROUND('Izračun udjela za 2024. (kune)'!AI413/'Izračun udjela za 2024. (euri)'!$G$1,2)</f>
        <v>0</v>
      </c>
      <c r="AJ413" s="64">
        <f>+ROUND('Izračun udjela za 2024. (kune)'!AJ413/'Izračun udjela za 2024. (euri)'!$G$1,2)</f>
        <v>0</v>
      </c>
      <c r="AK413" s="67">
        <f>+ROUND('Izračun udjela za 2024. (kune)'!AK413/'Izračun udjela za 2024. (euri)'!$G$1,2)</f>
        <v>313400.11</v>
      </c>
      <c r="AL413" s="64">
        <f>+ROUND('Izračun udjela za 2024. (kune)'!AL413/'Izračun udjela za 2024. (euri)'!$G$1,2)</f>
        <v>414288.3</v>
      </c>
      <c r="AM413" s="68">
        <f>+ROUND('Izračun udjela za 2024. (kune)'!AM413/'Izračun udjela za 2024. (euri)'!$G$1,2)</f>
        <v>0</v>
      </c>
      <c r="AN413" s="64">
        <f>+ROUND('Izračun udjela za 2024. (kune)'!AN413/'Izračun udjela za 2024. (euri)'!$G$1,2)</f>
        <v>0</v>
      </c>
      <c r="AO413" s="67">
        <f>+ROUND('Izračun udjela za 2024. (kune)'!AO413/'Izračun udjela za 2024. (euri)'!$G$1,2)</f>
        <v>455717.13</v>
      </c>
      <c r="AP413" s="69"/>
      <c r="AQ413" s="69"/>
      <c r="AR413" s="69"/>
      <c r="AS413" s="69"/>
      <c r="AT413" s="69"/>
      <c r="AU413" s="71"/>
      <c r="AV413" s="64">
        <v>0</v>
      </c>
      <c r="AW413" s="64">
        <v>0</v>
      </c>
      <c r="AX413" s="64">
        <v>0</v>
      </c>
      <c r="AY413" s="64">
        <v>0</v>
      </c>
      <c r="AZ413" s="64"/>
      <c r="BA413" s="64"/>
      <c r="BB413" s="64"/>
      <c r="BC413" s="64"/>
      <c r="BD413" s="72">
        <f t="shared" si="107"/>
        <v>367194.86</v>
      </c>
      <c r="BE413" s="73">
        <f t="shared" si="105"/>
        <v>177.65</v>
      </c>
      <c r="BF413" s="74">
        <f t="shared" si="110"/>
        <v>447.75</v>
      </c>
      <c r="BG413" s="66">
        <f t="shared" si="106"/>
        <v>558296.70000000007</v>
      </c>
      <c r="BH413" s="75">
        <f t="shared" si="108"/>
        <v>1.5775216023136329E-3</v>
      </c>
      <c r="BI413" s="76">
        <f t="shared" si="109"/>
        <v>1.5775216023136301E-3</v>
      </c>
    </row>
    <row r="414" spans="1:61" ht="15.75" customHeight="1" x14ac:dyDescent="0.25">
      <c r="A414" s="60">
        <v>1</v>
      </c>
      <c r="B414" s="61">
        <v>460</v>
      </c>
      <c r="C414" s="61">
        <v>17</v>
      </c>
      <c r="D414" s="62" t="s">
        <v>91</v>
      </c>
      <c r="E414" s="62" t="s">
        <v>493</v>
      </c>
      <c r="F414" s="63">
        <v>8182</v>
      </c>
      <c r="G414" s="64">
        <v>12</v>
      </c>
      <c r="H414" s="64">
        <f>+ROUND('Izračun udjela za 2024. (kune)'!H414/'Izračun udjela za 2024. (euri)'!$G$1,2)</f>
        <v>847091.63</v>
      </c>
      <c r="I414" s="65">
        <f>+ROUND('Izračun udjela za 2024. (kune)'!I414/'Izračun udjela za 2024. (euri)'!$G$1,2)</f>
        <v>0</v>
      </c>
      <c r="J414" s="66">
        <f>+ROUND('Izračun udjela za 2024. (kune)'!J414/'Izračun udjela za 2024. (euri)'!$G$1,2)</f>
        <v>948742.62</v>
      </c>
      <c r="K414" s="64">
        <f>+ROUND('Izračun udjela za 2024. (kune)'!K414/'Izračun udjela za 2024. (euri)'!$G$1,2)</f>
        <v>877213.6</v>
      </c>
      <c r="L414" s="65">
        <f>+ROUND('Izračun udjela za 2024. (kune)'!L414/'Izračun udjela za 2024. (euri)'!$G$1,2)</f>
        <v>0</v>
      </c>
      <c r="M414" s="66">
        <f>+ROUND('Izračun udjela za 2024. (kune)'!M414/'Izračun udjela za 2024. (euri)'!$G$1,2)</f>
        <v>982479.23</v>
      </c>
      <c r="N414" s="64">
        <f>+ROUND('Izračun udjela za 2024. (kune)'!N414/'Izračun udjela za 2024. (euri)'!$G$1,2)</f>
        <v>629891.29</v>
      </c>
      <c r="O414" s="65">
        <f>+ROUND('Izračun udjela za 2024. (kune)'!O414/'Izračun udjela za 2024. (euri)'!$G$1,2)</f>
        <v>0</v>
      </c>
      <c r="P414" s="66">
        <f>+ROUND('Izračun udjela za 2024. (kune)'!P414/'Izračun udjela za 2024. (euri)'!$G$1,2)</f>
        <v>705478.25</v>
      </c>
      <c r="Q414" s="64">
        <f>+ROUND('Izračun udjela za 2024. (kune)'!Q414/'Izračun udjela za 2024. (euri)'!$G$1,2)</f>
        <v>778723.63</v>
      </c>
      <c r="R414" s="65">
        <f>+ROUND('Izračun udjela za 2024. (kune)'!R414/'Izračun udjela za 2024. (euri)'!$G$1,2)</f>
        <v>0</v>
      </c>
      <c r="S414" s="66">
        <f>+ROUND('Izračun udjela za 2024. (kune)'!S414/'Izračun udjela za 2024. (euri)'!$G$1,2)</f>
        <v>872170.47</v>
      </c>
      <c r="T414" s="64">
        <f>+ROUND('Izračun udjela za 2024. (kune)'!T414/'Izračun udjela za 2024. (euri)'!$G$1,2)</f>
        <v>566216.82999999996</v>
      </c>
      <c r="U414" s="65">
        <f>+ROUND('Izračun udjela za 2024. (kune)'!U414/'Izračun udjela za 2024. (euri)'!$G$1,2)</f>
        <v>0</v>
      </c>
      <c r="V414" s="67">
        <f>+ROUND('Izračun udjela za 2024. (kune)'!V414/'Izračun udjela za 2024. (euri)'!$G$1,2)</f>
        <v>634162.84</v>
      </c>
      <c r="W414" s="64">
        <f>+ROUND('Izračun udjela za 2024. (kune)'!W414/'Izračun udjela za 2024. (euri)'!$G$1,2)</f>
        <v>1001533.4</v>
      </c>
      <c r="X414" s="65">
        <f>+ROUND('Izračun udjela za 2024. (kune)'!X414/'Izračun udjela za 2024. (euri)'!$G$1,2)</f>
        <v>0</v>
      </c>
      <c r="Y414" s="67">
        <f>+ROUND('Izračun udjela za 2024. (kune)'!Y414/'Izračun udjela za 2024. (euri)'!$G$1,2)</f>
        <v>1121717.4099999999</v>
      </c>
      <c r="Z414" s="64">
        <f>+ROUND('Izračun udjela za 2024. (kune)'!Z414/'Izračun udjela za 2024. (euri)'!$G$1,2)</f>
        <v>1170083.46</v>
      </c>
      <c r="AA414" s="68">
        <f>+ROUND('Izračun udjela za 2024. (kune)'!AA414/'Izračun udjela za 2024. (euri)'!$G$1,2)</f>
        <v>17854.259999999998</v>
      </c>
      <c r="AB414" s="65">
        <f>+ROUND('Izračun udjela za 2024. (kune)'!AB414/'Izračun udjela za 2024. (euri)'!$G$1,2)</f>
        <v>0</v>
      </c>
      <c r="AC414" s="67">
        <f>+ROUND('Izračun udjela za 2024. (kune)'!AC414/'Izračun udjela za 2024. (euri)'!$G$1,2)</f>
        <v>1345125.42</v>
      </c>
      <c r="AD414" s="64">
        <f>+ROUND('Izračun udjela za 2024. (kune)'!AD414/'Izračun udjela za 2024. (euri)'!$G$1,2)</f>
        <v>1180249.58</v>
      </c>
      <c r="AE414" s="68">
        <f>+ROUND('Izračun udjela za 2024. (kune)'!AE414/'Izračun udjela za 2024. (euri)'!$G$1,2)</f>
        <v>15090.59</v>
      </c>
      <c r="AF414" s="65">
        <f>+ROUND('Izračun udjela za 2024. (kune)'!AF414/'Izračun udjela za 2024. (euri)'!$G$1,2)</f>
        <v>0</v>
      </c>
      <c r="AG414" s="67">
        <f>+ROUND('Izračun udjela za 2024. (kune)'!AG414/'Izračun udjela za 2024. (euri)'!$G$1,2)</f>
        <v>1357822.98</v>
      </c>
      <c r="AH414" s="64">
        <f>+ROUND('Izračun udjela za 2024. (kune)'!AH414/'Izračun udjela za 2024. (euri)'!$G$1,2)</f>
        <v>1167581.44</v>
      </c>
      <c r="AI414" s="68">
        <f>+ROUND('Izračun udjela za 2024. (kune)'!AI414/'Izračun udjela za 2024. (euri)'!$G$1,2)</f>
        <v>6613.51</v>
      </c>
      <c r="AJ414" s="64">
        <f>+ROUND('Izračun udjela za 2024. (kune)'!AJ414/'Izračun udjela za 2024. (euri)'!$G$1,2)</f>
        <v>0</v>
      </c>
      <c r="AK414" s="67">
        <f>+ROUND('Izračun udjela za 2024. (kune)'!AK414/'Izračun udjela za 2024. (euri)'!$G$1,2)</f>
        <v>1379216.98</v>
      </c>
      <c r="AL414" s="64">
        <f>+ROUND('Izračun udjela za 2024. (kune)'!AL414/'Izračun udjela za 2024. (euri)'!$G$1,2)</f>
        <v>1455512.72</v>
      </c>
      <c r="AM414" s="68">
        <f>+ROUND('Izračun udjela za 2024. (kune)'!AM414/'Izračun udjela za 2024. (euri)'!$G$1,2)</f>
        <v>9093.82</v>
      </c>
      <c r="AN414" s="64">
        <f>+ROUND('Izračun udjela za 2024. (kune)'!AN414/'Izračun udjela za 2024. (euri)'!$G$1,2)</f>
        <v>0</v>
      </c>
      <c r="AO414" s="67">
        <f>+ROUND('Izračun udjela za 2024. (kune)'!AO414/'Izračun udjela za 2024. (euri)'!$G$1,2)</f>
        <v>1698253.16</v>
      </c>
      <c r="AP414" s="69"/>
      <c r="AQ414" s="69"/>
      <c r="AR414" s="69"/>
      <c r="AS414" s="69"/>
      <c r="AT414" s="69"/>
      <c r="AU414" s="71"/>
      <c r="AV414" s="64">
        <v>245</v>
      </c>
      <c r="AW414" s="64">
        <v>237</v>
      </c>
      <c r="AX414" s="64">
        <v>354</v>
      </c>
      <c r="AY414" s="64">
        <v>351</v>
      </c>
      <c r="AZ414" s="64"/>
      <c r="BA414" s="64"/>
      <c r="BB414" s="64"/>
      <c r="BC414" s="64"/>
      <c r="BD414" s="72">
        <f t="shared" si="107"/>
        <v>1380427.19</v>
      </c>
      <c r="BE414" s="73">
        <f t="shared" si="105"/>
        <v>168.72</v>
      </c>
      <c r="BF414" s="74">
        <f>+$BJ$601</f>
        <v>453.27</v>
      </c>
      <c r="BG414" s="66">
        <f t="shared" si="106"/>
        <v>2328188.0999999996</v>
      </c>
      <c r="BH414" s="75">
        <f t="shared" si="108"/>
        <v>6.578521818236668E-3</v>
      </c>
      <c r="BI414" s="76">
        <f t="shared" si="109"/>
        <v>6.5785218182366698E-3</v>
      </c>
    </row>
    <row r="415" spans="1:61" ht="15.75" customHeight="1" x14ac:dyDescent="0.25">
      <c r="A415" s="60">
        <v>1</v>
      </c>
      <c r="B415" s="61">
        <v>461</v>
      </c>
      <c r="C415" s="61">
        <v>14</v>
      </c>
      <c r="D415" s="62" t="s">
        <v>87</v>
      </c>
      <c r="E415" s="62" t="s">
        <v>494</v>
      </c>
      <c r="F415" s="63">
        <v>1251</v>
      </c>
      <c r="G415" s="64">
        <v>10</v>
      </c>
      <c r="H415" s="64">
        <f>+ROUND('Izračun udjela za 2024. (kune)'!H415/'Izračun udjela za 2024. (euri)'!$G$1,2)</f>
        <v>94105.8</v>
      </c>
      <c r="I415" s="65">
        <f>+ROUND('Izračun udjela za 2024. (kune)'!I415/'Izračun udjela za 2024. (euri)'!$G$1,2)</f>
        <v>0</v>
      </c>
      <c r="J415" s="66">
        <f>+ROUND('Izračun udjela za 2024. (kune)'!J415/'Izračun udjela za 2024. (euri)'!$G$1,2)</f>
        <v>103516.38</v>
      </c>
      <c r="K415" s="64">
        <f>+ROUND('Izračun udjela za 2024. (kune)'!K415/'Izračun udjela za 2024. (euri)'!$G$1,2)</f>
        <v>88434.93</v>
      </c>
      <c r="L415" s="65">
        <f>+ROUND('Izračun udjela za 2024. (kune)'!L415/'Izračun udjela za 2024. (euri)'!$G$1,2)</f>
        <v>0</v>
      </c>
      <c r="M415" s="66">
        <f>+ROUND('Izračun udjela za 2024. (kune)'!M415/'Izračun udjela za 2024. (euri)'!$G$1,2)</f>
        <v>97278.43</v>
      </c>
      <c r="N415" s="64">
        <f>+ROUND('Izračun udjela za 2024. (kune)'!N415/'Izračun udjela za 2024. (euri)'!$G$1,2)</f>
        <v>63820.27</v>
      </c>
      <c r="O415" s="65">
        <f>+ROUND('Izračun udjela za 2024. (kune)'!O415/'Izračun udjela za 2024. (euri)'!$G$1,2)</f>
        <v>0</v>
      </c>
      <c r="P415" s="66">
        <f>+ROUND('Izračun udjela za 2024. (kune)'!P415/'Izračun udjela za 2024. (euri)'!$G$1,2)</f>
        <v>70202.3</v>
      </c>
      <c r="Q415" s="64">
        <f>+ROUND('Izračun udjela za 2024. (kune)'!Q415/'Izračun udjela za 2024. (euri)'!$G$1,2)</f>
        <v>71633.84</v>
      </c>
      <c r="R415" s="65">
        <f>+ROUND('Izračun udjela za 2024. (kune)'!R415/'Izračun udjela za 2024. (euri)'!$G$1,2)</f>
        <v>0</v>
      </c>
      <c r="S415" s="66">
        <f>+ROUND('Izračun udjela za 2024. (kune)'!S415/'Izračun udjela za 2024. (euri)'!$G$1,2)</f>
        <v>78797.22</v>
      </c>
      <c r="T415" s="64">
        <f>+ROUND('Izračun udjela za 2024. (kune)'!T415/'Izračun udjela za 2024. (euri)'!$G$1,2)</f>
        <v>31421.73</v>
      </c>
      <c r="U415" s="65">
        <f>+ROUND('Izračun udjela za 2024. (kune)'!U415/'Izračun udjela za 2024. (euri)'!$G$1,2)</f>
        <v>0</v>
      </c>
      <c r="V415" s="67">
        <f>+ROUND('Izračun udjela za 2024. (kune)'!V415/'Izračun udjela za 2024. (euri)'!$G$1,2)</f>
        <v>34563.910000000003</v>
      </c>
      <c r="W415" s="64">
        <f>+ROUND('Izračun udjela za 2024. (kune)'!W415/'Izračun udjela za 2024. (euri)'!$G$1,2)</f>
        <v>86722.3</v>
      </c>
      <c r="X415" s="65">
        <f>+ROUND('Izračun udjela za 2024. (kune)'!X415/'Izračun udjela za 2024. (euri)'!$G$1,2)</f>
        <v>0</v>
      </c>
      <c r="Y415" s="67">
        <f>+ROUND('Izračun udjela za 2024. (kune)'!Y415/'Izračun udjela za 2024. (euri)'!$G$1,2)</f>
        <v>95394.53</v>
      </c>
      <c r="Z415" s="64">
        <f>+ROUND('Izračun udjela za 2024. (kune)'!Z415/'Izračun udjela za 2024. (euri)'!$G$1,2)</f>
        <v>105020.68</v>
      </c>
      <c r="AA415" s="68">
        <f>+ROUND('Izračun udjela za 2024. (kune)'!AA415/'Izračun udjela za 2024. (euri)'!$G$1,2)</f>
        <v>0</v>
      </c>
      <c r="AB415" s="65">
        <f>+ROUND('Izračun udjela za 2024. (kune)'!AB415/'Izračun udjela za 2024. (euri)'!$G$1,2)</f>
        <v>0</v>
      </c>
      <c r="AC415" s="67">
        <f>+ROUND('Izračun udjela za 2024. (kune)'!AC415/'Izračun udjela za 2024. (euri)'!$G$1,2)</f>
        <v>115522.75</v>
      </c>
      <c r="AD415" s="64">
        <f>+ROUND('Izračun udjela za 2024. (kune)'!AD415/'Izračun udjela za 2024. (euri)'!$G$1,2)</f>
        <v>96118.32</v>
      </c>
      <c r="AE415" s="68">
        <f>+ROUND('Izračun udjela za 2024. (kune)'!AE415/'Izračun udjela za 2024. (euri)'!$G$1,2)</f>
        <v>0</v>
      </c>
      <c r="AF415" s="65">
        <f>+ROUND('Izračun udjela za 2024. (kune)'!AF415/'Izračun udjela za 2024. (euri)'!$G$1,2)</f>
        <v>0</v>
      </c>
      <c r="AG415" s="67">
        <f>+ROUND('Izračun udjela za 2024. (kune)'!AG415/'Izračun udjela za 2024. (euri)'!$G$1,2)</f>
        <v>105730.15</v>
      </c>
      <c r="AH415" s="64">
        <f>+ROUND('Izračun udjela za 2024. (kune)'!AH415/'Izračun udjela za 2024. (euri)'!$G$1,2)</f>
        <v>119844.05</v>
      </c>
      <c r="AI415" s="68">
        <f>+ROUND('Izračun udjela za 2024. (kune)'!AI415/'Izračun udjela za 2024. (euri)'!$G$1,2)</f>
        <v>0</v>
      </c>
      <c r="AJ415" s="64">
        <f>+ROUND('Izračun udjela za 2024. (kune)'!AJ415/'Izračun udjela za 2024. (euri)'!$G$1,2)</f>
        <v>0</v>
      </c>
      <c r="AK415" s="67">
        <f>+ROUND('Izračun udjela za 2024. (kune)'!AK415/'Izračun udjela za 2024. (euri)'!$G$1,2)</f>
        <v>131828.45000000001</v>
      </c>
      <c r="AL415" s="64">
        <f>+ROUND('Izračun udjela za 2024. (kune)'!AL415/'Izračun udjela za 2024. (euri)'!$G$1,2)</f>
        <v>95919.73</v>
      </c>
      <c r="AM415" s="68">
        <f>+ROUND('Izračun udjela za 2024. (kune)'!AM415/'Izračun udjela za 2024. (euri)'!$G$1,2)</f>
        <v>0</v>
      </c>
      <c r="AN415" s="64">
        <f>+ROUND('Izračun udjela za 2024. (kune)'!AN415/'Izračun udjela za 2024. (euri)'!$G$1,2)</f>
        <v>0</v>
      </c>
      <c r="AO415" s="67">
        <f>+ROUND('Izračun udjela za 2024. (kune)'!AO415/'Izračun udjela za 2024. (euri)'!$G$1,2)</f>
        <v>105511.71</v>
      </c>
      <c r="AP415" s="69"/>
      <c r="AQ415" s="69"/>
      <c r="AR415" s="69"/>
      <c r="AS415" s="69"/>
      <c r="AT415" s="69"/>
      <c r="AU415" s="71"/>
      <c r="AV415" s="64">
        <v>0</v>
      </c>
      <c r="AW415" s="64">
        <v>0</v>
      </c>
      <c r="AX415" s="64">
        <v>0</v>
      </c>
      <c r="AY415" s="64">
        <v>0</v>
      </c>
      <c r="AZ415" s="64"/>
      <c r="BA415" s="64"/>
      <c r="BB415" s="64"/>
      <c r="BC415" s="64"/>
      <c r="BD415" s="72">
        <f t="shared" si="107"/>
        <v>110797.52</v>
      </c>
      <c r="BE415" s="73">
        <f t="shared" si="105"/>
        <v>88.57</v>
      </c>
      <c r="BF415" s="74">
        <f t="shared" ref="BF415:BF416" si="111">+$BJ$600</f>
        <v>447.75</v>
      </c>
      <c r="BG415" s="66">
        <f t="shared" si="106"/>
        <v>449334.18</v>
      </c>
      <c r="BH415" s="75">
        <f t="shared" si="108"/>
        <v>1.2696374089402325E-3</v>
      </c>
      <c r="BI415" s="76">
        <f t="shared" si="109"/>
        <v>1.2696374089402301E-3</v>
      </c>
    </row>
    <row r="416" spans="1:61" ht="15.75" customHeight="1" x14ac:dyDescent="0.25">
      <c r="A416" s="60">
        <v>1</v>
      </c>
      <c r="B416" s="61">
        <v>462</v>
      </c>
      <c r="C416" s="61">
        <v>5</v>
      </c>
      <c r="D416" s="62" t="s">
        <v>87</v>
      </c>
      <c r="E416" s="62" t="s">
        <v>495</v>
      </c>
      <c r="F416" s="63">
        <v>6145</v>
      </c>
      <c r="G416" s="64">
        <v>10</v>
      </c>
      <c r="H416" s="64">
        <f>+ROUND('Izračun udjela za 2024. (kune)'!H416/'Izračun udjela za 2024. (euri)'!$G$1,2)</f>
        <v>1364515.16</v>
      </c>
      <c r="I416" s="65">
        <f>+ROUND('Izračun udjela za 2024. (kune)'!I416/'Izračun udjela za 2024. (euri)'!$G$1,2)</f>
        <v>39345.61</v>
      </c>
      <c r="J416" s="66">
        <f>+ROUND('Izračun udjela za 2024. (kune)'!J416/'Izračun udjela za 2024. (euri)'!$G$1,2)</f>
        <v>1457686.5</v>
      </c>
      <c r="K416" s="64">
        <f>+ROUND('Izračun udjela za 2024. (kune)'!K416/'Izračun udjela za 2024. (euri)'!$G$1,2)</f>
        <v>1398833.26</v>
      </c>
      <c r="L416" s="65">
        <f>+ROUND('Izračun udjela za 2024. (kune)'!L416/'Izračun udjela za 2024. (euri)'!$G$1,2)</f>
        <v>40335.17</v>
      </c>
      <c r="M416" s="66">
        <f>+ROUND('Izračun udjela za 2024. (kune)'!M416/'Izračun udjela za 2024. (euri)'!$G$1,2)</f>
        <v>1494347.9</v>
      </c>
      <c r="N416" s="64">
        <f>+ROUND('Izračun udjela za 2024. (kune)'!N416/'Izračun udjela za 2024. (euri)'!$G$1,2)</f>
        <v>1330559.74</v>
      </c>
      <c r="O416" s="65">
        <f>+ROUND('Izračun udjela za 2024. (kune)'!O416/'Izračun udjela za 2024. (euri)'!$G$1,2)</f>
        <v>38366.620000000003</v>
      </c>
      <c r="P416" s="66">
        <f>+ROUND('Izračun udjela za 2024. (kune)'!P416/'Izračun udjela za 2024. (euri)'!$G$1,2)</f>
        <v>1421412.43</v>
      </c>
      <c r="Q416" s="64">
        <f>+ROUND('Izračun udjela za 2024. (kune)'!Q416/'Izračun udjela za 2024. (euri)'!$G$1,2)</f>
        <v>1425896.16</v>
      </c>
      <c r="R416" s="65">
        <f>+ROUND('Izračun udjela za 2024. (kune)'!R416/'Izračun udjela za 2024. (euri)'!$G$1,2)</f>
        <v>41320.129999999997</v>
      </c>
      <c r="S416" s="66">
        <f>+ROUND('Izračun udjela za 2024. (kune)'!S416/'Izračun udjela za 2024. (euri)'!$G$1,2)</f>
        <v>1523033.63</v>
      </c>
      <c r="T416" s="64">
        <f>+ROUND('Izračun udjela za 2024. (kune)'!T416/'Izračun udjela za 2024. (euri)'!$G$1,2)</f>
        <v>1298957.6000000001</v>
      </c>
      <c r="U416" s="65">
        <f>+ROUND('Izračun udjela za 2024. (kune)'!U416/'Izračun udjela za 2024. (euri)'!$G$1,2)</f>
        <v>37716.129999999997</v>
      </c>
      <c r="V416" s="67">
        <f>+ROUND('Izračun udjela za 2024. (kune)'!V416/'Izračun udjela za 2024. (euri)'!$G$1,2)</f>
        <v>1387365.63</v>
      </c>
      <c r="W416" s="64">
        <f>+ROUND('Izračun udjela za 2024. (kune)'!W416/'Izračun udjela za 2024. (euri)'!$G$1,2)</f>
        <v>1530663.34</v>
      </c>
      <c r="X416" s="65">
        <f>+ROUND('Izračun udjela za 2024. (kune)'!X416/'Izračun udjela za 2024. (euri)'!$G$1,2)</f>
        <v>44582.38</v>
      </c>
      <c r="Y416" s="67">
        <f>+ROUND('Izračun udjela za 2024. (kune)'!Y416/'Izračun udjela za 2024. (euri)'!$G$1,2)</f>
        <v>1634689.06</v>
      </c>
      <c r="Z416" s="64">
        <f>+ROUND('Izračun udjela za 2024. (kune)'!Z416/'Izračun udjela za 2024. (euri)'!$G$1,2)</f>
        <v>1887150.6</v>
      </c>
      <c r="AA416" s="68">
        <f>+ROUND('Izračun udjela za 2024. (kune)'!AA416/'Izračun udjela za 2024. (euri)'!$G$1,2)</f>
        <v>1838.13</v>
      </c>
      <c r="AB416" s="65">
        <f>+ROUND('Izračun udjela za 2024. (kune)'!AB416/'Izračun udjela za 2024. (euri)'!$G$1,2)</f>
        <v>118357.47</v>
      </c>
      <c r="AC416" s="67">
        <f>+ROUND('Izračun udjela za 2024. (kune)'!AC416/'Izračun udjela za 2024. (euri)'!$G$1,2)</f>
        <v>1944526.47</v>
      </c>
      <c r="AD416" s="64">
        <f>+ROUND('Izračun udjela za 2024. (kune)'!AD416/'Izračun udjela za 2024. (euri)'!$G$1,2)</f>
        <v>1875639.32</v>
      </c>
      <c r="AE416" s="68">
        <f>+ROUND('Izračun udjela za 2024. (kune)'!AE416/'Izračun udjela za 2024. (euri)'!$G$1,2)</f>
        <v>137.68</v>
      </c>
      <c r="AF416" s="65">
        <f>+ROUND('Izračun udjela za 2024. (kune)'!AF416/'Izračun udjela za 2024. (euri)'!$G$1,2)</f>
        <v>121158.32</v>
      </c>
      <c r="AG416" s="67">
        <f>+ROUND('Izračun udjela za 2024. (kune)'!AG416/'Izračun udjela za 2024. (euri)'!$G$1,2)</f>
        <v>1931310.59</v>
      </c>
      <c r="AH416" s="64">
        <f>+ROUND('Izračun udjela za 2024. (kune)'!AH416/'Izračun udjela za 2024. (euri)'!$G$1,2)</f>
        <v>1707182.18</v>
      </c>
      <c r="AI416" s="68">
        <f>+ROUND('Izračun udjela za 2024. (kune)'!AI416/'Izračun udjela za 2024. (euri)'!$G$1,2)</f>
        <v>228.22</v>
      </c>
      <c r="AJ416" s="64">
        <f>+ROUND('Izračun udjela za 2024. (kune)'!AJ416/'Izračun udjela za 2024. (euri)'!$G$1,2)</f>
        <v>111697.16</v>
      </c>
      <c r="AK416" s="67">
        <f>+ROUND('Izračun udjela za 2024. (kune)'!AK416/'Izračun udjela za 2024. (euri)'!$G$1,2)</f>
        <v>1755033.51</v>
      </c>
      <c r="AL416" s="64">
        <f>+ROUND('Izračun udjela za 2024. (kune)'!AL416/'Izračun udjela za 2024. (euri)'!$G$1,2)</f>
        <v>2229127.88</v>
      </c>
      <c r="AM416" s="68">
        <f>+ROUND('Izračun udjela za 2024. (kune)'!AM416/'Izračun udjela za 2024. (euri)'!$G$1,2)</f>
        <v>85.21</v>
      </c>
      <c r="AN416" s="64">
        <f>+ROUND('Izračun udjela za 2024. (kune)'!AN416/'Izračun udjela za 2024. (euri)'!$G$1,2)</f>
        <v>145819.1</v>
      </c>
      <c r="AO416" s="67">
        <f>+ROUND('Izračun udjela za 2024. (kune)'!AO416/'Izračun udjela za 2024. (euri)'!$G$1,2)</f>
        <v>2292421.91</v>
      </c>
      <c r="AP416" s="69"/>
      <c r="AQ416" s="69"/>
      <c r="AR416" s="69"/>
      <c r="AS416" s="69"/>
      <c r="AT416" s="69"/>
      <c r="AU416" s="71"/>
      <c r="AV416" s="64">
        <v>4</v>
      </c>
      <c r="AW416" s="64">
        <v>7</v>
      </c>
      <c r="AX416" s="64">
        <v>0</v>
      </c>
      <c r="AY416" s="64">
        <v>4</v>
      </c>
      <c r="AZ416" s="64"/>
      <c r="BA416" s="64"/>
      <c r="BB416" s="64"/>
      <c r="BC416" s="64"/>
      <c r="BD416" s="72">
        <f t="shared" si="107"/>
        <v>1911596.31</v>
      </c>
      <c r="BE416" s="73">
        <f t="shared" si="105"/>
        <v>311.08</v>
      </c>
      <c r="BF416" s="74">
        <f t="shared" si="111"/>
        <v>447.75</v>
      </c>
      <c r="BG416" s="66">
        <f t="shared" si="106"/>
        <v>839837.15000000014</v>
      </c>
      <c r="BH416" s="75">
        <f t="shared" si="108"/>
        <v>2.3730415145755204E-3</v>
      </c>
      <c r="BI416" s="76">
        <f t="shared" si="109"/>
        <v>2.37304151457552E-3</v>
      </c>
    </row>
    <row r="417" spans="1:61" ht="15.75" customHeight="1" x14ac:dyDescent="0.25">
      <c r="A417" s="60">
        <v>1</v>
      </c>
      <c r="B417" s="61">
        <v>463</v>
      </c>
      <c r="C417" s="61">
        <v>17</v>
      </c>
      <c r="D417" s="62" t="s">
        <v>91</v>
      </c>
      <c r="E417" s="62" t="s">
        <v>496</v>
      </c>
      <c r="F417" s="63">
        <v>12393</v>
      </c>
      <c r="G417" s="64">
        <v>12</v>
      </c>
      <c r="H417" s="64">
        <f>+ROUND('Izračun udjela za 2024. (kune)'!H417/'Izračun udjela za 2024. (euri)'!$G$1,2)</f>
        <v>3703419.89</v>
      </c>
      <c r="I417" s="65">
        <f>+ROUND('Izračun udjela za 2024. (kune)'!I417/'Izračun udjela za 2024. (euri)'!$G$1,2)</f>
        <v>271584.19</v>
      </c>
      <c r="J417" s="66">
        <f>+ROUND('Izračun udjela za 2024. (kune)'!J417/'Izračun udjela za 2024. (euri)'!$G$1,2)</f>
        <v>3843655.99</v>
      </c>
      <c r="K417" s="64">
        <f>+ROUND('Izračun udjela za 2024. (kune)'!K417/'Izračun udjela za 2024. (euri)'!$G$1,2)</f>
        <v>3842117.19</v>
      </c>
      <c r="L417" s="65">
        <f>+ROUND('Izračun udjela za 2024. (kune)'!L417/'Izračun udjela za 2024. (euri)'!$G$1,2)</f>
        <v>281755.32</v>
      </c>
      <c r="M417" s="66">
        <f>+ROUND('Izračun udjela za 2024. (kune)'!M417/'Izračun udjela za 2024. (euri)'!$G$1,2)</f>
        <v>3987605.3</v>
      </c>
      <c r="N417" s="64">
        <f>+ROUND('Izračun udjela za 2024. (kune)'!N417/'Izračun udjela za 2024. (euri)'!$G$1,2)</f>
        <v>3392038.45</v>
      </c>
      <c r="O417" s="65">
        <f>+ROUND('Izračun udjela za 2024. (kune)'!O417/'Izračun udjela za 2024. (euri)'!$G$1,2)</f>
        <v>248749.7</v>
      </c>
      <c r="P417" s="66">
        <f>+ROUND('Izračun udjela za 2024. (kune)'!P417/'Izračun udjela za 2024. (euri)'!$G$1,2)</f>
        <v>3520483.4</v>
      </c>
      <c r="Q417" s="64">
        <f>+ROUND('Izračun udjela za 2024. (kune)'!Q417/'Izračun udjela za 2024. (euri)'!$G$1,2)</f>
        <v>3665013.57</v>
      </c>
      <c r="R417" s="65">
        <f>+ROUND('Izračun udjela za 2024. (kune)'!R417/'Izračun udjela za 2024. (euri)'!$G$1,2)</f>
        <v>272778.82</v>
      </c>
      <c r="S417" s="66">
        <f>+ROUND('Izračun udjela za 2024. (kune)'!S417/'Izračun udjela za 2024. (euri)'!$G$1,2)</f>
        <v>3799302.92</v>
      </c>
      <c r="T417" s="64">
        <f>+ROUND('Izračun udjela za 2024. (kune)'!T417/'Izračun udjela za 2024. (euri)'!$G$1,2)</f>
        <v>3668862.19</v>
      </c>
      <c r="U417" s="65">
        <f>+ROUND('Izračun udjela za 2024. (kune)'!U417/'Izračun udjela za 2024. (euri)'!$G$1,2)</f>
        <v>273385.92</v>
      </c>
      <c r="V417" s="67">
        <f>+ROUND('Izračun udjela za 2024. (kune)'!V417/'Izračun udjela za 2024. (euri)'!$G$1,2)</f>
        <v>3802933.43</v>
      </c>
      <c r="W417" s="64">
        <f>+ROUND('Izračun udjela za 2024. (kune)'!W417/'Izračun udjela za 2024. (euri)'!$G$1,2)</f>
        <v>4007557.34</v>
      </c>
      <c r="X417" s="65">
        <f>+ROUND('Izračun udjela za 2024. (kune)'!X417/'Izračun udjela za 2024. (euri)'!$G$1,2)</f>
        <v>296856.19</v>
      </c>
      <c r="Y417" s="67">
        <f>+ROUND('Izračun udjela za 2024. (kune)'!Y417/'Izračun udjela za 2024. (euri)'!$G$1,2)</f>
        <v>4155985.28</v>
      </c>
      <c r="Z417" s="64">
        <f>+ROUND('Izračun udjela za 2024. (kune)'!Z417/'Izračun udjela za 2024. (euri)'!$G$1,2)</f>
        <v>4045931.08</v>
      </c>
      <c r="AA417" s="68">
        <f>+ROUND('Izračun udjela za 2024. (kune)'!AA417/'Izračun udjela za 2024. (euri)'!$G$1,2)</f>
        <v>274220.36</v>
      </c>
      <c r="AB417" s="65">
        <f>+ROUND('Izračun udjela za 2024. (kune)'!AB417/'Izračun udjela za 2024. (euri)'!$G$1,2)</f>
        <v>299698.64</v>
      </c>
      <c r="AC417" s="67">
        <f>+ROUND('Izračun udjela za 2024. (kune)'!AC417/'Izračun udjela za 2024. (euri)'!$G$1,2)</f>
        <v>5453933.2400000002</v>
      </c>
      <c r="AD417" s="64">
        <f>+ROUND('Izračun udjela za 2024. (kune)'!AD417/'Izračun udjela za 2024. (euri)'!$G$1,2)</f>
        <v>3693485.02</v>
      </c>
      <c r="AE417" s="68">
        <f>+ROUND('Izračun udjela za 2024. (kune)'!AE417/'Izračun udjela za 2024. (euri)'!$G$1,2)</f>
        <v>163201.82999999999</v>
      </c>
      <c r="AF417" s="65">
        <f>+ROUND('Izračun udjela za 2024. (kune)'!AF417/'Izračun udjela za 2024. (euri)'!$G$1,2)</f>
        <v>278936.17</v>
      </c>
      <c r="AG417" s="67">
        <f>+ROUND('Izračun udjela za 2024. (kune)'!AG417/'Izračun udjela za 2024. (euri)'!$G$1,2)</f>
        <v>5096862.04</v>
      </c>
      <c r="AH417" s="64">
        <f>+ROUND('Izračun udjela za 2024. (kune)'!AH417/'Izračun udjela za 2024. (euri)'!$G$1,2)</f>
        <v>3428128.73</v>
      </c>
      <c r="AI417" s="68">
        <f>+ROUND('Izračun udjela za 2024. (kune)'!AI417/'Izračun udjela za 2024. (euri)'!$G$1,2)</f>
        <v>280785.84999999998</v>
      </c>
      <c r="AJ417" s="64">
        <f>+ROUND('Izračun udjela za 2024. (kune)'!AJ417/'Izračun udjela za 2024. (euri)'!$G$1,2)</f>
        <v>256785</v>
      </c>
      <c r="AK417" s="67">
        <f>+ROUND('Izračun udjela za 2024. (kune)'!AK417/'Izračun udjela za 2024. (euri)'!$G$1,2)</f>
        <v>4681183.54</v>
      </c>
      <c r="AL417" s="64">
        <f>+ROUND('Izračun udjela za 2024. (kune)'!AL417/'Izračun udjela za 2024. (euri)'!$G$1,2)</f>
        <v>4833638.05</v>
      </c>
      <c r="AM417" s="68">
        <f>+ROUND('Izračun udjela za 2024. (kune)'!AM417/'Izračun udjela za 2024. (euri)'!$G$1,2)</f>
        <v>445747.9</v>
      </c>
      <c r="AN417" s="64">
        <f>+ROUND('Izračun udjela za 2024. (kune)'!AN417/'Izračun udjela za 2024. (euri)'!$G$1,2)</f>
        <v>355201.05</v>
      </c>
      <c r="AO417" s="67">
        <f>+ROUND('Izračun udjela za 2024. (kune)'!AO417/'Izračun udjela za 2024. (euri)'!$G$1,2)</f>
        <v>6190480</v>
      </c>
      <c r="AP417" s="69"/>
      <c r="AQ417" s="69"/>
      <c r="AR417" s="69"/>
      <c r="AS417" s="69"/>
      <c r="AT417" s="69"/>
      <c r="AU417" s="71"/>
      <c r="AV417" s="64">
        <v>7020</v>
      </c>
      <c r="AW417" s="64">
        <v>6527</v>
      </c>
      <c r="AX417" s="64">
        <v>6475</v>
      </c>
      <c r="AY417" s="64">
        <v>7507</v>
      </c>
      <c r="AZ417" s="64"/>
      <c r="BA417" s="64"/>
      <c r="BB417" s="64"/>
      <c r="BC417" s="64"/>
      <c r="BD417" s="72">
        <f t="shared" si="107"/>
        <v>5115688.82</v>
      </c>
      <c r="BE417" s="73">
        <f t="shared" si="105"/>
        <v>412.79</v>
      </c>
      <c r="BF417" s="74">
        <f>+$BJ$601</f>
        <v>453.27</v>
      </c>
      <c r="BG417" s="66">
        <f t="shared" si="106"/>
        <v>501668.63999999955</v>
      </c>
      <c r="BH417" s="75">
        <f t="shared" si="108"/>
        <v>1.4175135135194249E-3</v>
      </c>
      <c r="BI417" s="76">
        <f t="shared" si="109"/>
        <v>1.4175135135194199E-3</v>
      </c>
    </row>
    <row r="418" spans="1:61" ht="15.75" customHeight="1" x14ac:dyDescent="0.25">
      <c r="A418" s="60">
        <v>1</v>
      </c>
      <c r="B418" s="61">
        <v>464</v>
      </c>
      <c r="C418" s="61">
        <v>16</v>
      </c>
      <c r="D418" s="62" t="s">
        <v>87</v>
      </c>
      <c r="E418" s="62" t="s">
        <v>497</v>
      </c>
      <c r="F418" s="63">
        <v>4167</v>
      </c>
      <c r="G418" s="64">
        <v>10</v>
      </c>
      <c r="H418" s="64">
        <f>+ROUND('Izračun udjela za 2024. (kune)'!H418/'Izračun udjela za 2024. (euri)'!$G$1,2)</f>
        <v>165299.07</v>
      </c>
      <c r="I418" s="65">
        <f>+ROUND('Izračun udjela za 2024. (kune)'!I418/'Izračun udjela za 2024. (euri)'!$G$1,2)</f>
        <v>0</v>
      </c>
      <c r="J418" s="66">
        <f>+ROUND('Izračun udjela za 2024. (kune)'!J418/'Izračun udjela za 2024. (euri)'!$G$1,2)</f>
        <v>181828.97</v>
      </c>
      <c r="K418" s="64">
        <f>+ROUND('Izračun udjela za 2024. (kune)'!K418/'Izračun udjela za 2024. (euri)'!$G$1,2)</f>
        <v>139651.99</v>
      </c>
      <c r="L418" s="65">
        <f>+ROUND('Izračun udjela za 2024. (kune)'!L418/'Izračun udjela za 2024. (euri)'!$G$1,2)</f>
        <v>0</v>
      </c>
      <c r="M418" s="66">
        <f>+ROUND('Izračun udjela za 2024. (kune)'!M418/'Izračun udjela za 2024. (euri)'!$G$1,2)</f>
        <v>153617.19</v>
      </c>
      <c r="N418" s="64">
        <f>+ROUND('Izračun udjela za 2024. (kune)'!N418/'Izračun udjela za 2024. (euri)'!$G$1,2)</f>
        <v>200327.43</v>
      </c>
      <c r="O418" s="65">
        <f>+ROUND('Izračun udjela za 2024. (kune)'!O418/'Izračun udjela za 2024. (euri)'!$G$1,2)</f>
        <v>0</v>
      </c>
      <c r="P418" s="66">
        <f>+ROUND('Izračun udjela za 2024. (kune)'!P418/'Izračun udjela za 2024. (euri)'!$G$1,2)</f>
        <v>220360.17</v>
      </c>
      <c r="Q418" s="64">
        <f>+ROUND('Izračun udjela za 2024. (kune)'!Q418/'Izračun udjela za 2024. (euri)'!$G$1,2)</f>
        <v>278536.38</v>
      </c>
      <c r="R418" s="65">
        <f>+ROUND('Izračun udjela za 2024. (kune)'!R418/'Izračun udjela za 2024. (euri)'!$G$1,2)</f>
        <v>0</v>
      </c>
      <c r="S418" s="66">
        <f>+ROUND('Izračun udjela za 2024. (kune)'!S418/'Izračun udjela za 2024. (euri)'!$G$1,2)</f>
        <v>306390.01</v>
      </c>
      <c r="T418" s="64">
        <f>+ROUND('Izračun udjela za 2024. (kune)'!T418/'Izračun udjela za 2024. (euri)'!$G$1,2)</f>
        <v>247907.9</v>
      </c>
      <c r="U418" s="65">
        <f>+ROUND('Izračun udjela za 2024. (kune)'!U418/'Izračun udjela za 2024. (euri)'!$G$1,2)</f>
        <v>0</v>
      </c>
      <c r="V418" s="67">
        <f>+ROUND('Izračun udjela za 2024. (kune)'!V418/'Izračun udjela za 2024. (euri)'!$G$1,2)</f>
        <v>272698.69</v>
      </c>
      <c r="W418" s="64">
        <f>+ROUND('Izračun udjela za 2024. (kune)'!W418/'Izračun udjela za 2024. (euri)'!$G$1,2)</f>
        <v>306721.58</v>
      </c>
      <c r="X418" s="65">
        <f>+ROUND('Izračun udjela za 2024. (kune)'!X418/'Izračun udjela za 2024. (euri)'!$G$1,2)</f>
        <v>0</v>
      </c>
      <c r="Y418" s="67">
        <f>+ROUND('Izračun udjela za 2024. (kune)'!Y418/'Izračun udjela za 2024. (euri)'!$G$1,2)</f>
        <v>337393.74</v>
      </c>
      <c r="Z418" s="64">
        <f>+ROUND('Izračun udjela za 2024. (kune)'!Z418/'Izračun udjela za 2024. (euri)'!$G$1,2)</f>
        <v>296505.71999999997</v>
      </c>
      <c r="AA418" s="68">
        <f>+ROUND('Izračun udjela za 2024. (kune)'!AA418/'Izračun udjela za 2024. (euri)'!$G$1,2)</f>
        <v>0</v>
      </c>
      <c r="AB418" s="65">
        <f>+ROUND('Izračun udjela za 2024. (kune)'!AB418/'Izračun udjela za 2024. (euri)'!$G$1,2)</f>
        <v>0</v>
      </c>
      <c r="AC418" s="67">
        <f>+ROUND('Izračun udjela za 2024. (kune)'!AC418/'Izračun udjela za 2024. (euri)'!$G$1,2)</f>
        <v>326156.28999999998</v>
      </c>
      <c r="AD418" s="64">
        <f>+ROUND('Izračun udjela za 2024. (kune)'!AD418/'Izračun udjela za 2024. (euri)'!$G$1,2)</f>
        <v>298801.78000000003</v>
      </c>
      <c r="AE418" s="68">
        <f>+ROUND('Izračun udjela za 2024. (kune)'!AE418/'Izračun udjela za 2024. (euri)'!$G$1,2)</f>
        <v>0</v>
      </c>
      <c r="AF418" s="65">
        <f>+ROUND('Izračun udjela za 2024. (kune)'!AF418/'Izračun udjela za 2024. (euri)'!$G$1,2)</f>
        <v>0</v>
      </c>
      <c r="AG418" s="67">
        <f>+ROUND('Izračun udjela za 2024. (kune)'!AG418/'Izračun udjela za 2024. (euri)'!$G$1,2)</f>
        <v>328681.96000000002</v>
      </c>
      <c r="AH418" s="64">
        <f>+ROUND('Izračun udjela za 2024. (kune)'!AH418/'Izračun udjela za 2024. (euri)'!$G$1,2)</f>
        <v>266402.84000000003</v>
      </c>
      <c r="AI418" s="68">
        <f>+ROUND('Izračun udjela za 2024. (kune)'!AI418/'Izračun udjela za 2024. (euri)'!$G$1,2)</f>
        <v>0</v>
      </c>
      <c r="AJ418" s="64">
        <f>+ROUND('Izračun udjela za 2024. (kune)'!AJ418/'Izračun udjela za 2024. (euri)'!$G$1,2)</f>
        <v>0</v>
      </c>
      <c r="AK418" s="67">
        <f>+ROUND('Izračun udjela za 2024. (kune)'!AK418/'Izračun udjela za 2024. (euri)'!$G$1,2)</f>
        <v>293043.12</v>
      </c>
      <c r="AL418" s="64">
        <f>+ROUND('Izračun udjela za 2024. (kune)'!AL418/'Izračun udjela za 2024. (euri)'!$G$1,2)</f>
        <v>362564.57</v>
      </c>
      <c r="AM418" s="68">
        <f>+ROUND('Izračun udjela za 2024. (kune)'!AM418/'Izračun udjela za 2024. (euri)'!$G$1,2)</f>
        <v>0</v>
      </c>
      <c r="AN418" s="64">
        <f>+ROUND('Izračun udjela za 2024. (kune)'!AN418/'Izračun udjela za 2024. (euri)'!$G$1,2)</f>
        <v>0</v>
      </c>
      <c r="AO418" s="67">
        <f>+ROUND('Izračun udjela za 2024. (kune)'!AO418/'Izračun udjela za 2024. (euri)'!$G$1,2)</f>
        <v>398821.03</v>
      </c>
      <c r="AP418" s="69"/>
      <c r="AQ418" s="69"/>
      <c r="AR418" s="69"/>
      <c r="AS418" s="69"/>
      <c r="AT418" s="69"/>
      <c r="AU418" s="71"/>
      <c r="AV418" s="64">
        <v>0</v>
      </c>
      <c r="AW418" s="64">
        <v>0</v>
      </c>
      <c r="AX418" s="64">
        <v>0</v>
      </c>
      <c r="AY418" s="64">
        <v>0</v>
      </c>
      <c r="AZ418" s="64"/>
      <c r="BA418" s="64"/>
      <c r="BB418" s="64"/>
      <c r="BC418" s="64"/>
      <c r="BD418" s="72">
        <f t="shared" si="107"/>
        <v>336819.23</v>
      </c>
      <c r="BE418" s="73">
        <f t="shared" si="105"/>
        <v>80.83</v>
      </c>
      <c r="BF418" s="74">
        <f t="shared" ref="BF418:BF420" si="112">+$BJ$600</f>
        <v>447.75</v>
      </c>
      <c r="BG418" s="66">
        <f t="shared" si="106"/>
        <v>1528955.6400000001</v>
      </c>
      <c r="BH418" s="75">
        <f t="shared" si="108"/>
        <v>4.3202128027610871E-3</v>
      </c>
      <c r="BI418" s="76">
        <f t="shared" si="109"/>
        <v>4.3202128027610897E-3</v>
      </c>
    </row>
    <row r="419" spans="1:61" ht="15.75" customHeight="1" x14ac:dyDescent="0.25">
      <c r="A419" s="60">
        <v>1</v>
      </c>
      <c r="B419" s="61">
        <v>466</v>
      </c>
      <c r="C419" s="61">
        <v>2</v>
      </c>
      <c r="D419" s="62" t="s">
        <v>87</v>
      </c>
      <c r="E419" s="62" t="s">
        <v>498</v>
      </c>
      <c r="F419" s="63">
        <v>2043</v>
      </c>
      <c r="G419" s="64">
        <v>10</v>
      </c>
      <c r="H419" s="64">
        <f>+ROUND('Izračun udjela za 2024. (kune)'!H419/'Izračun udjela za 2024. (euri)'!$G$1,2)</f>
        <v>538560.68000000005</v>
      </c>
      <c r="I419" s="65">
        <f>+ROUND('Izračun udjela za 2024. (kune)'!I419/'Izračun udjela za 2024. (euri)'!$G$1,2)</f>
        <v>0</v>
      </c>
      <c r="J419" s="66">
        <f>+ROUND('Izračun udjela za 2024. (kune)'!J419/'Izračun udjela za 2024. (euri)'!$G$1,2)</f>
        <v>592416.75</v>
      </c>
      <c r="K419" s="64">
        <f>+ROUND('Izračun udjela za 2024. (kune)'!K419/'Izračun udjela za 2024. (euri)'!$G$1,2)</f>
        <v>530344.4</v>
      </c>
      <c r="L419" s="65">
        <f>+ROUND('Izračun udjela za 2024. (kune)'!L419/'Izračun udjela za 2024. (euri)'!$G$1,2)</f>
        <v>0</v>
      </c>
      <c r="M419" s="66">
        <f>+ROUND('Izračun udjela za 2024. (kune)'!M419/'Izračun udjela za 2024. (euri)'!$G$1,2)</f>
        <v>583378.84</v>
      </c>
      <c r="N419" s="64">
        <f>+ROUND('Izračun udjela za 2024. (kune)'!N419/'Izračun udjela za 2024. (euri)'!$G$1,2)</f>
        <v>460228.65</v>
      </c>
      <c r="O419" s="65">
        <f>+ROUND('Izračun udjela za 2024. (kune)'!O419/'Izračun udjela za 2024. (euri)'!$G$1,2)</f>
        <v>0</v>
      </c>
      <c r="P419" s="66">
        <f>+ROUND('Izračun udjela za 2024. (kune)'!P419/'Izračun udjela za 2024. (euri)'!$G$1,2)</f>
        <v>506251.52000000002</v>
      </c>
      <c r="Q419" s="64">
        <f>+ROUND('Izračun udjela za 2024. (kune)'!Q419/'Izračun udjela za 2024. (euri)'!$G$1,2)</f>
        <v>530896.37</v>
      </c>
      <c r="R419" s="65">
        <f>+ROUND('Izračun udjela za 2024. (kune)'!R419/'Izračun udjela za 2024. (euri)'!$G$1,2)</f>
        <v>0</v>
      </c>
      <c r="S419" s="66">
        <f>+ROUND('Izračun udjela za 2024. (kune)'!S419/'Izračun udjela za 2024. (euri)'!$G$1,2)</f>
        <v>583986.01</v>
      </c>
      <c r="T419" s="64">
        <f>+ROUND('Izračun udjela za 2024. (kune)'!T419/'Izračun udjela za 2024. (euri)'!$G$1,2)</f>
        <v>464332.25</v>
      </c>
      <c r="U419" s="65">
        <f>+ROUND('Izračun udjela za 2024. (kune)'!U419/'Izračun udjela za 2024. (euri)'!$G$1,2)</f>
        <v>0</v>
      </c>
      <c r="V419" s="67">
        <f>+ROUND('Izračun udjela za 2024. (kune)'!V419/'Izračun udjela za 2024. (euri)'!$G$1,2)</f>
        <v>510765.48</v>
      </c>
      <c r="W419" s="64">
        <f>+ROUND('Izračun udjela za 2024. (kune)'!W419/'Izračun udjela za 2024. (euri)'!$G$1,2)</f>
        <v>485811.87</v>
      </c>
      <c r="X419" s="65">
        <f>+ROUND('Izračun udjela za 2024. (kune)'!X419/'Izračun udjela za 2024. (euri)'!$G$1,2)</f>
        <v>0</v>
      </c>
      <c r="Y419" s="67">
        <f>+ROUND('Izračun udjela za 2024. (kune)'!Y419/'Izračun udjela za 2024. (euri)'!$G$1,2)</f>
        <v>534393.05000000005</v>
      </c>
      <c r="Z419" s="64">
        <f>+ROUND('Izračun udjela za 2024. (kune)'!Z419/'Izračun udjela za 2024. (euri)'!$G$1,2)</f>
        <v>530711.29</v>
      </c>
      <c r="AA419" s="68">
        <f>+ROUND('Izračun udjela za 2024. (kune)'!AA419/'Izračun udjela za 2024. (euri)'!$G$1,2)</f>
        <v>1230.1500000000001</v>
      </c>
      <c r="AB419" s="65">
        <f>+ROUND('Izračun udjela za 2024. (kune)'!AB419/'Izračun udjela za 2024. (euri)'!$G$1,2)</f>
        <v>0</v>
      </c>
      <c r="AC419" s="67">
        <f>+ROUND('Izračun udjela za 2024. (kune)'!AC419/'Izračun udjela za 2024. (euri)'!$G$1,2)</f>
        <v>601043.63</v>
      </c>
      <c r="AD419" s="64">
        <f>+ROUND('Izračun udjela za 2024. (kune)'!AD419/'Izračun udjela za 2024. (euri)'!$G$1,2)</f>
        <v>555378.18000000005</v>
      </c>
      <c r="AE419" s="68">
        <f>+ROUND('Izračun udjela za 2024. (kune)'!AE419/'Izračun udjela za 2024. (euri)'!$G$1,2)</f>
        <v>2127.11</v>
      </c>
      <c r="AF419" s="65">
        <f>+ROUND('Izračun udjela za 2024. (kune)'!AF419/'Izračun udjela za 2024. (euri)'!$G$1,2)</f>
        <v>0</v>
      </c>
      <c r="AG419" s="67">
        <f>+ROUND('Izračun udjela za 2024. (kune)'!AG419/'Izračun udjela za 2024. (euri)'!$G$1,2)</f>
        <v>630256.43999999994</v>
      </c>
      <c r="AH419" s="64">
        <f>+ROUND('Izračun udjela za 2024. (kune)'!AH419/'Izračun udjela za 2024. (euri)'!$G$1,2)</f>
        <v>562524.27</v>
      </c>
      <c r="AI419" s="68">
        <f>+ROUND('Izračun udjela za 2024. (kune)'!AI419/'Izračun udjela za 2024. (euri)'!$G$1,2)</f>
        <v>1524.78</v>
      </c>
      <c r="AJ419" s="64">
        <f>+ROUND('Izračun udjela za 2024. (kune)'!AJ419/'Izračun udjela za 2024. (euri)'!$G$1,2)</f>
        <v>0</v>
      </c>
      <c r="AK419" s="67">
        <f>+ROUND('Izračun udjela za 2024. (kune)'!AK419/'Izračun udjela za 2024. (euri)'!$G$1,2)</f>
        <v>645349.49</v>
      </c>
      <c r="AL419" s="64">
        <f>+ROUND('Izračun udjela za 2024. (kune)'!AL419/'Izračun udjela za 2024. (euri)'!$G$1,2)</f>
        <v>665746.71</v>
      </c>
      <c r="AM419" s="68">
        <f>+ROUND('Izračun udjela za 2024. (kune)'!AM419/'Izračun udjela za 2024. (euri)'!$G$1,2)</f>
        <v>2331.2199999999998</v>
      </c>
      <c r="AN419" s="64">
        <f>+ROUND('Izračun udjela za 2024. (kune)'!AN419/'Izračun udjela za 2024. (euri)'!$G$1,2)</f>
        <v>0</v>
      </c>
      <c r="AO419" s="67">
        <f>+ROUND('Izračun udjela za 2024. (kune)'!AO419/'Izračun udjela za 2024. (euri)'!$G$1,2)</f>
        <v>757131.13</v>
      </c>
      <c r="AP419" s="69"/>
      <c r="AQ419" s="69"/>
      <c r="AR419" s="69"/>
      <c r="AS419" s="69"/>
      <c r="AT419" s="69"/>
      <c r="AU419" s="71"/>
      <c r="AV419" s="64">
        <v>85</v>
      </c>
      <c r="AW419" s="64">
        <v>99</v>
      </c>
      <c r="AX419" s="64">
        <v>129</v>
      </c>
      <c r="AY419" s="64">
        <v>125</v>
      </c>
      <c r="AZ419" s="64"/>
      <c r="BA419" s="64"/>
      <c r="BB419" s="64"/>
      <c r="BC419" s="64"/>
      <c r="BD419" s="72">
        <f t="shared" si="107"/>
        <v>633634.75</v>
      </c>
      <c r="BE419" s="73">
        <f t="shared" si="105"/>
        <v>310.14999999999998</v>
      </c>
      <c r="BF419" s="74">
        <f t="shared" si="112"/>
        <v>447.75</v>
      </c>
      <c r="BG419" s="66">
        <f t="shared" si="106"/>
        <v>281116.80000000005</v>
      </c>
      <c r="BH419" s="75">
        <f t="shared" si="108"/>
        <v>7.9432284800050063E-4</v>
      </c>
      <c r="BI419" s="76">
        <f t="shared" si="109"/>
        <v>7.9432284800050096E-4</v>
      </c>
    </row>
    <row r="420" spans="1:61" ht="15.75" customHeight="1" x14ac:dyDescent="0.25">
      <c r="A420" s="60">
        <v>1</v>
      </c>
      <c r="B420" s="61">
        <v>467</v>
      </c>
      <c r="C420" s="61">
        <v>9</v>
      </c>
      <c r="D420" s="62" t="s">
        <v>87</v>
      </c>
      <c r="E420" s="62" t="s">
        <v>499</v>
      </c>
      <c r="F420" s="63">
        <v>1334</v>
      </c>
      <c r="G420" s="64">
        <v>10</v>
      </c>
      <c r="H420" s="64">
        <f>+ROUND('Izračun udjela za 2024. (kune)'!H420/'Izračun udjela za 2024. (euri)'!$G$1,2)</f>
        <v>92328.93</v>
      </c>
      <c r="I420" s="65">
        <f>+ROUND('Izračun udjela za 2024. (kune)'!I420/'Izračun udjela za 2024. (euri)'!$G$1,2)</f>
        <v>8112.07</v>
      </c>
      <c r="J420" s="66">
        <f>+ROUND('Izračun udjela za 2024. (kune)'!J420/'Izračun udjela za 2024. (euri)'!$G$1,2)</f>
        <v>92638.55</v>
      </c>
      <c r="K420" s="64">
        <f>+ROUND('Izračun udjela za 2024. (kune)'!K420/'Izračun udjela za 2024. (euri)'!$G$1,2)</f>
        <v>101866.86</v>
      </c>
      <c r="L420" s="65">
        <f>+ROUND('Izračun udjela za 2024. (kune)'!L420/'Izračun udjela za 2024. (euri)'!$G$1,2)</f>
        <v>9076.19</v>
      </c>
      <c r="M420" s="66">
        <f>+ROUND('Izračun udjela za 2024. (kune)'!M420/'Izračun udjela za 2024. (euri)'!$G$1,2)</f>
        <v>102069.74</v>
      </c>
      <c r="N420" s="64">
        <f>+ROUND('Izračun udjela za 2024. (kune)'!N420/'Izračun udjela za 2024. (euri)'!$G$1,2)</f>
        <v>98335.13</v>
      </c>
      <c r="O420" s="65">
        <f>+ROUND('Izračun udjela za 2024. (kune)'!O420/'Izračun udjela za 2024. (euri)'!$G$1,2)</f>
        <v>4635.78</v>
      </c>
      <c r="P420" s="66">
        <f>+ROUND('Izračun udjela za 2024. (kune)'!P420/'Izračun udjela za 2024. (euri)'!$G$1,2)</f>
        <v>103069.28</v>
      </c>
      <c r="Q420" s="64">
        <f>+ROUND('Izračun udjela za 2024. (kune)'!Q420/'Izračun udjela za 2024. (euri)'!$G$1,2)</f>
        <v>127776.81</v>
      </c>
      <c r="R420" s="65">
        <f>+ROUND('Izračun udjela za 2024. (kune)'!R420/'Izračun udjela za 2024. (euri)'!$G$1,2)</f>
        <v>6110.58</v>
      </c>
      <c r="S420" s="66">
        <f>+ROUND('Izračun udjela za 2024. (kune)'!S420/'Izračun udjela za 2024. (euri)'!$G$1,2)</f>
        <v>133832.85</v>
      </c>
      <c r="T420" s="64">
        <f>+ROUND('Izračun udjela za 2024. (kune)'!T420/'Izračun udjela za 2024. (euri)'!$G$1,2)</f>
        <v>152288.26</v>
      </c>
      <c r="U420" s="65">
        <f>+ROUND('Izračun udjela za 2024. (kune)'!U420/'Izračun udjela za 2024. (euri)'!$G$1,2)</f>
        <v>7242.1</v>
      </c>
      <c r="V420" s="67">
        <f>+ROUND('Izračun udjela za 2024. (kune)'!V420/'Izračun udjela za 2024. (euri)'!$G$1,2)</f>
        <v>159550.76999999999</v>
      </c>
      <c r="W420" s="64">
        <f>+ROUND('Izračun udjela za 2024. (kune)'!W420/'Izračun udjela za 2024. (euri)'!$G$1,2)</f>
        <v>212035.67</v>
      </c>
      <c r="X420" s="65">
        <f>+ROUND('Izračun udjela za 2024. (kune)'!X420/'Izračun udjela za 2024. (euri)'!$G$1,2)</f>
        <v>10096.950000000001</v>
      </c>
      <c r="Y420" s="67">
        <f>+ROUND('Izračun udjela za 2024. (kune)'!Y420/'Izračun udjela za 2024. (euri)'!$G$1,2)</f>
        <v>222132.59</v>
      </c>
      <c r="Z420" s="64">
        <f>+ROUND('Izračun udjela za 2024. (kune)'!Z420/'Izračun udjela za 2024. (euri)'!$G$1,2)</f>
        <v>233503.37</v>
      </c>
      <c r="AA420" s="68">
        <f>+ROUND('Izračun udjela za 2024. (kune)'!AA420/'Izračun udjela za 2024. (euri)'!$G$1,2)</f>
        <v>1787.05</v>
      </c>
      <c r="AB420" s="65">
        <f>+ROUND('Izračun udjela za 2024. (kune)'!AB420/'Izračun udjela za 2024. (euri)'!$G$1,2)</f>
        <v>11119.22</v>
      </c>
      <c r="AC420" s="67">
        <f>+ROUND('Izračun udjela za 2024. (kune)'!AC420/'Izračun udjela za 2024. (euri)'!$G$1,2)</f>
        <v>254044.42</v>
      </c>
      <c r="AD420" s="64">
        <f>+ROUND('Izračun udjela za 2024. (kune)'!AD420/'Izračun udjela za 2024. (euri)'!$G$1,2)</f>
        <v>236115.37</v>
      </c>
      <c r="AE420" s="68">
        <f>+ROUND('Izračun udjela za 2024. (kune)'!AE420/'Izračun udjela za 2024. (euri)'!$G$1,2)</f>
        <v>1060.79</v>
      </c>
      <c r="AF420" s="65">
        <f>+ROUND('Izračun udjela za 2024. (kune)'!AF420/'Izračun udjela za 2024. (euri)'!$G$1,2)</f>
        <v>11243.6</v>
      </c>
      <c r="AG420" s="67">
        <f>+ROUND('Izračun udjela za 2024. (kune)'!AG420/'Izračun udjela za 2024. (euri)'!$G$1,2)</f>
        <v>258455.66</v>
      </c>
      <c r="AH420" s="64">
        <f>+ROUND('Izračun udjela za 2024. (kune)'!AH420/'Izračun udjela za 2024. (euri)'!$G$1,2)</f>
        <v>219637.66</v>
      </c>
      <c r="AI420" s="68">
        <f>+ROUND('Izračun udjela za 2024. (kune)'!AI420/'Izračun udjela za 2024. (euri)'!$G$1,2)</f>
        <v>1122.02</v>
      </c>
      <c r="AJ420" s="64">
        <f>+ROUND('Izračun udjela za 2024. (kune)'!AJ420/'Izračun udjela za 2024. (euri)'!$G$1,2)</f>
        <v>10366.59</v>
      </c>
      <c r="AK420" s="67">
        <f>+ROUND('Izračun udjela za 2024. (kune)'!AK420/'Izračun udjela za 2024. (euri)'!$G$1,2)</f>
        <v>243417.47</v>
      </c>
      <c r="AL420" s="64">
        <f>+ROUND('Izračun udjela za 2024. (kune)'!AL420/'Izračun udjela za 2024. (euri)'!$G$1,2)</f>
        <v>389766.13</v>
      </c>
      <c r="AM420" s="68">
        <f>+ROUND('Izračun udjela za 2024. (kune)'!AM420/'Izračun udjela za 2024. (euri)'!$G$1,2)</f>
        <v>1646.75</v>
      </c>
      <c r="AN420" s="64">
        <f>+ROUND('Izračun udjela za 2024. (kune)'!AN420/'Izračun udjela za 2024. (euri)'!$G$1,2)</f>
        <v>18652.599999999999</v>
      </c>
      <c r="AO420" s="67">
        <f>+ROUND('Izračun udjela za 2024. (kune)'!AO420/'Izračun udjela za 2024. (euri)'!$G$1,2)</f>
        <v>420210</v>
      </c>
      <c r="AP420" s="69"/>
      <c r="AQ420" s="69"/>
      <c r="AR420" s="69"/>
      <c r="AS420" s="69"/>
      <c r="AT420" s="69"/>
      <c r="AU420" s="71"/>
      <c r="AV420" s="64">
        <v>52</v>
      </c>
      <c r="AW420" s="64">
        <v>56</v>
      </c>
      <c r="AX420" s="64">
        <v>66</v>
      </c>
      <c r="AY420" s="64">
        <v>63</v>
      </c>
      <c r="AZ420" s="64"/>
      <c r="BA420" s="64"/>
      <c r="BB420" s="64"/>
      <c r="BC420" s="64"/>
      <c r="BD420" s="72">
        <f t="shared" si="107"/>
        <v>279652.03000000003</v>
      </c>
      <c r="BE420" s="73">
        <f t="shared" si="105"/>
        <v>209.63</v>
      </c>
      <c r="BF420" s="74">
        <f t="shared" si="112"/>
        <v>447.75</v>
      </c>
      <c r="BG420" s="66">
        <f t="shared" si="106"/>
        <v>317652.08</v>
      </c>
      <c r="BH420" s="75">
        <f t="shared" si="108"/>
        <v>8.9755683352571902E-4</v>
      </c>
      <c r="BI420" s="76">
        <f t="shared" si="109"/>
        <v>8.9755683352571902E-4</v>
      </c>
    </row>
    <row r="421" spans="1:61" ht="15.75" customHeight="1" x14ac:dyDescent="0.25">
      <c r="A421" s="60">
        <v>1</v>
      </c>
      <c r="B421" s="61">
        <v>468</v>
      </c>
      <c r="C421" s="61">
        <v>18</v>
      </c>
      <c r="D421" s="62" t="s">
        <v>91</v>
      </c>
      <c r="E421" s="62" t="s">
        <v>500</v>
      </c>
      <c r="F421" s="63">
        <v>12699</v>
      </c>
      <c r="G421" s="64">
        <v>12</v>
      </c>
      <c r="H421" s="64">
        <f>+ROUND('Izračun udjela za 2024. (kune)'!H421/'Izračun udjela za 2024. (euri)'!$G$1,2)</f>
        <v>6306881.2800000003</v>
      </c>
      <c r="I421" s="65">
        <f>+ROUND('Izračun udjela za 2024. (kune)'!I421/'Izračun udjela za 2024. (euri)'!$G$1,2)</f>
        <v>353425.24</v>
      </c>
      <c r="J421" s="66">
        <f>+ROUND('Izračun udjela za 2024. (kune)'!J421/'Izračun udjela za 2024. (euri)'!$G$1,2)</f>
        <v>6667870.7599999998</v>
      </c>
      <c r="K421" s="64">
        <f>+ROUND('Izračun udjela za 2024. (kune)'!K421/'Izračun udjela za 2024. (euri)'!$G$1,2)</f>
        <v>6336716.1100000003</v>
      </c>
      <c r="L421" s="65">
        <f>+ROUND('Izračun udjela za 2024. (kune)'!L421/'Izračun udjela za 2024. (euri)'!$G$1,2)</f>
        <v>355097.12</v>
      </c>
      <c r="M421" s="66">
        <f>+ROUND('Izračun udjela za 2024. (kune)'!M421/'Izračun udjela za 2024. (euri)'!$G$1,2)</f>
        <v>6699413.2699999996</v>
      </c>
      <c r="N421" s="64">
        <f>+ROUND('Izračun udjela za 2024. (kune)'!N421/'Izračun udjela za 2024. (euri)'!$G$1,2)</f>
        <v>5485810.6600000001</v>
      </c>
      <c r="O421" s="65">
        <f>+ROUND('Izračun udjela za 2024. (kune)'!O421/'Izračun udjela za 2024. (euri)'!$G$1,2)</f>
        <v>307413.64</v>
      </c>
      <c r="P421" s="66">
        <f>+ROUND('Izračun udjela za 2024. (kune)'!P421/'Izračun udjela za 2024. (euri)'!$G$1,2)</f>
        <v>5799804.6600000001</v>
      </c>
      <c r="Q421" s="64">
        <f>+ROUND('Izračun udjela za 2024. (kune)'!Q421/'Izračun udjela za 2024. (euri)'!$G$1,2)</f>
        <v>5734415.2199999997</v>
      </c>
      <c r="R421" s="65">
        <f>+ROUND('Izračun udjela za 2024. (kune)'!R421/'Izračun udjela za 2024. (euri)'!$G$1,2)</f>
        <v>323925.40000000002</v>
      </c>
      <c r="S421" s="66">
        <f>+ROUND('Izračun udjela za 2024. (kune)'!S421/'Izračun udjela za 2024. (euri)'!$G$1,2)</f>
        <v>6059748.6100000003</v>
      </c>
      <c r="T421" s="64">
        <f>+ROUND('Izračun udjela za 2024. (kune)'!T421/'Izračun udjela za 2024. (euri)'!$G$1,2)</f>
        <v>5275511.2</v>
      </c>
      <c r="U421" s="65">
        <f>+ROUND('Izračun udjela za 2024. (kune)'!U421/'Izračun udjela za 2024. (euri)'!$G$1,2)</f>
        <v>298526.92</v>
      </c>
      <c r="V421" s="67">
        <f>+ROUND('Izračun udjela za 2024. (kune)'!V421/'Izračun udjela za 2024. (euri)'!$G$1,2)</f>
        <v>5574222.4000000004</v>
      </c>
      <c r="W421" s="64">
        <f>+ROUND('Izračun udjela za 2024. (kune)'!W421/'Izračun udjela za 2024. (euri)'!$G$1,2)</f>
        <v>5986077.7699999996</v>
      </c>
      <c r="X421" s="65">
        <f>+ROUND('Izračun udjela za 2024. (kune)'!X421/'Izračun udjela za 2024. (euri)'!$G$1,2)</f>
        <v>338835.7</v>
      </c>
      <c r="Y421" s="67">
        <f>+ROUND('Izračun udjela za 2024. (kune)'!Y421/'Izračun udjela za 2024. (euri)'!$G$1,2)</f>
        <v>6324911.1200000001</v>
      </c>
      <c r="Z421" s="64">
        <f>+ROUND('Izračun udjela za 2024. (kune)'!Z421/'Izračun udjela za 2024. (euri)'!$G$1,2)</f>
        <v>6337917.6200000001</v>
      </c>
      <c r="AA421" s="68">
        <f>+ROUND('Izračun udjela za 2024. (kune)'!AA421/'Izračun udjela za 2024. (euri)'!$G$1,2)</f>
        <v>237603.33</v>
      </c>
      <c r="AB421" s="65">
        <f>+ROUND('Izračun udjela za 2024. (kune)'!AB421/'Izračun udjela za 2024. (euri)'!$G$1,2)</f>
        <v>358751.23</v>
      </c>
      <c r="AC421" s="67">
        <f>+ROUND('Izračun udjela za 2024. (kune)'!AC421/'Izračun udjela za 2024. (euri)'!$G$1,2)</f>
        <v>7685227.1299999999</v>
      </c>
      <c r="AD421" s="64">
        <f>+ROUND('Izračun udjela za 2024. (kune)'!AD421/'Izračun udjela za 2024. (euri)'!$G$1,2)</f>
        <v>5225378.95</v>
      </c>
      <c r="AE421" s="68">
        <f>+ROUND('Izračun udjela za 2024. (kune)'!AE421/'Izračun udjela za 2024. (euri)'!$G$1,2)</f>
        <v>164141.23000000001</v>
      </c>
      <c r="AF421" s="65">
        <f>+ROUND('Izračun udjela za 2024. (kune)'!AF421/'Izračun udjela za 2024. (euri)'!$G$1,2)</f>
        <v>300978.90999999997</v>
      </c>
      <c r="AG421" s="67">
        <f>+ROUND('Izračun udjela za 2024. (kune)'!AG421/'Izračun udjela za 2024. (euri)'!$G$1,2)</f>
        <v>6544693.1399999997</v>
      </c>
      <c r="AH421" s="64">
        <f>+ROUND('Izračun udjela za 2024. (kune)'!AH421/'Izračun udjela za 2024. (euri)'!$G$1,2)</f>
        <v>5305692.84</v>
      </c>
      <c r="AI421" s="68">
        <f>+ROUND('Izračun udjela za 2024. (kune)'!AI421/'Izračun udjela za 2024. (euri)'!$G$1,2)</f>
        <v>253860.51</v>
      </c>
      <c r="AJ421" s="64">
        <f>+ROUND('Izračun udjela za 2024. (kune)'!AJ421/'Izračun udjela za 2024. (euri)'!$G$1,2)</f>
        <v>300270.69</v>
      </c>
      <c r="AK421" s="67">
        <f>+ROUND('Izračun udjela za 2024. (kune)'!AK421/'Izračun udjela za 2024. (euri)'!$G$1,2)</f>
        <v>6672304.4800000004</v>
      </c>
      <c r="AL421" s="64">
        <f>+ROUND('Izračun udjela za 2024. (kune)'!AL421/'Izračun udjela za 2024. (euri)'!$G$1,2)</f>
        <v>7008079.1500000004</v>
      </c>
      <c r="AM421" s="68">
        <f>+ROUND('Izračun udjela za 2024. (kune)'!AM421/'Izračun udjela za 2024. (euri)'!$G$1,2)</f>
        <v>286043.06</v>
      </c>
      <c r="AN421" s="64">
        <f>+ROUND('Izračun udjela za 2024. (kune)'!AN421/'Izračun udjela za 2024. (euri)'!$G$1,2)</f>
        <v>396675.71</v>
      </c>
      <c r="AO421" s="67">
        <f>+ROUND('Izračun udjela za 2024. (kune)'!AO421/'Izračun udjela za 2024. (euri)'!$G$1,2)</f>
        <v>8445215.8800000008</v>
      </c>
      <c r="AP421" s="69"/>
      <c r="AQ421" s="69"/>
      <c r="AR421" s="69"/>
      <c r="AS421" s="69"/>
      <c r="AT421" s="69"/>
      <c r="AU421" s="71"/>
      <c r="AV421" s="64">
        <v>5627</v>
      </c>
      <c r="AW421" s="64">
        <v>5441</v>
      </c>
      <c r="AX421" s="64">
        <v>6057</v>
      </c>
      <c r="AY421" s="64">
        <v>6103</v>
      </c>
      <c r="AZ421" s="64"/>
      <c r="BA421" s="64"/>
      <c r="BB421" s="64"/>
      <c r="BC421" s="64"/>
      <c r="BD421" s="72">
        <f t="shared" si="107"/>
        <v>7134470.3499999996</v>
      </c>
      <c r="BE421" s="73">
        <f t="shared" si="105"/>
        <v>561.80999999999995</v>
      </c>
      <c r="BF421" s="74">
        <f>+$BJ$601</f>
        <v>453.27</v>
      </c>
      <c r="BG421" s="66">
        <f t="shared" si="106"/>
        <v>0</v>
      </c>
      <c r="BH421" s="75">
        <f t="shared" si="108"/>
        <v>0</v>
      </c>
      <c r="BI421" s="76">
        <f t="shared" si="109"/>
        <v>0</v>
      </c>
    </row>
    <row r="422" spans="1:61" ht="15.75" customHeight="1" x14ac:dyDescent="0.25">
      <c r="A422" s="60">
        <v>1</v>
      </c>
      <c r="B422" s="61">
        <v>469</v>
      </c>
      <c r="C422" s="61">
        <v>15</v>
      </c>
      <c r="D422" s="62" t="s">
        <v>87</v>
      </c>
      <c r="E422" s="62" t="s">
        <v>501</v>
      </c>
      <c r="F422" s="63">
        <v>1269</v>
      </c>
      <c r="G422" s="64">
        <v>10</v>
      </c>
      <c r="H422" s="64">
        <f>+ROUND('Izračun udjela za 2024. (kune)'!H422/'Izračun udjela za 2024. (euri)'!$G$1,2)</f>
        <v>157207.01</v>
      </c>
      <c r="I422" s="65">
        <f>+ROUND('Izračun udjela za 2024. (kune)'!I422/'Izračun udjela za 2024. (euri)'!$G$1,2)</f>
        <v>10114.959999999999</v>
      </c>
      <c r="J422" s="66">
        <f>+ROUND('Izračun udjela za 2024. (kune)'!J422/'Izračun udjela za 2024. (euri)'!$G$1,2)</f>
        <v>161801.26</v>
      </c>
      <c r="K422" s="64">
        <f>+ROUND('Izračun udjela za 2024. (kune)'!K422/'Izračun udjela za 2024. (euri)'!$G$1,2)</f>
        <v>156120.63</v>
      </c>
      <c r="L422" s="65">
        <f>+ROUND('Izračun udjela za 2024. (kune)'!L422/'Izračun udjela za 2024. (euri)'!$G$1,2)</f>
        <v>10103.99</v>
      </c>
      <c r="M422" s="66">
        <f>+ROUND('Izračun udjela za 2024. (kune)'!M422/'Izračun udjela za 2024. (euri)'!$G$1,2)</f>
        <v>160618.29999999999</v>
      </c>
      <c r="N422" s="64">
        <f>+ROUND('Izračun udjela za 2024. (kune)'!N422/'Izračun udjela za 2024. (euri)'!$G$1,2)</f>
        <v>127042.56</v>
      </c>
      <c r="O422" s="65">
        <f>+ROUND('Izračun udjela za 2024. (kune)'!O422/'Izračun udjela za 2024. (euri)'!$G$1,2)</f>
        <v>5989.12</v>
      </c>
      <c r="P422" s="66">
        <f>+ROUND('Izračun udjela za 2024. (kune)'!P422/'Izračun udjela za 2024. (euri)'!$G$1,2)</f>
        <v>133158.78</v>
      </c>
      <c r="Q422" s="64">
        <f>+ROUND('Izračun udjela za 2024. (kune)'!Q422/'Izračun udjela za 2024. (euri)'!$G$1,2)</f>
        <v>150217.07999999999</v>
      </c>
      <c r="R422" s="65">
        <f>+ROUND('Izračun udjela za 2024. (kune)'!R422/'Izračun udjela za 2024. (euri)'!$G$1,2)</f>
        <v>7234.96</v>
      </c>
      <c r="S422" s="66">
        <f>+ROUND('Izračun udjela za 2024. (kune)'!S422/'Izračun udjela za 2024. (euri)'!$G$1,2)</f>
        <v>157280.32999999999</v>
      </c>
      <c r="T422" s="64">
        <f>+ROUND('Izračun udjela za 2024. (kune)'!T422/'Izračun udjela za 2024. (euri)'!$G$1,2)</f>
        <v>147343.98000000001</v>
      </c>
      <c r="U422" s="65">
        <f>+ROUND('Izračun udjela za 2024. (kune)'!U422/'Izračun udjela za 2024. (euri)'!$G$1,2)</f>
        <v>7099.7</v>
      </c>
      <c r="V422" s="67">
        <f>+ROUND('Izračun udjela za 2024. (kune)'!V422/'Izračun udjela za 2024. (euri)'!$G$1,2)</f>
        <v>154268.71</v>
      </c>
      <c r="W422" s="64">
        <f>+ROUND('Izračun udjela za 2024. (kune)'!W422/'Izračun udjela za 2024. (euri)'!$G$1,2)</f>
        <v>173866.31</v>
      </c>
      <c r="X422" s="65">
        <f>+ROUND('Izračun udjela za 2024. (kune)'!X422/'Izračun udjela za 2024. (euri)'!$G$1,2)</f>
        <v>8279.3700000000008</v>
      </c>
      <c r="Y422" s="67">
        <f>+ROUND('Izračun udjela za 2024. (kune)'!Y422/'Izračun udjela za 2024. (euri)'!$G$1,2)</f>
        <v>182145.64</v>
      </c>
      <c r="Z422" s="64">
        <f>+ROUND('Izračun udjela za 2024. (kune)'!Z422/'Izračun udjela za 2024. (euri)'!$G$1,2)</f>
        <v>214057.48</v>
      </c>
      <c r="AA422" s="68">
        <f>+ROUND('Izračun udjela za 2024. (kune)'!AA422/'Izračun udjela za 2024. (euri)'!$G$1,2)</f>
        <v>2660.03</v>
      </c>
      <c r="AB422" s="65">
        <f>+ROUND('Izračun udjela za 2024. (kune)'!AB422/'Izračun udjela za 2024. (euri)'!$G$1,2)</f>
        <v>10193.23</v>
      </c>
      <c r="AC422" s="67">
        <f>+ROUND('Izračun udjela za 2024. (kune)'!AC422/'Izračun udjela za 2024. (euri)'!$G$1,2)</f>
        <v>239282.04</v>
      </c>
      <c r="AD422" s="64">
        <f>+ROUND('Izračun udjela za 2024. (kune)'!AD422/'Izračun udjela za 2024. (euri)'!$G$1,2)</f>
        <v>183999.92</v>
      </c>
      <c r="AE422" s="68">
        <f>+ROUND('Izračun udjela za 2024. (kune)'!AE422/'Izračun udjela za 2024. (euri)'!$G$1,2)</f>
        <v>3820.14</v>
      </c>
      <c r="AF422" s="65">
        <f>+ROUND('Izračun udjela za 2024. (kune)'!AF422/'Izračun udjela za 2024. (euri)'!$G$1,2)</f>
        <v>8325.27</v>
      </c>
      <c r="AG422" s="67">
        <f>+ROUND('Izračun udjela za 2024. (kune)'!AG422/'Izračun udjela za 2024. (euri)'!$G$1,2)</f>
        <v>207873.32</v>
      </c>
      <c r="AH422" s="64">
        <f>+ROUND('Izračun udjela za 2024. (kune)'!AH422/'Izračun udjela za 2024. (euri)'!$G$1,2)</f>
        <v>209676.43</v>
      </c>
      <c r="AI422" s="68">
        <f>+ROUND('Izračun udjela za 2024. (kune)'!AI422/'Izračun udjela za 2024. (euri)'!$G$1,2)</f>
        <v>2510.44</v>
      </c>
      <c r="AJ422" s="64">
        <f>+ROUND('Izračun udjela za 2024. (kune)'!AJ422/'Izračun udjela za 2024. (euri)'!$G$1,2)</f>
        <v>9985.64</v>
      </c>
      <c r="AK422" s="67">
        <f>+ROUND('Izračun udjela za 2024. (kune)'!AK422/'Izračun udjela za 2024. (euri)'!$G$1,2)</f>
        <v>237045.71</v>
      </c>
      <c r="AL422" s="64">
        <f>+ROUND('Izračun udjela za 2024. (kune)'!AL422/'Izračun udjela za 2024. (euri)'!$G$1,2)</f>
        <v>130837.82</v>
      </c>
      <c r="AM422" s="68">
        <f>+ROUND('Izračun udjela za 2024. (kune)'!AM422/'Izračun udjela za 2024. (euri)'!$G$1,2)</f>
        <v>1792.36</v>
      </c>
      <c r="AN422" s="64">
        <f>+ROUND('Izračun udjela za 2024. (kune)'!AN422/'Izračun udjela za 2024. (euri)'!$G$1,2)</f>
        <v>6230.71</v>
      </c>
      <c r="AO422" s="67">
        <f>+ROUND('Izračun udjela za 2024. (kune)'!AO422/'Izračun udjela za 2024. (euri)'!$G$1,2)</f>
        <v>156119.51</v>
      </c>
      <c r="AP422" s="69"/>
      <c r="AQ422" s="69"/>
      <c r="AR422" s="69"/>
      <c r="AS422" s="69"/>
      <c r="AT422" s="69"/>
      <c r="AU422" s="71"/>
      <c r="AV422" s="64">
        <v>82</v>
      </c>
      <c r="AW422" s="64">
        <v>86</v>
      </c>
      <c r="AX422" s="64">
        <v>92</v>
      </c>
      <c r="AY422" s="64">
        <v>96</v>
      </c>
      <c r="AZ422" s="64"/>
      <c r="BA422" s="64"/>
      <c r="BB422" s="64"/>
      <c r="BC422" s="64"/>
      <c r="BD422" s="72">
        <f t="shared" si="107"/>
        <v>204493.24</v>
      </c>
      <c r="BE422" s="73">
        <f t="shared" si="105"/>
        <v>161.15</v>
      </c>
      <c r="BF422" s="74">
        <f>+$BJ$600</f>
        <v>447.75</v>
      </c>
      <c r="BG422" s="66">
        <f t="shared" si="106"/>
        <v>363695.4</v>
      </c>
      <c r="BH422" s="75">
        <f t="shared" si="108"/>
        <v>1.0276567104231453E-3</v>
      </c>
      <c r="BI422" s="76">
        <f t="shared" si="109"/>
        <v>1.0276567104231501E-3</v>
      </c>
    </row>
    <row r="423" spans="1:61" ht="15.75" customHeight="1" x14ac:dyDescent="0.25">
      <c r="A423" s="60">
        <v>1</v>
      </c>
      <c r="B423" s="61">
        <v>471</v>
      </c>
      <c r="C423" s="61">
        <v>14</v>
      </c>
      <c r="D423" s="62" t="s">
        <v>91</v>
      </c>
      <c r="E423" s="62" t="s">
        <v>502</v>
      </c>
      <c r="F423" s="63">
        <v>9784</v>
      </c>
      <c r="G423" s="64">
        <v>12</v>
      </c>
      <c r="H423" s="64">
        <f>+ROUND('Izračun udjela za 2024. (kune)'!H423/'Izračun udjela za 2024. (euri)'!$G$1,2)</f>
        <v>2511795.96</v>
      </c>
      <c r="I423" s="65">
        <f>+ROUND('Izračun udjela za 2024. (kune)'!I423/'Izračun udjela za 2024. (euri)'!$G$1,2)</f>
        <v>184198.44</v>
      </c>
      <c r="J423" s="66">
        <f>+ROUND('Izračun udjela za 2024. (kune)'!J423/'Izračun udjela za 2024. (euri)'!$G$1,2)</f>
        <v>2606909.23</v>
      </c>
      <c r="K423" s="64">
        <f>+ROUND('Izračun udjela za 2024. (kune)'!K423/'Izračun udjela za 2024. (euri)'!$G$1,2)</f>
        <v>2359952.2400000002</v>
      </c>
      <c r="L423" s="65">
        <f>+ROUND('Izračun udjela za 2024. (kune)'!L423/'Izračun udjela za 2024. (euri)'!$G$1,2)</f>
        <v>173063.22</v>
      </c>
      <c r="M423" s="66">
        <f>+ROUND('Izračun udjela za 2024. (kune)'!M423/'Izračun udjela za 2024. (euri)'!$G$1,2)</f>
        <v>2449315.69</v>
      </c>
      <c r="N423" s="64">
        <f>+ROUND('Izračun udjela za 2024. (kune)'!N423/'Izračun udjela za 2024. (euri)'!$G$1,2)</f>
        <v>2072234.07</v>
      </c>
      <c r="O423" s="65">
        <f>+ROUND('Izračun udjela za 2024. (kune)'!O423/'Izračun udjela za 2024. (euri)'!$G$1,2)</f>
        <v>151963.99</v>
      </c>
      <c r="P423" s="66">
        <f>+ROUND('Izračun udjela za 2024. (kune)'!P423/'Izračun udjela za 2024. (euri)'!$G$1,2)</f>
        <v>2150702.5</v>
      </c>
      <c r="Q423" s="64">
        <f>+ROUND('Izračun udjela za 2024. (kune)'!Q423/'Izračun udjela za 2024. (euri)'!$G$1,2)</f>
        <v>2056044.92</v>
      </c>
      <c r="R423" s="65">
        <f>+ROUND('Izračun udjela za 2024. (kune)'!R423/'Izračun udjela za 2024. (euri)'!$G$1,2)</f>
        <v>151994.6</v>
      </c>
      <c r="S423" s="66">
        <f>+ROUND('Izračun udjela za 2024. (kune)'!S423/'Izračun udjela za 2024. (euri)'!$G$1,2)</f>
        <v>2132536.35</v>
      </c>
      <c r="T423" s="64">
        <f>+ROUND('Izračun udjela za 2024. (kune)'!T423/'Izračun udjela za 2024. (euri)'!$G$1,2)</f>
        <v>1799305.68</v>
      </c>
      <c r="U423" s="65">
        <f>+ROUND('Izračun udjela za 2024. (kune)'!U423/'Izračun udjela za 2024. (euri)'!$G$1,2)</f>
        <v>133449.93</v>
      </c>
      <c r="V423" s="67">
        <f>+ROUND('Izračun udjela za 2024. (kune)'!V423/'Izračun udjela za 2024. (euri)'!$G$1,2)</f>
        <v>1865758.44</v>
      </c>
      <c r="W423" s="64">
        <f>+ROUND('Izračun udjela za 2024. (kune)'!W423/'Izračun udjela za 2024. (euri)'!$G$1,2)</f>
        <v>2140165.4</v>
      </c>
      <c r="X423" s="65">
        <f>+ROUND('Izračun udjela za 2024. (kune)'!X423/'Izračun udjela za 2024. (euri)'!$G$1,2)</f>
        <v>158530.85</v>
      </c>
      <c r="Y423" s="67">
        <f>+ROUND('Izračun udjela za 2024. (kune)'!Y423/'Izračun udjela za 2024. (euri)'!$G$1,2)</f>
        <v>2219430.69</v>
      </c>
      <c r="Z423" s="64">
        <f>+ROUND('Izračun udjela za 2024. (kune)'!Z423/'Izračun udjela za 2024. (euri)'!$G$1,2)</f>
        <v>2381766.5299999998</v>
      </c>
      <c r="AA423" s="68">
        <f>+ROUND('Izračun udjela za 2024. (kune)'!AA423/'Izračun udjela za 2024. (euri)'!$G$1,2)</f>
        <v>2523.89</v>
      </c>
      <c r="AB423" s="65">
        <f>+ROUND('Izračun udjela za 2024. (kune)'!AB423/'Izračun udjela za 2024. (euri)'!$G$1,2)</f>
        <v>176427.23</v>
      </c>
      <c r="AC423" s="67">
        <f>+ROUND('Izračun udjela za 2024. (kune)'!AC423/'Izračun udjela za 2024. (euri)'!$G$1,2)</f>
        <v>2472504.65</v>
      </c>
      <c r="AD423" s="64">
        <f>+ROUND('Izračun udjela za 2024. (kune)'!AD423/'Izračun udjela za 2024. (euri)'!$G$1,2)</f>
        <v>2163220.4</v>
      </c>
      <c r="AE423" s="68">
        <f>+ROUND('Izračun udjela za 2024. (kune)'!AE423/'Izračun udjela za 2024. (euri)'!$G$1,2)</f>
        <v>1082.83</v>
      </c>
      <c r="AF423" s="65">
        <f>+ROUND('Izračun udjela za 2024. (kune)'!AF423/'Izračun udjela za 2024. (euri)'!$G$1,2)</f>
        <v>84395.89</v>
      </c>
      <c r="AG423" s="67">
        <f>+ROUND('Izračun udjela za 2024. (kune)'!AG423/'Izračun udjela za 2024. (euri)'!$G$1,2)</f>
        <v>2331084.21</v>
      </c>
      <c r="AH423" s="64">
        <f>+ROUND('Izračun udjela za 2024. (kune)'!AH423/'Izračun udjela za 2024. (euri)'!$G$1,2)</f>
        <v>2100514.42</v>
      </c>
      <c r="AI423" s="68">
        <f>+ROUND('Izračun udjela za 2024. (kune)'!AI423/'Izračun udjela za 2024. (euri)'!$G$1,2)</f>
        <v>1207.22</v>
      </c>
      <c r="AJ423" s="64">
        <f>+ROUND('Izračun udjela za 2024. (kune)'!AJ423/'Izračun udjela za 2024. (euri)'!$G$1,2)</f>
        <v>33058.93</v>
      </c>
      <c r="AK423" s="67">
        <f>+ROUND('Izračun udjela za 2024. (kune)'!AK423/'Izračun udjela za 2024. (euri)'!$G$1,2)</f>
        <v>2323340.0099999998</v>
      </c>
      <c r="AL423" s="64">
        <f>+ROUND('Izračun udjela za 2024. (kune)'!AL423/'Izračun udjela za 2024. (euri)'!$G$1,2)</f>
        <v>2912162.76</v>
      </c>
      <c r="AM423" s="68">
        <f>+ROUND('Izračun udjela za 2024. (kune)'!AM423/'Izračun udjela za 2024. (euri)'!$G$1,2)</f>
        <v>959.82</v>
      </c>
      <c r="AN423" s="64">
        <f>+ROUND('Izračun udjela za 2024. (kune)'!AN423/'Izračun udjela za 2024. (euri)'!$G$1,2)</f>
        <v>216038.27</v>
      </c>
      <c r="AO423" s="67">
        <f>+ROUND('Izračun udjela za 2024. (kune)'!AO423/'Izračun udjela za 2024. (euri)'!$G$1,2)</f>
        <v>3030402.07</v>
      </c>
      <c r="AP423" s="69"/>
      <c r="AQ423" s="69"/>
      <c r="AR423" s="69"/>
      <c r="AS423" s="69"/>
      <c r="AT423" s="69"/>
      <c r="AU423" s="71"/>
      <c r="AV423" s="64">
        <v>24</v>
      </c>
      <c r="AW423" s="64">
        <v>18</v>
      </c>
      <c r="AX423" s="64">
        <v>41</v>
      </c>
      <c r="AY423" s="64">
        <v>53</v>
      </c>
      <c r="AZ423" s="64"/>
      <c r="BA423" s="64"/>
      <c r="BB423" s="64"/>
      <c r="BC423" s="64"/>
      <c r="BD423" s="72">
        <f t="shared" si="107"/>
        <v>2475352.33</v>
      </c>
      <c r="BE423" s="73">
        <f t="shared" si="105"/>
        <v>253</v>
      </c>
      <c r="BF423" s="74">
        <f t="shared" ref="BF423:BF425" si="113">+$BJ$601</f>
        <v>453.27</v>
      </c>
      <c r="BG423" s="66">
        <f t="shared" si="106"/>
        <v>1959441.68</v>
      </c>
      <c r="BH423" s="75">
        <f t="shared" si="108"/>
        <v>5.536592959753687E-3</v>
      </c>
      <c r="BI423" s="76">
        <f t="shared" si="109"/>
        <v>5.5365929597536896E-3</v>
      </c>
    </row>
    <row r="424" spans="1:61" ht="15.75" customHeight="1" x14ac:dyDescent="0.25">
      <c r="A424" s="60">
        <v>1</v>
      </c>
      <c r="B424" s="61">
        <v>472</v>
      </c>
      <c r="C424" s="61">
        <v>5</v>
      </c>
      <c r="D424" s="62" t="s">
        <v>91</v>
      </c>
      <c r="E424" s="62" t="s">
        <v>503</v>
      </c>
      <c r="F424" s="63">
        <v>43782</v>
      </c>
      <c r="G424" s="64">
        <v>15</v>
      </c>
      <c r="H424" s="64">
        <f>+ROUND('Izračun udjela za 2024. (kune)'!H424/'Izračun udjela za 2024. (euri)'!$G$1,2)</f>
        <v>24275247.289999999</v>
      </c>
      <c r="I424" s="65">
        <f>+ROUND('Izračun udjela za 2024. (kune)'!I424/'Izračun udjela za 2024. (euri)'!$G$1,2)</f>
        <v>2184766.7000000002</v>
      </c>
      <c r="J424" s="66">
        <f>+ROUND('Izračun udjela za 2024. (kune)'!J424/'Izračun udjela za 2024. (euri)'!$G$1,2)</f>
        <v>25404052.68</v>
      </c>
      <c r="K424" s="64">
        <f>+ROUND('Izračun udjela za 2024. (kune)'!K424/'Izračun udjela za 2024. (euri)'!$G$1,2)</f>
        <v>24706807.039999999</v>
      </c>
      <c r="L424" s="65">
        <f>+ROUND('Izračun udjela za 2024. (kune)'!L424/'Izračun udjela za 2024. (euri)'!$G$1,2)</f>
        <v>2223606.98</v>
      </c>
      <c r="M424" s="66">
        <f>+ROUND('Izračun udjela za 2024. (kune)'!M424/'Izračun udjela za 2024. (euri)'!$G$1,2)</f>
        <v>25855680.079999998</v>
      </c>
      <c r="N424" s="64">
        <f>+ROUND('Izračun udjela za 2024. (kune)'!N424/'Izračun udjela za 2024. (euri)'!$G$1,2)</f>
        <v>22422696.949999999</v>
      </c>
      <c r="O424" s="65">
        <f>+ROUND('Izračun udjela za 2024. (kune)'!O424/'Izračun udjela za 2024. (euri)'!$G$1,2)</f>
        <v>2018042.26</v>
      </c>
      <c r="P424" s="66">
        <f>+ROUND('Izračun udjela za 2024. (kune)'!P424/'Izračun udjela za 2024. (euri)'!$G$1,2)</f>
        <v>23465352.890000001</v>
      </c>
      <c r="Q424" s="64">
        <f>+ROUND('Izračun udjela za 2024. (kune)'!Q424/'Izračun udjela za 2024. (euri)'!$G$1,2)</f>
        <v>23042374.280000001</v>
      </c>
      <c r="R424" s="65">
        <f>+ROUND('Izračun udjela za 2024. (kune)'!R424/'Izračun udjela za 2024. (euri)'!$G$1,2)</f>
        <v>2079758.02</v>
      </c>
      <c r="S424" s="66">
        <f>+ROUND('Izračun udjela za 2024. (kune)'!S424/'Izračun udjela za 2024. (euri)'!$G$1,2)</f>
        <v>24107008.699999999</v>
      </c>
      <c r="T424" s="64">
        <f>+ROUND('Izračun udjela za 2024. (kune)'!T424/'Izračun udjela za 2024. (euri)'!$G$1,2)</f>
        <v>22266646.370000001</v>
      </c>
      <c r="U424" s="65">
        <f>+ROUND('Izračun udjela za 2024. (kune)'!U424/'Izračun udjela za 2024. (euri)'!$G$1,2)</f>
        <v>2010556.06</v>
      </c>
      <c r="V424" s="67">
        <f>+ROUND('Izračun udjela za 2024. (kune)'!V424/'Izračun udjela za 2024. (euri)'!$G$1,2)</f>
        <v>23294503.859999999</v>
      </c>
      <c r="W424" s="64">
        <f>+ROUND('Izračun udjela za 2024. (kune)'!W424/'Izračun udjela za 2024. (euri)'!$G$1,2)</f>
        <v>25069121.620000001</v>
      </c>
      <c r="X424" s="65">
        <f>+ROUND('Izračun udjela za 2024. (kune)'!X424/'Izračun udjela za 2024. (euri)'!$G$1,2)</f>
        <v>2279010.14</v>
      </c>
      <c r="Y424" s="67">
        <f>+ROUND('Izračun udjela za 2024. (kune)'!Y424/'Izračun udjela za 2024. (euri)'!$G$1,2)</f>
        <v>26208628.210000001</v>
      </c>
      <c r="Z424" s="64">
        <f>+ROUND('Izračun udjela za 2024. (kune)'!Z424/'Izračun udjela za 2024. (euri)'!$G$1,2)</f>
        <v>27612543.440000001</v>
      </c>
      <c r="AA424" s="68">
        <f>+ROUND('Izračun udjela za 2024. (kune)'!AA424/'Izračun udjela za 2024. (euri)'!$G$1,2)</f>
        <v>46169.98</v>
      </c>
      <c r="AB424" s="65">
        <f>+ROUND('Izračun udjela za 2024. (kune)'!AB424/'Izračun udjela za 2024. (euri)'!$G$1,2)</f>
        <v>2510230.2000000002</v>
      </c>
      <c r="AC424" s="67">
        <f>+ROUND('Izračun udjela za 2024. (kune)'!AC424/'Izračun udjela za 2024. (euri)'!$G$1,2)</f>
        <v>28842954.170000002</v>
      </c>
      <c r="AD424" s="64">
        <f>+ROUND('Izračun udjela za 2024. (kune)'!AD424/'Izračun udjela za 2024. (euri)'!$G$1,2)</f>
        <v>26902751.789999999</v>
      </c>
      <c r="AE424" s="68">
        <f>+ROUND('Izračun udjela za 2024. (kune)'!AE424/'Izračun udjela za 2024. (euri)'!$G$1,2)</f>
        <v>13821.91</v>
      </c>
      <c r="AF424" s="65">
        <f>+ROUND('Izračun udjela za 2024. (kune)'!AF424/'Izračun udjela za 2024. (euri)'!$G$1,2)</f>
        <v>2455653.7400000002</v>
      </c>
      <c r="AG424" s="67">
        <f>+ROUND('Izračun udjela za 2024. (kune)'!AG424/'Izračun udjela za 2024. (euri)'!$G$1,2)</f>
        <v>28127572.760000002</v>
      </c>
      <c r="AH424" s="64">
        <f>+ROUND('Izračun udjela za 2024. (kune)'!AH424/'Izračun udjela za 2024. (euri)'!$G$1,2)</f>
        <v>26011647.440000001</v>
      </c>
      <c r="AI424" s="68">
        <f>+ROUND('Izračun udjela za 2024. (kune)'!AI424/'Izračun udjela za 2024. (euri)'!$G$1,2)</f>
        <v>11907.18</v>
      </c>
      <c r="AJ424" s="64">
        <f>+ROUND('Izračun udjela za 2024. (kune)'!AJ424/'Izračun udjela za 2024. (euri)'!$G$1,2)</f>
        <v>2364699.38</v>
      </c>
      <c r="AK424" s="67">
        <f>+ROUND('Izračun udjela za 2024. (kune)'!AK424/'Izračun udjela za 2024. (euri)'!$G$1,2)</f>
        <v>27222652.18</v>
      </c>
      <c r="AL424" s="64">
        <f>+ROUND('Izračun udjela za 2024. (kune)'!AL424/'Izračun udjela za 2024. (euri)'!$G$1,2)</f>
        <v>30345151.969999999</v>
      </c>
      <c r="AM424" s="68">
        <f>+ROUND('Izračun udjela za 2024. (kune)'!AM424/'Izračun udjela za 2024. (euri)'!$G$1,2)</f>
        <v>7006.08</v>
      </c>
      <c r="AN424" s="64">
        <f>+ROUND('Izračun udjela za 2024. (kune)'!AN424/'Izračun udjela za 2024. (euri)'!$G$1,2)</f>
        <v>2117113.39</v>
      </c>
      <c r="AO424" s="67">
        <f>+ROUND('Izračun udjela za 2024. (kune)'!AO424/'Izračun udjela za 2024. (euri)'!$G$1,2)</f>
        <v>32502495.170000002</v>
      </c>
      <c r="AP424" s="69"/>
      <c r="AQ424" s="69"/>
      <c r="AR424" s="69"/>
      <c r="AS424" s="69"/>
      <c r="AT424" s="69"/>
      <c r="AU424" s="71"/>
      <c r="AV424" s="64">
        <v>124</v>
      </c>
      <c r="AW424" s="64">
        <v>128</v>
      </c>
      <c r="AX424" s="64">
        <v>185</v>
      </c>
      <c r="AY424" s="64">
        <v>211</v>
      </c>
      <c r="AZ424" s="64"/>
      <c r="BA424" s="64"/>
      <c r="BB424" s="64"/>
      <c r="BC424" s="64"/>
      <c r="BD424" s="72">
        <f t="shared" si="107"/>
        <v>28580860.5</v>
      </c>
      <c r="BE424" s="73">
        <f t="shared" si="105"/>
        <v>652.79999999999995</v>
      </c>
      <c r="BF424" s="74">
        <f t="shared" si="113"/>
        <v>453.27</v>
      </c>
      <c r="BG424" s="66">
        <f t="shared" si="106"/>
        <v>0</v>
      </c>
      <c r="BH424" s="75">
        <f t="shared" si="108"/>
        <v>0</v>
      </c>
      <c r="BI424" s="76">
        <f t="shared" si="109"/>
        <v>0</v>
      </c>
    </row>
    <row r="425" spans="1:61" ht="15.75" customHeight="1" x14ac:dyDescent="0.25">
      <c r="A425" s="60">
        <v>1</v>
      </c>
      <c r="B425" s="61">
        <v>473</v>
      </c>
      <c r="C425" s="61">
        <v>5</v>
      </c>
      <c r="D425" s="62" t="s">
        <v>91</v>
      </c>
      <c r="E425" s="62" t="s">
        <v>504</v>
      </c>
      <c r="F425" s="63">
        <v>5537</v>
      </c>
      <c r="G425" s="64">
        <v>12</v>
      </c>
      <c r="H425" s="64">
        <f>+ROUND('Izračun udjela za 2024. (kune)'!H425/'Izračun udjela za 2024. (euri)'!$G$1,2)</f>
        <v>1409966.02</v>
      </c>
      <c r="I425" s="65">
        <f>+ROUND('Izračun udjela za 2024. (kune)'!I425/'Izračun udjela za 2024. (euri)'!$G$1,2)</f>
        <v>126897.08</v>
      </c>
      <c r="J425" s="66">
        <f>+ROUND('Izračun udjela za 2024. (kune)'!J425/'Izračun udjela za 2024. (euri)'!$G$1,2)</f>
        <v>1437037.21</v>
      </c>
      <c r="K425" s="64">
        <f>+ROUND('Izračun udjela za 2024. (kune)'!K425/'Izračun udjela za 2024. (euri)'!$G$1,2)</f>
        <v>1471762.87</v>
      </c>
      <c r="L425" s="65">
        <f>+ROUND('Izračun udjela za 2024. (kune)'!L425/'Izračun udjela za 2024. (euri)'!$G$1,2)</f>
        <v>132458.79999999999</v>
      </c>
      <c r="M425" s="66">
        <f>+ROUND('Izračun udjela za 2024. (kune)'!M425/'Izračun udjela za 2024. (euri)'!$G$1,2)</f>
        <v>1500020.56</v>
      </c>
      <c r="N425" s="64">
        <f>+ROUND('Izračun udjela za 2024. (kune)'!N425/'Izračun udjela za 2024. (euri)'!$G$1,2)</f>
        <v>1372139.36</v>
      </c>
      <c r="O425" s="65">
        <f>+ROUND('Izračun udjela za 2024. (kune)'!O425/'Izračun udjela za 2024. (euri)'!$G$1,2)</f>
        <v>123492.51</v>
      </c>
      <c r="P425" s="66">
        <f>+ROUND('Izračun udjela za 2024. (kune)'!P425/'Izračun udjela za 2024. (euri)'!$G$1,2)</f>
        <v>1398484.48</v>
      </c>
      <c r="Q425" s="64">
        <f>+ROUND('Izračun udjela za 2024. (kune)'!Q425/'Izračun udjela za 2024. (euri)'!$G$1,2)</f>
        <v>1769941.29</v>
      </c>
      <c r="R425" s="65">
        <f>+ROUND('Izračun udjela za 2024. (kune)'!R425/'Izračun udjela za 2024. (euri)'!$G$1,2)</f>
        <v>159984</v>
      </c>
      <c r="S425" s="66">
        <f>+ROUND('Izračun udjela za 2024. (kune)'!S425/'Izračun udjela za 2024. (euri)'!$G$1,2)</f>
        <v>1803152.16</v>
      </c>
      <c r="T425" s="64">
        <f>+ROUND('Izračun udjela za 2024. (kune)'!T425/'Izračun udjela za 2024. (euri)'!$G$1,2)</f>
        <v>1410275.71</v>
      </c>
      <c r="U425" s="65">
        <f>+ROUND('Izračun udjela za 2024. (kune)'!U425/'Izračun udjela za 2024. (euri)'!$G$1,2)</f>
        <v>127619.49</v>
      </c>
      <c r="V425" s="67">
        <f>+ROUND('Izračun udjela za 2024. (kune)'!V425/'Izračun udjela za 2024. (euri)'!$G$1,2)</f>
        <v>1436574.97</v>
      </c>
      <c r="W425" s="64">
        <f>+ROUND('Izračun udjela za 2024. (kune)'!W425/'Izračun udjela za 2024. (euri)'!$G$1,2)</f>
        <v>1740836.34</v>
      </c>
      <c r="X425" s="65">
        <f>+ROUND('Izračun udjela za 2024. (kune)'!X425/'Izračun udjela za 2024. (euri)'!$G$1,2)</f>
        <v>158257.85999999999</v>
      </c>
      <c r="Y425" s="67">
        <f>+ROUND('Izračun udjela za 2024. (kune)'!Y425/'Izračun udjela za 2024. (euri)'!$G$1,2)</f>
        <v>1772487.89</v>
      </c>
      <c r="Z425" s="64">
        <f>+ROUND('Izračun udjela za 2024. (kune)'!Z425/'Izračun udjela za 2024. (euri)'!$G$1,2)</f>
        <v>1990230.17</v>
      </c>
      <c r="AA425" s="68">
        <f>+ROUND('Izračun udjela za 2024. (kune)'!AA425/'Izračun udjela za 2024. (euri)'!$G$1,2)</f>
        <v>3265.32</v>
      </c>
      <c r="AB425" s="65">
        <f>+ROUND('Izračun udjela za 2024. (kune)'!AB425/'Izračun udjela za 2024. (euri)'!$G$1,2)</f>
        <v>180930.02</v>
      </c>
      <c r="AC425" s="67">
        <f>+ROUND('Izračun udjela za 2024. (kune)'!AC425/'Izračun udjela za 2024. (euri)'!$G$1,2)</f>
        <v>2038590.19</v>
      </c>
      <c r="AD425" s="64">
        <f>+ROUND('Izračun udjela za 2024. (kune)'!AD425/'Izračun udjela za 2024. (euri)'!$G$1,2)</f>
        <v>1716607.67</v>
      </c>
      <c r="AE425" s="68">
        <f>+ROUND('Izračun udjela za 2024. (kune)'!AE425/'Izračun udjela za 2024. (euri)'!$G$1,2)</f>
        <v>2171.73</v>
      </c>
      <c r="AF425" s="65">
        <f>+ROUND('Izračun udjela za 2024. (kune)'!AF425/'Izračun udjela za 2024. (euri)'!$G$1,2)</f>
        <v>152601.4</v>
      </c>
      <c r="AG425" s="67">
        <f>+ROUND('Izračun udjela za 2024. (kune)'!AG425/'Izračun udjela za 2024. (euri)'!$G$1,2)</f>
        <v>1767092.63</v>
      </c>
      <c r="AH425" s="64">
        <f>+ROUND('Izračun udjela za 2024. (kune)'!AH425/'Izračun udjela za 2024. (euri)'!$G$1,2)</f>
        <v>1690428.47</v>
      </c>
      <c r="AI425" s="68">
        <f>+ROUND('Izračun udjela za 2024. (kune)'!AI425/'Izračun udjela za 2024. (euri)'!$G$1,2)</f>
        <v>3119.58</v>
      </c>
      <c r="AJ425" s="64">
        <f>+ROUND('Izračun udjela za 2024. (kune)'!AJ425/'Izračun udjela za 2024. (euri)'!$G$1,2)</f>
        <v>156348.39000000001</v>
      </c>
      <c r="AK425" s="67">
        <f>+ROUND('Izračun udjela za 2024. (kune)'!AK425/'Izračun udjela za 2024. (euri)'!$G$1,2)</f>
        <v>1740094.82</v>
      </c>
      <c r="AL425" s="64">
        <f>+ROUND('Izračun udjela za 2024. (kune)'!AL425/'Izračun udjela za 2024. (euri)'!$G$1,2)</f>
        <v>2110983.6</v>
      </c>
      <c r="AM425" s="68">
        <f>+ROUND('Izračun udjela za 2024. (kune)'!AM425/'Izračun udjela za 2024. (euri)'!$G$1,2)</f>
        <v>2769.34</v>
      </c>
      <c r="AN425" s="64">
        <f>+ROUND('Izračun udjela za 2024. (kune)'!AN425/'Izračun udjela za 2024. (euri)'!$G$1,2)</f>
        <v>189235.5</v>
      </c>
      <c r="AO425" s="67">
        <f>+ROUND('Izračun udjela za 2024. (kune)'!AO425/'Izračun udjela za 2024. (euri)'!$G$1,2)</f>
        <v>2180472.62</v>
      </c>
      <c r="AP425" s="69"/>
      <c r="AQ425" s="69"/>
      <c r="AR425" s="69"/>
      <c r="AS425" s="69"/>
      <c r="AT425" s="69"/>
      <c r="AU425" s="71"/>
      <c r="AV425" s="64">
        <v>71</v>
      </c>
      <c r="AW425" s="64">
        <v>80</v>
      </c>
      <c r="AX425" s="64">
        <v>114</v>
      </c>
      <c r="AY425" s="64">
        <v>140</v>
      </c>
      <c r="AZ425" s="64"/>
      <c r="BA425" s="64"/>
      <c r="BB425" s="64"/>
      <c r="BC425" s="64"/>
      <c r="BD425" s="72">
        <f t="shared" si="107"/>
        <v>1899747.63</v>
      </c>
      <c r="BE425" s="73">
        <f t="shared" si="105"/>
        <v>343.1</v>
      </c>
      <c r="BF425" s="74">
        <f t="shared" si="113"/>
        <v>453.27</v>
      </c>
      <c r="BG425" s="66">
        <f t="shared" si="106"/>
        <v>610011.2899999998</v>
      </c>
      <c r="BH425" s="75">
        <f t="shared" si="108"/>
        <v>1.7236462039453319E-3</v>
      </c>
      <c r="BI425" s="76">
        <f t="shared" si="109"/>
        <v>1.7236462039453299E-3</v>
      </c>
    </row>
    <row r="426" spans="1:61" ht="15.75" customHeight="1" x14ac:dyDescent="0.25">
      <c r="A426" s="60">
        <v>1</v>
      </c>
      <c r="B426" s="61">
        <v>474</v>
      </c>
      <c r="C426" s="61">
        <v>19</v>
      </c>
      <c r="D426" s="62" t="s">
        <v>87</v>
      </c>
      <c r="E426" s="62" t="s">
        <v>505</v>
      </c>
      <c r="F426" s="63">
        <v>3772</v>
      </c>
      <c r="G426" s="64">
        <v>10</v>
      </c>
      <c r="H426" s="64">
        <f>+ROUND('Izračun udjela za 2024. (kune)'!H426/'Izračun udjela za 2024. (euri)'!$G$1,2)</f>
        <v>735158.18</v>
      </c>
      <c r="I426" s="65">
        <f>+ROUND('Izračun udjela za 2024. (kune)'!I426/'Izračun udjela za 2024. (euri)'!$G$1,2)</f>
        <v>60094.39</v>
      </c>
      <c r="J426" s="66">
        <f>+ROUND('Izračun udjela za 2024. (kune)'!J426/'Izračun udjela za 2024. (euri)'!$G$1,2)</f>
        <v>742570.16</v>
      </c>
      <c r="K426" s="64">
        <f>+ROUND('Izračun udjela za 2024. (kune)'!K426/'Izračun udjela za 2024. (euri)'!$G$1,2)</f>
        <v>865199.67</v>
      </c>
      <c r="L426" s="65">
        <f>+ROUND('Izračun udjela za 2024. (kune)'!L426/'Izračun udjela za 2024. (euri)'!$G$1,2)</f>
        <v>70724.429999999993</v>
      </c>
      <c r="M426" s="66">
        <f>+ROUND('Izračun udjela za 2024. (kune)'!M426/'Izračun udjela za 2024. (euri)'!$G$1,2)</f>
        <v>873922.76</v>
      </c>
      <c r="N426" s="64">
        <f>+ROUND('Izračun udjela za 2024. (kune)'!N426/'Izračun udjela za 2024. (euri)'!$G$1,2)</f>
        <v>643270.51</v>
      </c>
      <c r="O426" s="65">
        <f>+ROUND('Izračun udjela za 2024. (kune)'!O426/'Izračun udjela za 2024. (euri)'!$G$1,2)</f>
        <v>52583.07</v>
      </c>
      <c r="P426" s="66">
        <f>+ROUND('Izračun udjela za 2024. (kune)'!P426/'Izračun udjela za 2024. (euri)'!$G$1,2)</f>
        <v>649756.18000000005</v>
      </c>
      <c r="Q426" s="64">
        <f>+ROUND('Izračun udjela za 2024. (kune)'!Q426/'Izračun udjela za 2024. (euri)'!$G$1,2)</f>
        <v>671842.4</v>
      </c>
      <c r="R426" s="65">
        <f>+ROUND('Izračun udjela za 2024. (kune)'!R426/'Izračun udjela za 2024. (euri)'!$G$1,2)</f>
        <v>55684.39</v>
      </c>
      <c r="S426" s="66">
        <f>+ROUND('Izračun udjela za 2024. (kune)'!S426/'Izračun udjela za 2024. (euri)'!$G$1,2)</f>
        <v>677773.81</v>
      </c>
      <c r="T426" s="64">
        <f>+ROUND('Izračun udjela za 2024. (kune)'!T426/'Izračun udjela za 2024. (euri)'!$G$1,2)</f>
        <v>593787.02</v>
      </c>
      <c r="U426" s="65">
        <f>+ROUND('Izračun udjela za 2024. (kune)'!U426/'Izračun udjela za 2024. (euri)'!$G$1,2)</f>
        <v>49489.97</v>
      </c>
      <c r="V426" s="67">
        <f>+ROUND('Izračun udjela za 2024. (kune)'!V426/'Izračun udjela za 2024. (euri)'!$G$1,2)</f>
        <v>598726.76</v>
      </c>
      <c r="W426" s="64">
        <f>+ROUND('Izračun udjela za 2024. (kune)'!W426/'Izračun udjela za 2024. (euri)'!$G$1,2)</f>
        <v>735608.21</v>
      </c>
      <c r="X426" s="65">
        <f>+ROUND('Izračun udjela za 2024. (kune)'!X426/'Izračun udjela za 2024. (euri)'!$G$1,2)</f>
        <v>60738.51</v>
      </c>
      <c r="Y426" s="67">
        <f>+ROUND('Izračun udjela za 2024. (kune)'!Y426/'Izračun udjela za 2024. (euri)'!$G$1,2)</f>
        <v>742356.67</v>
      </c>
      <c r="Z426" s="64">
        <f>+ROUND('Izračun udjela za 2024. (kune)'!Z426/'Izračun udjela za 2024. (euri)'!$G$1,2)</f>
        <v>892544.52</v>
      </c>
      <c r="AA426" s="68">
        <f>+ROUND('Izračun udjela za 2024. (kune)'!AA426/'Izračun udjela za 2024. (euri)'!$G$1,2)</f>
        <v>61132.56</v>
      </c>
      <c r="AB426" s="65">
        <f>+ROUND('Izračun udjela za 2024. (kune)'!AB426/'Izračun udjela za 2024. (euri)'!$G$1,2)</f>
        <v>73696.59</v>
      </c>
      <c r="AC426" s="67">
        <f>+ROUND('Izračun udjela za 2024. (kune)'!AC426/'Izračun udjela za 2024. (euri)'!$G$1,2)</f>
        <v>1141828.53</v>
      </c>
      <c r="AD426" s="64">
        <f>+ROUND('Izračun udjela za 2024. (kune)'!AD426/'Izračun udjela za 2024. (euri)'!$G$1,2)</f>
        <v>809044.97</v>
      </c>
      <c r="AE426" s="68">
        <f>+ROUND('Izračun udjela za 2024. (kune)'!AE426/'Izračun udjela za 2024. (euri)'!$G$1,2)</f>
        <v>49514.89</v>
      </c>
      <c r="AF426" s="65">
        <f>+ROUND('Izračun udjela za 2024. (kune)'!AF426/'Izračun udjela za 2024. (euri)'!$G$1,2)</f>
        <v>68298.070000000007</v>
      </c>
      <c r="AG426" s="67">
        <f>+ROUND('Izračun udjela za 2024. (kune)'!AG426/'Izračun udjela za 2024. (euri)'!$G$1,2)</f>
        <v>1059718.1499999999</v>
      </c>
      <c r="AH426" s="64">
        <f>+ROUND('Izračun udjela za 2024. (kune)'!AH426/'Izračun udjela za 2024. (euri)'!$G$1,2)</f>
        <v>695943.27</v>
      </c>
      <c r="AI426" s="68">
        <f>+ROUND('Izračun udjela za 2024. (kune)'!AI426/'Izračun udjela za 2024. (euri)'!$G$1,2)</f>
        <v>63507.66</v>
      </c>
      <c r="AJ426" s="64">
        <f>+ROUND('Izračun udjela za 2024. (kune)'!AJ426/'Izračun udjela za 2024. (euri)'!$G$1,2)</f>
        <v>57485.95</v>
      </c>
      <c r="AK426" s="67">
        <f>+ROUND('Izračun udjela za 2024. (kune)'!AK426/'Izračun udjela za 2024. (euri)'!$G$1,2)</f>
        <v>954801.78</v>
      </c>
      <c r="AL426" s="64">
        <f>+ROUND('Izračun udjela za 2024. (kune)'!AL426/'Izračun udjela za 2024. (euri)'!$G$1,2)</f>
        <v>808706.15</v>
      </c>
      <c r="AM426" s="68">
        <f>+ROUND('Izračun udjela za 2024. (kune)'!AM426/'Izračun udjela za 2024. (euri)'!$G$1,2)</f>
        <v>64890.18</v>
      </c>
      <c r="AN426" s="64">
        <f>+ROUND('Izračun udjela za 2024. (kune)'!AN426/'Izračun udjela za 2024. (euri)'!$G$1,2)</f>
        <v>66932.160000000003</v>
      </c>
      <c r="AO426" s="67">
        <f>+ROUND('Izračun udjela za 2024. (kune)'!AO426/'Izračun udjela za 2024. (euri)'!$G$1,2)</f>
        <v>1077222</v>
      </c>
      <c r="AP426" s="69"/>
      <c r="AQ426" s="69"/>
      <c r="AR426" s="69"/>
      <c r="AS426" s="69"/>
      <c r="AT426" s="69"/>
      <c r="AU426" s="71"/>
      <c r="AV426" s="64">
        <v>1408</v>
      </c>
      <c r="AW426" s="64">
        <v>1367</v>
      </c>
      <c r="AX426" s="64">
        <v>1472</v>
      </c>
      <c r="AY426" s="64">
        <v>1519</v>
      </c>
      <c r="AZ426" s="64"/>
      <c r="BA426" s="64"/>
      <c r="BB426" s="64"/>
      <c r="BC426" s="64"/>
      <c r="BD426" s="72">
        <f t="shared" si="107"/>
        <v>995185.43</v>
      </c>
      <c r="BE426" s="73">
        <f t="shared" si="105"/>
        <v>263.83</v>
      </c>
      <c r="BF426" s="74">
        <f t="shared" ref="BF426:BF436" si="114">+$BJ$600</f>
        <v>447.75</v>
      </c>
      <c r="BG426" s="66">
        <f t="shared" si="106"/>
        <v>693746.24000000011</v>
      </c>
      <c r="BH426" s="75">
        <f t="shared" si="108"/>
        <v>1.9602474457109599E-3</v>
      </c>
      <c r="BI426" s="76">
        <f t="shared" si="109"/>
        <v>1.9602474457109599E-3</v>
      </c>
    </row>
    <row r="427" spans="1:61" ht="15.75" customHeight="1" x14ac:dyDescent="0.25">
      <c r="A427" s="60">
        <v>1</v>
      </c>
      <c r="B427" s="61">
        <v>475</v>
      </c>
      <c r="C427" s="61">
        <v>11</v>
      </c>
      <c r="D427" s="62" t="s">
        <v>87</v>
      </c>
      <c r="E427" s="62" t="s">
        <v>506</v>
      </c>
      <c r="F427" s="63">
        <v>4502</v>
      </c>
      <c r="G427" s="64">
        <v>10</v>
      </c>
      <c r="H427" s="64">
        <f>+ROUND('Izračun udjela za 2024. (kune)'!H427/'Izračun udjela za 2024. (euri)'!$G$1,2)</f>
        <v>381414.53</v>
      </c>
      <c r="I427" s="65">
        <f>+ROUND('Izračun udjela za 2024. (kune)'!I427/'Izračun udjela za 2024. (euri)'!$G$1,2)</f>
        <v>0</v>
      </c>
      <c r="J427" s="66">
        <f>+ROUND('Izračun udjela za 2024. (kune)'!J427/'Izračun udjela za 2024. (euri)'!$G$1,2)</f>
        <v>419555.98</v>
      </c>
      <c r="K427" s="64">
        <f>+ROUND('Izračun udjela za 2024. (kune)'!K427/'Izračun udjela za 2024. (euri)'!$G$1,2)</f>
        <v>321849.59000000003</v>
      </c>
      <c r="L427" s="65">
        <f>+ROUND('Izračun udjela za 2024. (kune)'!L427/'Izračun udjela za 2024. (euri)'!$G$1,2)</f>
        <v>0</v>
      </c>
      <c r="M427" s="66">
        <f>+ROUND('Izračun udjela za 2024. (kune)'!M427/'Izračun udjela za 2024. (euri)'!$G$1,2)</f>
        <v>354034.54</v>
      </c>
      <c r="N427" s="64">
        <f>+ROUND('Izračun udjela za 2024. (kune)'!N427/'Izračun udjela za 2024. (euri)'!$G$1,2)</f>
        <v>350344.28</v>
      </c>
      <c r="O427" s="65">
        <f>+ROUND('Izračun udjela za 2024. (kune)'!O427/'Izračun udjela za 2024. (euri)'!$G$1,2)</f>
        <v>0</v>
      </c>
      <c r="P427" s="66">
        <f>+ROUND('Izračun udjela za 2024. (kune)'!P427/'Izračun udjela za 2024. (euri)'!$G$1,2)</f>
        <v>385378.71</v>
      </c>
      <c r="Q427" s="64">
        <f>+ROUND('Izračun udjela za 2024. (kune)'!Q427/'Izračun udjela za 2024. (euri)'!$G$1,2)</f>
        <v>542200.4</v>
      </c>
      <c r="R427" s="65">
        <f>+ROUND('Izračun udjela za 2024. (kune)'!R427/'Izračun udjela za 2024. (euri)'!$G$1,2)</f>
        <v>0</v>
      </c>
      <c r="S427" s="66">
        <f>+ROUND('Izračun udjela za 2024. (kune)'!S427/'Izračun udjela za 2024. (euri)'!$G$1,2)</f>
        <v>596420.43999999994</v>
      </c>
      <c r="T427" s="64">
        <f>+ROUND('Izračun udjela za 2024. (kune)'!T427/'Izračun udjela za 2024. (euri)'!$G$1,2)</f>
        <v>541296.25</v>
      </c>
      <c r="U427" s="65">
        <f>+ROUND('Izračun udjela za 2024. (kune)'!U427/'Izračun udjela za 2024. (euri)'!$G$1,2)</f>
        <v>0</v>
      </c>
      <c r="V427" s="67">
        <f>+ROUND('Izračun udjela za 2024. (kune)'!V427/'Izračun udjela za 2024. (euri)'!$G$1,2)</f>
        <v>595425.88</v>
      </c>
      <c r="W427" s="64">
        <f>+ROUND('Izračun udjela za 2024. (kune)'!W427/'Izračun udjela za 2024. (euri)'!$G$1,2)</f>
        <v>666166.4</v>
      </c>
      <c r="X427" s="65">
        <f>+ROUND('Izračun udjela za 2024. (kune)'!X427/'Izračun udjela za 2024. (euri)'!$G$1,2)</f>
        <v>0</v>
      </c>
      <c r="Y427" s="67">
        <f>+ROUND('Izračun udjela za 2024. (kune)'!Y427/'Izračun udjela za 2024. (euri)'!$G$1,2)</f>
        <v>732783.04</v>
      </c>
      <c r="Z427" s="64">
        <f>+ROUND('Izračun udjela za 2024. (kune)'!Z427/'Izračun udjela za 2024. (euri)'!$G$1,2)</f>
        <v>764232.14</v>
      </c>
      <c r="AA427" s="68">
        <f>+ROUND('Izračun udjela za 2024. (kune)'!AA427/'Izračun udjela za 2024. (euri)'!$G$1,2)</f>
        <v>2652.1</v>
      </c>
      <c r="AB427" s="65">
        <f>+ROUND('Izračun udjela za 2024. (kune)'!AB427/'Izračun udjela za 2024. (euri)'!$G$1,2)</f>
        <v>0</v>
      </c>
      <c r="AC427" s="67">
        <f>+ROUND('Izračun udjela za 2024. (kune)'!AC427/'Izračun udjela za 2024. (euri)'!$G$1,2)</f>
        <v>839489.99</v>
      </c>
      <c r="AD427" s="64">
        <f>+ROUND('Izračun udjela za 2024. (kune)'!AD427/'Izračun udjela za 2024. (euri)'!$G$1,2)</f>
        <v>860657.19</v>
      </c>
      <c r="AE427" s="68">
        <f>+ROUND('Izračun udjela za 2024. (kune)'!AE427/'Izračun udjela za 2024. (euri)'!$G$1,2)</f>
        <v>89.68</v>
      </c>
      <c r="AF427" s="65">
        <f>+ROUND('Izračun udjela za 2024. (kune)'!AF427/'Izračun udjela za 2024. (euri)'!$G$1,2)</f>
        <v>0</v>
      </c>
      <c r="AG427" s="67">
        <f>+ROUND('Izračun udjela za 2024. (kune)'!AG427/'Izračun udjela za 2024. (euri)'!$G$1,2)</f>
        <v>948376.2</v>
      </c>
      <c r="AH427" s="64">
        <f>+ROUND('Izračun udjela za 2024. (kune)'!AH427/'Izračun udjela za 2024. (euri)'!$G$1,2)</f>
        <v>661168.29</v>
      </c>
      <c r="AI427" s="68">
        <f>+ROUND('Izračun udjela za 2024. (kune)'!AI427/'Izračun udjela za 2024. (euri)'!$G$1,2)</f>
        <v>0</v>
      </c>
      <c r="AJ427" s="64">
        <f>+ROUND('Izračun udjela za 2024. (kune)'!AJ427/'Izračun udjela za 2024. (euri)'!$G$1,2)</f>
        <v>0</v>
      </c>
      <c r="AK427" s="67">
        <f>+ROUND('Izračun udjela za 2024. (kune)'!AK427/'Izračun udjela za 2024. (euri)'!$G$1,2)</f>
        <v>727285.12</v>
      </c>
      <c r="AL427" s="64">
        <f>+ROUND('Izračun udjela za 2024. (kune)'!AL427/'Izračun udjela za 2024. (euri)'!$G$1,2)</f>
        <v>822611.48</v>
      </c>
      <c r="AM427" s="68">
        <f>+ROUND('Izračun udjela za 2024. (kune)'!AM427/'Izračun udjela za 2024. (euri)'!$G$1,2)</f>
        <v>90.39</v>
      </c>
      <c r="AN427" s="64">
        <f>+ROUND('Izračun udjela za 2024. (kune)'!AN427/'Izračun udjela za 2024. (euri)'!$G$1,2)</f>
        <v>0</v>
      </c>
      <c r="AO427" s="67">
        <f>+ROUND('Izračun udjela za 2024. (kune)'!AO427/'Izračun udjela za 2024. (euri)'!$G$1,2)</f>
        <v>908715.07</v>
      </c>
      <c r="AP427" s="69"/>
      <c r="AQ427" s="69"/>
      <c r="AR427" s="69"/>
      <c r="AS427" s="69"/>
      <c r="AT427" s="69"/>
      <c r="AU427" s="71"/>
      <c r="AV427" s="64">
        <v>8</v>
      </c>
      <c r="AW427" s="64">
        <v>8</v>
      </c>
      <c r="AX427" s="64">
        <v>0</v>
      </c>
      <c r="AY427" s="64">
        <v>18</v>
      </c>
      <c r="AZ427" s="64"/>
      <c r="BA427" s="64"/>
      <c r="BB427" s="64"/>
      <c r="BC427" s="64"/>
      <c r="BD427" s="72">
        <f t="shared" si="107"/>
        <v>831329.88</v>
      </c>
      <c r="BE427" s="73">
        <f t="shared" si="105"/>
        <v>184.66</v>
      </c>
      <c r="BF427" s="74">
        <f t="shared" si="114"/>
        <v>447.75</v>
      </c>
      <c r="BG427" s="66">
        <f t="shared" si="106"/>
        <v>1184431.1800000002</v>
      </c>
      <c r="BH427" s="75">
        <f t="shared" si="108"/>
        <v>3.3467254470675306E-3</v>
      </c>
      <c r="BI427" s="76">
        <f t="shared" si="109"/>
        <v>3.3467254470675302E-3</v>
      </c>
    </row>
    <row r="428" spans="1:61" ht="15.75" customHeight="1" x14ac:dyDescent="0.25">
      <c r="A428" s="60">
        <v>1</v>
      </c>
      <c r="B428" s="61">
        <v>476</v>
      </c>
      <c r="C428" s="61">
        <v>12</v>
      </c>
      <c r="D428" s="62" t="s">
        <v>87</v>
      </c>
      <c r="E428" s="62" t="s">
        <v>507</v>
      </c>
      <c r="F428" s="63">
        <v>2621</v>
      </c>
      <c r="G428" s="64">
        <v>10</v>
      </c>
      <c r="H428" s="64">
        <f>+ROUND('Izračun udjela za 2024. (kune)'!H428/'Izračun udjela za 2024. (euri)'!$G$1,2)</f>
        <v>249949.72</v>
      </c>
      <c r="I428" s="65">
        <f>+ROUND('Izračun udjela za 2024. (kune)'!I428/'Izračun udjela za 2024. (euri)'!$G$1,2)</f>
        <v>22543.53</v>
      </c>
      <c r="J428" s="66">
        <f>+ROUND('Izračun udjela za 2024. (kune)'!J428/'Izračun udjela za 2024. (euri)'!$G$1,2)</f>
        <v>250146.81</v>
      </c>
      <c r="K428" s="64">
        <f>+ROUND('Izračun udjela za 2024. (kune)'!K428/'Izračun udjela za 2024. (euri)'!$G$1,2)</f>
        <v>246322.07</v>
      </c>
      <c r="L428" s="65">
        <f>+ROUND('Izračun udjela za 2024. (kune)'!L428/'Izračun udjela za 2024. (euri)'!$G$1,2)</f>
        <v>21999.78</v>
      </c>
      <c r="M428" s="66">
        <f>+ROUND('Izračun udjela za 2024. (kune)'!M428/'Izračun udjela za 2024. (euri)'!$G$1,2)</f>
        <v>246754.52</v>
      </c>
      <c r="N428" s="64">
        <f>+ROUND('Izračun udjela za 2024. (kune)'!N428/'Izračun udjela za 2024. (euri)'!$G$1,2)</f>
        <v>189915.3</v>
      </c>
      <c r="O428" s="65">
        <f>+ROUND('Izračun udjela za 2024. (kune)'!O428/'Izračun udjela za 2024. (euri)'!$G$1,2)</f>
        <v>12300.11</v>
      </c>
      <c r="P428" s="66">
        <f>+ROUND('Izračun udjela za 2024. (kune)'!P428/'Izračun udjela za 2024. (euri)'!$G$1,2)</f>
        <v>195376.71</v>
      </c>
      <c r="Q428" s="64">
        <f>+ROUND('Izračun udjela za 2024. (kune)'!Q428/'Izračun udjela za 2024. (euri)'!$G$1,2)</f>
        <v>246943.02</v>
      </c>
      <c r="R428" s="65">
        <f>+ROUND('Izračun udjela za 2024. (kune)'!R428/'Izračun udjela za 2024. (euri)'!$G$1,2)</f>
        <v>16244.38</v>
      </c>
      <c r="S428" s="66">
        <f>+ROUND('Izračun udjela za 2024. (kune)'!S428/'Izračun udjela za 2024. (euri)'!$G$1,2)</f>
        <v>253768.51</v>
      </c>
      <c r="T428" s="64">
        <f>+ROUND('Izračun udjela za 2024. (kune)'!T428/'Izračun udjela za 2024. (euri)'!$G$1,2)</f>
        <v>167913.01</v>
      </c>
      <c r="U428" s="65">
        <f>+ROUND('Izračun udjela za 2024. (kune)'!U428/'Izračun udjela za 2024. (euri)'!$G$1,2)</f>
        <v>11173.66</v>
      </c>
      <c r="V428" s="67">
        <f>+ROUND('Izračun udjela za 2024. (kune)'!V428/'Izračun udjela za 2024. (euri)'!$G$1,2)</f>
        <v>172413.28</v>
      </c>
      <c r="W428" s="64">
        <f>+ROUND('Izračun udjela za 2024. (kune)'!W428/'Izračun udjela za 2024. (euri)'!$G$1,2)</f>
        <v>307032.58</v>
      </c>
      <c r="X428" s="65">
        <f>+ROUND('Izračun udjela za 2024. (kune)'!X428/'Izračun udjela za 2024. (euri)'!$G$1,2)</f>
        <v>20086.37</v>
      </c>
      <c r="Y428" s="67">
        <f>+ROUND('Izračun udjela za 2024. (kune)'!Y428/'Izračun udjela za 2024. (euri)'!$G$1,2)</f>
        <v>315640.83</v>
      </c>
      <c r="Z428" s="64">
        <f>+ROUND('Izračun udjela za 2024. (kune)'!Z428/'Izračun udjela za 2024. (euri)'!$G$1,2)</f>
        <v>367175.13</v>
      </c>
      <c r="AA428" s="68">
        <f>+ROUND('Izračun udjela za 2024. (kune)'!AA428/'Izračun udjela za 2024. (euri)'!$G$1,2)</f>
        <v>704.56</v>
      </c>
      <c r="AB428" s="65">
        <f>+ROUND('Izračun udjela za 2024. (kune)'!AB428/'Izračun udjela za 2024. (euri)'!$G$1,2)</f>
        <v>24020.94</v>
      </c>
      <c r="AC428" s="67">
        <f>+ROUND('Izračun udjela za 2024. (kune)'!AC428/'Izračun udjela za 2024. (euri)'!$G$1,2)</f>
        <v>377469.61</v>
      </c>
      <c r="AD428" s="64">
        <f>+ROUND('Izračun udjela za 2024. (kune)'!AD428/'Izračun udjela za 2024. (euri)'!$G$1,2)</f>
        <v>355170.09</v>
      </c>
      <c r="AE428" s="68">
        <f>+ROUND('Izračun udjela za 2024. (kune)'!AE428/'Izračun udjela za 2024. (euri)'!$G$1,2)</f>
        <v>0</v>
      </c>
      <c r="AF428" s="65">
        <f>+ROUND('Izračun udjela za 2024. (kune)'!AF428/'Izračun udjela za 2024. (euri)'!$G$1,2)</f>
        <v>23235.55</v>
      </c>
      <c r="AG428" s="67">
        <f>+ROUND('Izračun udjela za 2024. (kune)'!AG428/'Izračun udjela za 2024. (euri)'!$G$1,2)</f>
        <v>365128</v>
      </c>
      <c r="AH428" s="64">
        <f>+ROUND('Izračun udjela za 2024. (kune)'!AH428/'Izračun udjela za 2024. (euri)'!$G$1,2)</f>
        <v>401116.79</v>
      </c>
      <c r="AI428" s="68">
        <f>+ROUND('Izračun udjela za 2024. (kune)'!AI428/'Izračun udjela za 2024. (euri)'!$G$1,2)</f>
        <v>163.25</v>
      </c>
      <c r="AJ428" s="64">
        <f>+ROUND('Izračun udjela za 2024. (kune)'!AJ428/'Izračun udjela za 2024. (euri)'!$G$1,2)</f>
        <v>26241.360000000001</v>
      </c>
      <c r="AK428" s="67">
        <f>+ROUND('Izračun udjela za 2024. (kune)'!AK428/'Izračun udjela za 2024. (euri)'!$G$1,2)</f>
        <v>412362.97</v>
      </c>
      <c r="AL428" s="64">
        <f>+ROUND('Izračun udjela za 2024. (kune)'!AL428/'Izračun udjela za 2024. (euri)'!$G$1,2)</f>
        <v>434110.7</v>
      </c>
      <c r="AM428" s="68">
        <f>+ROUND('Izračun udjela za 2024. (kune)'!AM428/'Izračun udjela za 2024. (euri)'!$G$1,2)</f>
        <v>-163.25</v>
      </c>
      <c r="AN428" s="64">
        <f>+ROUND('Izračun udjela za 2024. (kune)'!AN428/'Izračun udjela za 2024. (euri)'!$G$1,2)</f>
        <v>28399.85</v>
      </c>
      <c r="AO428" s="67">
        <f>+ROUND('Izračun udjela za 2024. (kune)'!AO428/'Izračun udjela za 2024. (euri)'!$G$1,2)</f>
        <v>446281.94</v>
      </c>
      <c r="AP428" s="69"/>
      <c r="AQ428" s="69"/>
      <c r="AR428" s="69"/>
      <c r="AS428" s="69"/>
      <c r="AT428" s="69"/>
      <c r="AU428" s="71"/>
      <c r="AV428" s="64">
        <v>0</v>
      </c>
      <c r="AW428" s="64">
        <v>0</v>
      </c>
      <c r="AX428" s="64">
        <v>0</v>
      </c>
      <c r="AY428" s="64">
        <v>0</v>
      </c>
      <c r="AZ428" s="64"/>
      <c r="BA428" s="64"/>
      <c r="BB428" s="64"/>
      <c r="BC428" s="64"/>
      <c r="BD428" s="72">
        <f t="shared" si="107"/>
        <v>383376.67</v>
      </c>
      <c r="BE428" s="73">
        <f t="shared" si="105"/>
        <v>146.27000000000001</v>
      </c>
      <c r="BF428" s="74">
        <f t="shared" si="114"/>
        <v>447.75</v>
      </c>
      <c r="BG428" s="66">
        <f t="shared" si="106"/>
        <v>790179.08000000007</v>
      </c>
      <c r="BH428" s="75">
        <f t="shared" si="108"/>
        <v>2.2327278101344898E-3</v>
      </c>
      <c r="BI428" s="76">
        <f t="shared" si="109"/>
        <v>2.2327278101344902E-3</v>
      </c>
    </row>
    <row r="429" spans="1:61" ht="15.75" customHeight="1" x14ac:dyDescent="0.25">
      <c r="A429" s="60">
        <v>1</v>
      </c>
      <c r="B429" s="61">
        <v>477</v>
      </c>
      <c r="C429" s="61">
        <v>3</v>
      </c>
      <c r="D429" s="62" t="s">
        <v>87</v>
      </c>
      <c r="E429" s="62" t="s">
        <v>508</v>
      </c>
      <c r="F429" s="63">
        <v>2283</v>
      </c>
      <c r="G429" s="64">
        <v>10</v>
      </c>
      <c r="H429" s="64">
        <f>+ROUND('Izračun udjela za 2024. (kune)'!H429/'Izračun udjela za 2024. (euri)'!$G$1,2)</f>
        <v>378314.94</v>
      </c>
      <c r="I429" s="65">
        <f>+ROUND('Izračun udjela za 2024. (kune)'!I429/'Izračun udjela za 2024. (euri)'!$G$1,2)</f>
        <v>0</v>
      </c>
      <c r="J429" s="66">
        <f>+ROUND('Izračun udjela za 2024. (kune)'!J429/'Izračun udjela za 2024. (euri)'!$G$1,2)</f>
        <v>416146.44</v>
      </c>
      <c r="K429" s="64">
        <f>+ROUND('Izračun udjela za 2024. (kune)'!K429/'Izračun udjela za 2024. (euri)'!$G$1,2)</f>
        <v>365420.61</v>
      </c>
      <c r="L429" s="65">
        <f>+ROUND('Izračun udjela za 2024. (kune)'!L429/'Izračun udjela za 2024. (euri)'!$G$1,2)</f>
        <v>0</v>
      </c>
      <c r="M429" s="66">
        <f>+ROUND('Izračun udjela za 2024. (kune)'!M429/'Izračun udjela za 2024. (euri)'!$G$1,2)</f>
        <v>401962.67</v>
      </c>
      <c r="N429" s="64">
        <f>+ROUND('Izračun udjela za 2024. (kune)'!N429/'Izračun udjela za 2024. (euri)'!$G$1,2)</f>
        <v>297278.51</v>
      </c>
      <c r="O429" s="65">
        <f>+ROUND('Izračun udjela za 2024. (kune)'!O429/'Izračun udjela za 2024. (euri)'!$G$1,2)</f>
        <v>0</v>
      </c>
      <c r="P429" s="66">
        <f>+ROUND('Izračun udjela za 2024. (kune)'!P429/'Izračun udjela za 2024. (euri)'!$G$1,2)</f>
        <v>327006.36</v>
      </c>
      <c r="Q429" s="64">
        <f>+ROUND('Izračun udjela za 2024. (kune)'!Q429/'Izračun udjela za 2024. (euri)'!$G$1,2)</f>
        <v>364812.56</v>
      </c>
      <c r="R429" s="65">
        <f>+ROUND('Izračun udjela za 2024. (kune)'!R429/'Izračun udjela za 2024. (euri)'!$G$1,2)</f>
        <v>0</v>
      </c>
      <c r="S429" s="66">
        <f>+ROUND('Izračun udjela za 2024. (kune)'!S429/'Izračun udjela za 2024. (euri)'!$G$1,2)</f>
        <v>401293.82</v>
      </c>
      <c r="T429" s="64">
        <f>+ROUND('Izračun udjela za 2024. (kune)'!T429/'Izračun udjela za 2024. (euri)'!$G$1,2)</f>
        <v>302341.3</v>
      </c>
      <c r="U429" s="65">
        <f>+ROUND('Izračun udjela za 2024. (kune)'!U429/'Izračun udjela za 2024. (euri)'!$G$1,2)</f>
        <v>0</v>
      </c>
      <c r="V429" s="67">
        <f>+ROUND('Izračun udjela za 2024. (kune)'!V429/'Izračun udjela za 2024. (euri)'!$G$1,2)</f>
        <v>332575.43</v>
      </c>
      <c r="W429" s="64">
        <f>+ROUND('Izračun udjela za 2024. (kune)'!W429/'Izračun udjela za 2024. (euri)'!$G$1,2)</f>
        <v>380174.11</v>
      </c>
      <c r="X429" s="65">
        <f>+ROUND('Izračun udjela za 2024. (kune)'!X429/'Izračun udjela za 2024. (euri)'!$G$1,2)</f>
        <v>0</v>
      </c>
      <c r="Y429" s="67">
        <f>+ROUND('Izračun udjela za 2024. (kune)'!Y429/'Izračun udjela za 2024. (euri)'!$G$1,2)</f>
        <v>418191.53</v>
      </c>
      <c r="Z429" s="64">
        <f>+ROUND('Izračun udjela za 2024. (kune)'!Z429/'Izračun udjela za 2024. (euri)'!$G$1,2)</f>
        <v>440592.48</v>
      </c>
      <c r="AA429" s="68">
        <f>+ROUND('Izračun udjela za 2024. (kune)'!AA429/'Izračun udjela za 2024. (euri)'!$G$1,2)</f>
        <v>444.34</v>
      </c>
      <c r="AB429" s="65">
        <f>+ROUND('Izračun udjela za 2024. (kune)'!AB429/'Izračun udjela za 2024. (euri)'!$G$1,2)</f>
        <v>0</v>
      </c>
      <c r="AC429" s="67">
        <f>+ROUND('Izračun udjela za 2024. (kune)'!AC429/'Izračun udjela za 2024. (euri)'!$G$1,2)</f>
        <v>485476.91</v>
      </c>
      <c r="AD429" s="64">
        <f>+ROUND('Izračun udjela za 2024. (kune)'!AD429/'Izračun udjela za 2024. (euri)'!$G$1,2)</f>
        <v>471491.31</v>
      </c>
      <c r="AE429" s="68">
        <f>+ROUND('Izračun udjela za 2024. (kune)'!AE429/'Izračun udjela za 2024. (euri)'!$G$1,2)</f>
        <v>462.86</v>
      </c>
      <c r="AF429" s="65">
        <f>+ROUND('Izračun udjela za 2024. (kune)'!AF429/'Izračun udjela za 2024. (euri)'!$G$1,2)</f>
        <v>0</v>
      </c>
      <c r="AG429" s="67">
        <f>+ROUND('Izračun udjela za 2024. (kune)'!AG429/'Izračun udjela za 2024. (euri)'!$G$1,2)</f>
        <v>519883.23</v>
      </c>
      <c r="AH429" s="64">
        <f>+ROUND('Izračun udjela za 2024. (kune)'!AH429/'Izračun udjela za 2024. (euri)'!$G$1,2)</f>
        <v>458314.96</v>
      </c>
      <c r="AI429" s="68">
        <f>+ROUND('Izračun udjela za 2024. (kune)'!AI429/'Izračun udjela za 2024. (euri)'!$G$1,2)</f>
        <v>0</v>
      </c>
      <c r="AJ429" s="64">
        <f>+ROUND('Izračun udjela za 2024. (kune)'!AJ429/'Izračun udjela za 2024. (euri)'!$G$1,2)</f>
        <v>0</v>
      </c>
      <c r="AK429" s="67">
        <f>+ROUND('Izračun udjela za 2024. (kune)'!AK429/'Izračun udjela za 2024. (euri)'!$G$1,2)</f>
        <v>505898.39</v>
      </c>
      <c r="AL429" s="64">
        <f>+ROUND('Izračun udjela za 2024. (kune)'!AL429/'Izračun udjela za 2024. (euri)'!$G$1,2)</f>
        <v>509534.41</v>
      </c>
      <c r="AM429" s="68">
        <f>+ROUND('Izračun udjela za 2024. (kune)'!AM429/'Izračun udjela za 2024. (euri)'!$G$1,2)</f>
        <v>0</v>
      </c>
      <c r="AN429" s="64">
        <f>+ROUND('Izračun udjela za 2024. (kune)'!AN429/'Izračun udjela za 2024. (euri)'!$G$1,2)</f>
        <v>0</v>
      </c>
      <c r="AO429" s="67">
        <f>+ROUND('Izračun udjela za 2024. (kune)'!AO429/'Izračun udjela za 2024. (euri)'!$G$1,2)</f>
        <v>562239.79</v>
      </c>
      <c r="AP429" s="69"/>
      <c r="AQ429" s="69"/>
      <c r="AR429" s="69"/>
      <c r="AS429" s="69"/>
      <c r="AT429" s="69"/>
      <c r="AU429" s="71"/>
      <c r="AV429" s="64">
        <v>6</v>
      </c>
      <c r="AW429" s="64">
        <v>8</v>
      </c>
      <c r="AX429" s="64">
        <v>8</v>
      </c>
      <c r="AY429" s="64">
        <v>8</v>
      </c>
      <c r="AZ429" s="64"/>
      <c r="BA429" s="64"/>
      <c r="BB429" s="64"/>
      <c r="BC429" s="64"/>
      <c r="BD429" s="72">
        <f t="shared" si="107"/>
        <v>498337.97</v>
      </c>
      <c r="BE429" s="73">
        <f t="shared" si="105"/>
        <v>218.28</v>
      </c>
      <c r="BF429" s="74">
        <f t="shared" si="114"/>
        <v>447.75</v>
      </c>
      <c r="BG429" s="66">
        <f t="shared" si="106"/>
        <v>523880.01</v>
      </c>
      <c r="BH429" s="75">
        <f t="shared" si="108"/>
        <v>1.4802738987984023E-3</v>
      </c>
      <c r="BI429" s="76">
        <f t="shared" si="109"/>
        <v>1.4802738987983999E-3</v>
      </c>
    </row>
    <row r="430" spans="1:61" ht="15.75" customHeight="1" x14ac:dyDescent="0.25">
      <c r="A430" s="60">
        <v>1</v>
      </c>
      <c r="B430" s="61">
        <v>478</v>
      </c>
      <c r="C430" s="61">
        <v>7</v>
      </c>
      <c r="D430" s="62" t="s">
        <v>87</v>
      </c>
      <c r="E430" s="62" t="s">
        <v>509</v>
      </c>
      <c r="F430" s="63">
        <v>1313</v>
      </c>
      <c r="G430" s="64">
        <v>10</v>
      </c>
      <c r="H430" s="64">
        <f>+ROUND('Izračun udjela za 2024. (kune)'!H430/'Izračun udjela za 2024. (euri)'!$G$1,2)</f>
        <v>90200.72</v>
      </c>
      <c r="I430" s="65">
        <f>+ROUND('Izračun udjela za 2024. (kune)'!I430/'Izračun udjela za 2024. (euri)'!$G$1,2)</f>
        <v>0</v>
      </c>
      <c r="J430" s="66">
        <f>+ROUND('Izračun udjela za 2024. (kune)'!J430/'Izračun udjela za 2024. (euri)'!$G$1,2)</f>
        <v>99220.79</v>
      </c>
      <c r="K430" s="64">
        <f>+ROUND('Izračun udjela za 2024. (kune)'!K430/'Izračun udjela za 2024. (euri)'!$G$1,2)</f>
        <v>65790.429999999993</v>
      </c>
      <c r="L430" s="65">
        <f>+ROUND('Izračun udjela za 2024. (kune)'!L430/'Izračun udjela za 2024. (euri)'!$G$1,2)</f>
        <v>0</v>
      </c>
      <c r="M430" s="66">
        <f>+ROUND('Izračun udjela za 2024. (kune)'!M430/'Izračun udjela za 2024. (euri)'!$G$1,2)</f>
        <v>72369.47</v>
      </c>
      <c r="N430" s="64">
        <f>+ROUND('Izračun udjela za 2024. (kune)'!N430/'Izračun udjela za 2024. (euri)'!$G$1,2)</f>
        <v>77906.37</v>
      </c>
      <c r="O430" s="65">
        <f>+ROUND('Izračun udjela za 2024. (kune)'!O430/'Izračun udjela za 2024. (euri)'!$G$1,2)</f>
        <v>0</v>
      </c>
      <c r="P430" s="66">
        <f>+ROUND('Izračun udjela za 2024. (kune)'!P430/'Izračun udjela za 2024. (euri)'!$G$1,2)</f>
        <v>85697.01</v>
      </c>
      <c r="Q430" s="64">
        <f>+ROUND('Izračun udjela za 2024. (kune)'!Q430/'Izračun udjela za 2024. (euri)'!$G$1,2)</f>
        <v>90160.72</v>
      </c>
      <c r="R430" s="65">
        <f>+ROUND('Izračun udjela za 2024. (kune)'!R430/'Izračun udjela za 2024. (euri)'!$G$1,2)</f>
        <v>0</v>
      </c>
      <c r="S430" s="66">
        <f>+ROUND('Izračun udjela za 2024. (kune)'!S430/'Izračun udjela za 2024. (euri)'!$G$1,2)</f>
        <v>99176.79</v>
      </c>
      <c r="T430" s="64">
        <f>+ROUND('Izračun udjela za 2024. (kune)'!T430/'Izračun udjela za 2024. (euri)'!$G$1,2)</f>
        <v>56622.26</v>
      </c>
      <c r="U430" s="65">
        <f>+ROUND('Izračun udjela za 2024. (kune)'!U430/'Izračun udjela za 2024. (euri)'!$G$1,2)</f>
        <v>0</v>
      </c>
      <c r="V430" s="67">
        <f>+ROUND('Izračun udjela za 2024. (kune)'!V430/'Izračun udjela za 2024. (euri)'!$G$1,2)</f>
        <v>62284.480000000003</v>
      </c>
      <c r="W430" s="64">
        <f>+ROUND('Izračun udjela za 2024. (kune)'!W430/'Izračun udjela za 2024. (euri)'!$G$1,2)</f>
        <v>92452.05</v>
      </c>
      <c r="X430" s="65">
        <f>+ROUND('Izračun udjela za 2024. (kune)'!X430/'Izračun udjela za 2024. (euri)'!$G$1,2)</f>
        <v>0</v>
      </c>
      <c r="Y430" s="67">
        <f>+ROUND('Izračun udjela za 2024. (kune)'!Y430/'Izračun udjela za 2024. (euri)'!$G$1,2)</f>
        <v>101697.26</v>
      </c>
      <c r="Z430" s="64">
        <f>+ROUND('Izračun udjela za 2024. (kune)'!Z430/'Izračun udjela za 2024. (euri)'!$G$1,2)</f>
        <v>119003.28</v>
      </c>
      <c r="AA430" s="68">
        <f>+ROUND('Izračun udjela za 2024. (kune)'!AA430/'Izračun udjela za 2024. (euri)'!$G$1,2)</f>
        <v>601.25</v>
      </c>
      <c r="AB430" s="65">
        <f>+ROUND('Izračun udjela za 2024. (kune)'!AB430/'Izračun udjela za 2024. (euri)'!$G$1,2)</f>
        <v>0</v>
      </c>
      <c r="AC430" s="67">
        <f>+ROUND('Izračun udjela za 2024. (kune)'!AC430/'Izračun udjela za 2024. (euri)'!$G$1,2)</f>
        <v>131556.19</v>
      </c>
      <c r="AD430" s="64">
        <f>+ROUND('Izračun udjela za 2024. (kune)'!AD430/'Izračun udjela za 2024. (euri)'!$G$1,2)</f>
        <v>113038.17</v>
      </c>
      <c r="AE430" s="68">
        <f>+ROUND('Izračun udjela za 2024. (kune)'!AE430/'Izračun udjela za 2024. (euri)'!$G$1,2)</f>
        <v>76.17</v>
      </c>
      <c r="AF430" s="65">
        <f>+ROUND('Izračun udjela za 2024. (kune)'!AF430/'Izračun udjela za 2024. (euri)'!$G$1,2)</f>
        <v>0</v>
      </c>
      <c r="AG430" s="67">
        <f>+ROUND('Izračun udjela za 2024. (kune)'!AG430/'Izračun udjela za 2024. (euri)'!$G$1,2)</f>
        <v>125572.16</v>
      </c>
      <c r="AH430" s="64">
        <f>+ROUND('Izračun udjela za 2024. (kune)'!AH430/'Izračun udjela za 2024. (euri)'!$G$1,2)</f>
        <v>107460.49</v>
      </c>
      <c r="AI430" s="68">
        <f>+ROUND('Izračun udjela za 2024. (kune)'!AI430/'Izračun udjela za 2024. (euri)'!$G$1,2)</f>
        <v>119.45</v>
      </c>
      <c r="AJ430" s="64">
        <f>+ROUND('Izračun udjela za 2024. (kune)'!AJ430/'Izračun udjela za 2024. (euri)'!$G$1,2)</f>
        <v>0</v>
      </c>
      <c r="AK430" s="67">
        <f>+ROUND('Izračun udjela za 2024. (kune)'!AK430/'Izračun udjela za 2024. (euri)'!$G$1,2)</f>
        <v>119389.1</v>
      </c>
      <c r="AL430" s="64">
        <f>+ROUND('Izračun udjela za 2024. (kune)'!AL430/'Izračun udjela za 2024. (euri)'!$G$1,2)</f>
        <v>133947.35999999999</v>
      </c>
      <c r="AM430" s="68">
        <f>+ROUND('Izračun udjela za 2024. (kune)'!AM430/'Izračun udjela za 2024. (euri)'!$G$1,2)</f>
        <v>89.59</v>
      </c>
      <c r="AN430" s="64">
        <f>+ROUND('Izračun udjela za 2024. (kune)'!AN430/'Izračun udjela za 2024. (euri)'!$G$1,2)</f>
        <v>0</v>
      </c>
      <c r="AO430" s="67">
        <f>+ROUND('Izračun udjela za 2024. (kune)'!AO430/'Izračun udjela za 2024. (euri)'!$G$1,2)</f>
        <v>148557.5</v>
      </c>
      <c r="AP430" s="69"/>
      <c r="AQ430" s="69"/>
      <c r="AR430" s="69"/>
      <c r="AS430" s="69"/>
      <c r="AT430" s="69"/>
      <c r="AU430" s="71"/>
      <c r="AV430" s="64">
        <v>6</v>
      </c>
      <c r="AW430" s="64">
        <v>6</v>
      </c>
      <c r="AX430" s="64">
        <v>6</v>
      </c>
      <c r="AY430" s="64">
        <v>6</v>
      </c>
      <c r="AZ430" s="64"/>
      <c r="BA430" s="64"/>
      <c r="BB430" s="64"/>
      <c r="BC430" s="64"/>
      <c r="BD430" s="72">
        <f t="shared" si="107"/>
        <v>125354.44</v>
      </c>
      <c r="BE430" s="73">
        <f t="shared" si="105"/>
        <v>95.47</v>
      </c>
      <c r="BF430" s="74">
        <f t="shared" si="114"/>
        <v>447.75</v>
      </c>
      <c r="BG430" s="66">
        <f t="shared" si="106"/>
        <v>462543.63999999996</v>
      </c>
      <c r="BH430" s="75">
        <f t="shared" si="108"/>
        <v>1.3069620223669243E-3</v>
      </c>
      <c r="BI430" s="76">
        <f t="shared" si="109"/>
        <v>1.30696202236692E-3</v>
      </c>
    </row>
    <row r="431" spans="1:61" ht="15.75" customHeight="1" x14ac:dyDescent="0.25">
      <c r="A431" s="60">
        <v>1</v>
      </c>
      <c r="B431" s="61">
        <v>480</v>
      </c>
      <c r="C431" s="61">
        <v>7</v>
      </c>
      <c r="D431" s="62" t="s">
        <v>87</v>
      </c>
      <c r="E431" s="62" t="s">
        <v>510</v>
      </c>
      <c r="F431" s="63">
        <v>2316</v>
      </c>
      <c r="G431" s="64">
        <v>10</v>
      </c>
      <c r="H431" s="64">
        <f>+ROUND('Izračun udjela za 2024. (kune)'!H431/'Izračun udjela za 2024. (euri)'!$G$1,2)</f>
        <v>205681.76</v>
      </c>
      <c r="I431" s="65">
        <f>+ROUND('Izračun udjela za 2024. (kune)'!I431/'Izračun udjela za 2024. (euri)'!$G$1,2)</f>
        <v>0</v>
      </c>
      <c r="J431" s="66">
        <f>+ROUND('Izračun udjela za 2024. (kune)'!J431/'Izračun udjela za 2024. (euri)'!$G$1,2)</f>
        <v>226249.93</v>
      </c>
      <c r="K431" s="64">
        <f>+ROUND('Izračun udjela za 2024. (kune)'!K431/'Izračun udjela za 2024. (euri)'!$G$1,2)</f>
        <v>216089.44</v>
      </c>
      <c r="L431" s="65">
        <f>+ROUND('Izračun udjela za 2024. (kune)'!L431/'Izračun udjela za 2024. (euri)'!$G$1,2)</f>
        <v>0</v>
      </c>
      <c r="M431" s="66">
        <f>+ROUND('Izračun udjela za 2024. (kune)'!M431/'Izračun udjela za 2024. (euri)'!$G$1,2)</f>
        <v>237698.38</v>
      </c>
      <c r="N431" s="64">
        <f>+ROUND('Izračun udjela za 2024. (kune)'!N431/'Izračun udjela za 2024. (euri)'!$G$1,2)</f>
        <v>224912.65</v>
      </c>
      <c r="O431" s="65">
        <f>+ROUND('Izračun udjela za 2024. (kune)'!O431/'Izračun udjela za 2024. (euri)'!$G$1,2)</f>
        <v>0</v>
      </c>
      <c r="P431" s="66">
        <f>+ROUND('Izračun udjela za 2024. (kune)'!P431/'Izračun udjela za 2024. (euri)'!$G$1,2)</f>
        <v>247403.91</v>
      </c>
      <c r="Q431" s="64">
        <f>+ROUND('Izračun udjela za 2024. (kune)'!Q431/'Izračun udjela za 2024. (euri)'!$G$1,2)</f>
        <v>278323.99</v>
      </c>
      <c r="R431" s="65">
        <f>+ROUND('Izračun udjela za 2024. (kune)'!R431/'Izračun udjela za 2024. (euri)'!$G$1,2)</f>
        <v>0</v>
      </c>
      <c r="S431" s="66">
        <f>+ROUND('Izračun udjela za 2024. (kune)'!S431/'Izračun udjela za 2024. (euri)'!$G$1,2)</f>
        <v>306156.39</v>
      </c>
      <c r="T431" s="64">
        <f>+ROUND('Izračun udjela za 2024. (kune)'!T431/'Izračun udjela za 2024. (euri)'!$G$1,2)</f>
        <v>219059.69</v>
      </c>
      <c r="U431" s="65">
        <f>+ROUND('Izračun udjela za 2024. (kune)'!U431/'Izračun udjela za 2024. (euri)'!$G$1,2)</f>
        <v>0</v>
      </c>
      <c r="V431" s="67">
        <f>+ROUND('Izračun udjela za 2024. (kune)'!V431/'Izračun udjela za 2024. (euri)'!$G$1,2)</f>
        <v>240965.66</v>
      </c>
      <c r="W431" s="64">
        <f>+ROUND('Izračun udjela za 2024. (kune)'!W431/'Izračun udjela za 2024. (euri)'!$G$1,2)</f>
        <v>294951.5</v>
      </c>
      <c r="X431" s="65">
        <f>+ROUND('Izračun udjela za 2024. (kune)'!X431/'Izračun udjela za 2024. (euri)'!$G$1,2)</f>
        <v>0</v>
      </c>
      <c r="Y431" s="67">
        <f>+ROUND('Izračun udjela za 2024. (kune)'!Y431/'Izračun udjela za 2024. (euri)'!$G$1,2)</f>
        <v>324446.65000000002</v>
      </c>
      <c r="Z431" s="64">
        <f>+ROUND('Izračun udjela za 2024. (kune)'!Z431/'Izračun udjela za 2024. (euri)'!$G$1,2)</f>
        <v>349947.61</v>
      </c>
      <c r="AA431" s="68">
        <f>+ROUND('Izračun udjela za 2024. (kune)'!AA431/'Izračun udjela za 2024. (euri)'!$G$1,2)</f>
        <v>410.68</v>
      </c>
      <c r="AB431" s="65">
        <f>+ROUND('Izračun udjela za 2024. (kune)'!AB431/'Izračun udjela za 2024. (euri)'!$G$1,2)</f>
        <v>0</v>
      </c>
      <c r="AC431" s="67">
        <f>+ROUND('Izračun udjela za 2024. (kune)'!AC431/'Izračun udjela za 2024. (euri)'!$G$1,2)</f>
        <v>384942.38</v>
      </c>
      <c r="AD431" s="64">
        <f>+ROUND('Izračun udjela za 2024. (kune)'!AD431/'Izračun udjela za 2024. (euri)'!$G$1,2)</f>
        <v>343392.5</v>
      </c>
      <c r="AE431" s="68">
        <f>+ROUND('Izračun udjela za 2024. (kune)'!AE431/'Izračun udjela za 2024. (euri)'!$G$1,2)</f>
        <v>0</v>
      </c>
      <c r="AF431" s="65">
        <f>+ROUND('Izračun udjela za 2024. (kune)'!AF431/'Izračun udjela za 2024. (euri)'!$G$1,2)</f>
        <v>0</v>
      </c>
      <c r="AG431" s="67">
        <f>+ROUND('Izračun udjela za 2024. (kune)'!AG431/'Izračun udjela za 2024. (euri)'!$G$1,2)</f>
        <v>377731.75</v>
      </c>
      <c r="AH431" s="64">
        <f>+ROUND('Izračun udjela za 2024. (kune)'!AH431/'Izračun udjela za 2024. (euri)'!$G$1,2)</f>
        <v>363294.62</v>
      </c>
      <c r="AI431" s="68">
        <f>+ROUND('Izračun udjela za 2024. (kune)'!AI431/'Izračun udjela za 2024. (euri)'!$G$1,2)</f>
        <v>0</v>
      </c>
      <c r="AJ431" s="64">
        <f>+ROUND('Izračun udjela za 2024. (kune)'!AJ431/'Izračun udjela za 2024. (euri)'!$G$1,2)</f>
        <v>0</v>
      </c>
      <c r="AK431" s="67">
        <f>+ROUND('Izračun udjela za 2024. (kune)'!AK431/'Izračun udjela za 2024. (euri)'!$G$1,2)</f>
        <v>399624.08</v>
      </c>
      <c r="AL431" s="64">
        <f>+ROUND('Izračun udjela za 2024. (kune)'!AL431/'Izračun udjela za 2024. (euri)'!$G$1,2)</f>
        <v>362136.49</v>
      </c>
      <c r="AM431" s="68">
        <f>+ROUND('Izračun udjela za 2024. (kune)'!AM431/'Izračun udjela za 2024. (euri)'!$G$1,2)</f>
        <v>0</v>
      </c>
      <c r="AN431" s="64">
        <f>+ROUND('Izračun udjela za 2024. (kune)'!AN431/'Izračun udjela za 2024. (euri)'!$G$1,2)</f>
        <v>0</v>
      </c>
      <c r="AO431" s="67">
        <f>+ROUND('Izračun udjela za 2024. (kune)'!AO431/'Izračun udjela za 2024. (euri)'!$G$1,2)</f>
        <v>398350.13</v>
      </c>
      <c r="AP431" s="69"/>
      <c r="AQ431" s="69"/>
      <c r="AR431" s="69"/>
      <c r="AS431" s="69"/>
      <c r="AT431" s="69"/>
      <c r="AU431" s="71"/>
      <c r="AV431" s="64">
        <v>0</v>
      </c>
      <c r="AW431" s="64">
        <v>0</v>
      </c>
      <c r="AX431" s="64">
        <v>0</v>
      </c>
      <c r="AY431" s="64">
        <v>0</v>
      </c>
      <c r="AZ431" s="64"/>
      <c r="BA431" s="64"/>
      <c r="BB431" s="64"/>
      <c r="BC431" s="64"/>
      <c r="BD431" s="72">
        <f t="shared" si="107"/>
        <v>377019</v>
      </c>
      <c r="BE431" s="73">
        <f t="shared" si="105"/>
        <v>162.79</v>
      </c>
      <c r="BF431" s="74">
        <f t="shared" si="114"/>
        <v>447.75</v>
      </c>
      <c r="BG431" s="66">
        <f t="shared" si="106"/>
        <v>659967.3600000001</v>
      </c>
      <c r="BH431" s="75">
        <f t="shared" si="108"/>
        <v>1.8648019363573136E-3</v>
      </c>
      <c r="BI431" s="76">
        <f t="shared" si="109"/>
        <v>1.86480193635731E-3</v>
      </c>
    </row>
    <row r="432" spans="1:61" ht="15.75" customHeight="1" x14ac:dyDescent="0.25">
      <c r="A432" s="60">
        <v>1</v>
      </c>
      <c r="B432" s="61">
        <v>481</v>
      </c>
      <c r="C432" s="61">
        <v>2</v>
      </c>
      <c r="D432" s="62" t="s">
        <v>87</v>
      </c>
      <c r="E432" s="62" t="s">
        <v>511</v>
      </c>
      <c r="F432" s="63">
        <v>4448</v>
      </c>
      <c r="G432" s="64">
        <v>10</v>
      </c>
      <c r="H432" s="64">
        <f>+ROUND('Izračun udjela za 2024. (kune)'!H432/'Izračun udjela za 2024. (euri)'!$G$1,2)</f>
        <v>1191757.8500000001</v>
      </c>
      <c r="I432" s="65">
        <f>+ROUND('Izračun udjela za 2024. (kune)'!I432/'Izračun udjela za 2024. (euri)'!$G$1,2)</f>
        <v>82314.149999999994</v>
      </c>
      <c r="J432" s="66">
        <f>+ROUND('Izračun udjela za 2024. (kune)'!J432/'Izračun udjela za 2024. (euri)'!$G$1,2)</f>
        <v>1220388.07</v>
      </c>
      <c r="K432" s="64">
        <f>+ROUND('Izračun udjela za 2024. (kune)'!K432/'Izračun udjela za 2024. (euri)'!$G$1,2)</f>
        <v>1239350.8799999999</v>
      </c>
      <c r="L432" s="65">
        <f>+ROUND('Izračun udjela za 2024. (kune)'!L432/'Izračun udjela za 2024. (euri)'!$G$1,2)</f>
        <v>85601.38</v>
      </c>
      <c r="M432" s="66">
        <f>+ROUND('Izračun udjela za 2024. (kune)'!M432/'Izračun udjela za 2024. (euri)'!$G$1,2)</f>
        <v>1269124.45</v>
      </c>
      <c r="N432" s="64">
        <f>+ROUND('Izračun udjela za 2024. (kune)'!N432/'Izračun udjela za 2024. (euri)'!$G$1,2)</f>
        <v>1181802.3799999999</v>
      </c>
      <c r="O432" s="65">
        <f>+ROUND('Izračun udjela za 2024. (kune)'!O432/'Izračun udjela za 2024. (euri)'!$G$1,2)</f>
        <v>81626.92</v>
      </c>
      <c r="P432" s="66">
        <f>+ROUND('Izračun udjela za 2024. (kune)'!P432/'Izračun udjela za 2024. (euri)'!$G$1,2)</f>
        <v>1210193.01</v>
      </c>
      <c r="Q432" s="64">
        <f>+ROUND('Izračun udjela za 2024. (kune)'!Q432/'Izračun udjela za 2024. (euri)'!$G$1,2)</f>
        <v>1191610.49</v>
      </c>
      <c r="R432" s="65">
        <f>+ROUND('Izračun udjela za 2024. (kune)'!R432/'Izračun udjela za 2024. (euri)'!$G$1,2)</f>
        <v>82611.55</v>
      </c>
      <c r="S432" s="66">
        <f>+ROUND('Izračun udjela za 2024. (kune)'!S432/'Izračun udjela za 2024. (euri)'!$G$1,2)</f>
        <v>1219898.83</v>
      </c>
      <c r="T432" s="64">
        <f>+ROUND('Izračun udjela za 2024. (kune)'!T432/'Izračun udjela za 2024. (euri)'!$G$1,2)</f>
        <v>1092772.1399999999</v>
      </c>
      <c r="U432" s="65">
        <f>+ROUND('Izračun udjela za 2024. (kune)'!U432/'Izračun udjela za 2024. (euri)'!$G$1,2)</f>
        <v>75919.490000000005</v>
      </c>
      <c r="V432" s="67">
        <f>+ROUND('Izračun udjela za 2024. (kune)'!V432/'Izračun udjela za 2024. (euri)'!$G$1,2)</f>
        <v>1118537.92</v>
      </c>
      <c r="W432" s="64">
        <f>+ROUND('Izračun udjela za 2024. (kune)'!W432/'Izračun udjela za 2024. (euri)'!$G$1,2)</f>
        <v>1222792.5900000001</v>
      </c>
      <c r="X432" s="65">
        <f>+ROUND('Izračun udjela za 2024. (kune)'!X432/'Izračun udjela za 2024. (euri)'!$G$1,2)</f>
        <v>85311.42</v>
      </c>
      <c r="Y432" s="67">
        <f>+ROUND('Izračun udjela za 2024. (kune)'!Y432/'Izračun udjela za 2024. (euri)'!$G$1,2)</f>
        <v>1251229.28</v>
      </c>
      <c r="Z432" s="64">
        <f>+ROUND('Izračun udjela za 2024. (kune)'!Z432/'Izračun udjela za 2024. (euri)'!$G$1,2)</f>
        <v>1478425.76</v>
      </c>
      <c r="AA432" s="68">
        <f>+ROUND('Izračun udjela za 2024. (kune)'!AA432/'Izračun udjela za 2024. (euri)'!$G$1,2)</f>
        <v>3205.96</v>
      </c>
      <c r="AB432" s="65">
        <f>+ROUND('Izračun udjela za 2024. (kune)'!AB432/'Izračun udjela za 2024. (euri)'!$G$1,2)</f>
        <v>103146.35</v>
      </c>
      <c r="AC432" s="67">
        <f>+ROUND('Izračun udjela za 2024. (kune)'!AC432/'Izračun udjela za 2024. (euri)'!$G$1,2)</f>
        <v>1513441.65</v>
      </c>
      <c r="AD432" s="64">
        <f>+ROUND('Izračun udjela za 2024. (kune)'!AD432/'Izračun udjela za 2024. (euri)'!$G$1,2)</f>
        <v>1491866.99</v>
      </c>
      <c r="AE432" s="68">
        <f>+ROUND('Izračun udjela za 2024. (kune)'!AE432/'Izračun udjela za 2024. (euri)'!$G$1,2)</f>
        <v>1451.58</v>
      </c>
      <c r="AF432" s="65">
        <f>+ROUND('Izračun udjela za 2024. (kune)'!AF432/'Izračun udjela za 2024. (euri)'!$G$1,2)</f>
        <v>104528.13</v>
      </c>
      <c r="AG432" s="67">
        <f>+ROUND('Izračun udjela za 2024. (kune)'!AG432/'Izračun udjela za 2024. (euri)'!$G$1,2)</f>
        <v>1529512.84</v>
      </c>
      <c r="AH432" s="64">
        <f>+ROUND('Izračun udjela za 2024. (kune)'!AH432/'Izračun udjela za 2024. (euri)'!$G$1,2)</f>
        <v>1417629.72</v>
      </c>
      <c r="AI432" s="68">
        <f>+ROUND('Izračun udjela za 2024. (kune)'!AI432/'Izračun udjela za 2024. (euri)'!$G$1,2)</f>
        <v>933.89</v>
      </c>
      <c r="AJ432" s="64">
        <f>+ROUND('Izračun udjela za 2024. (kune)'!AJ432/'Izračun udjela za 2024. (euri)'!$G$1,2)</f>
        <v>98904.34</v>
      </c>
      <c r="AK432" s="67">
        <f>+ROUND('Izračun udjela za 2024. (kune)'!AK432/'Izračun udjela za 2024. (euri)'!$G$1,2)</f>
        <v>1458111.35</v>
      </c>
      <c r="AL432" s="64">
        <f>+ROUND('Izračun udjela za 2024. (kune)'!AL432/'Izračun udjela za 2024. (euri)'!$G$1,2)</f>
        <v>1728584.2</v>
      </c>
      <c r="AM432" s="68">
        <f>+ROUND('Izračun udjela za 2024. (kune)'!AM432/'Izračun udjela za 2024. (euri)'!$G$1,2)</f>
        <v>672.18</v>
      </c>
      <c r="AN432" s="64">
        <f>+ROUND('Izračun udjela za 2024. (kune)'!AN432/'Izračun udjela za 2024. (euri)'!$G$1,2)</f>
        <v>120598.82</v>
      </c>
      <c r="AO432" s="67">
        <f>+ROUND('Izračun udjela za 2024. (kune)'!AO432/'Izračun udjela za 2024. (euri)'!$G$1,2)</f>
        <v>1780089.12</v>
      </c>
      <c r="AP432" s="69"/>
      <c r="AQ432" s="69"/>
      <c r="AR432" s="69"/>
      <c r="AS432" s="69"/>
      <c r="AT432" s="69"/>
      <c r="AU432" s="71"/>
      <c r="AV432" s="64">
        <v>19</v>
      </c>
      <c r="AW432" s="64">
        <v>23</v>
      </c>
      <c r="AX432" s="64">
        <v>39</v>
      </c>
      <c r="AY432" s="64">
        <v>55</v>
      </c>
      <c r="AZ432" s="64"/>
      <c r="BA432" s="64"/>
      <c r="BB432" s="64"/>
      <c r="BC432" s="64"/>
      <c r="BD432" s="72">
        <f t="shared" si="107"/>
        <v>1506476.85</v>
      </c>
      <c r="BE432" s="73">
        <f t="shared" si="105"/>
        <v>338.69</v>
      </c>
      <c r="BF432" s="74">
        <f t="shared" si="114"/>
        <v>447.75</v>
      </c>
      <c r="BG432" s="66">
        <f t="shared" si="106"/>
        <v>485098.88</v>
      </c>
      <c r="BH432" s="75">
        <f t="shared" si="108"/>
        <v>1.370694045761239E-3</v>
      </c>
      <c r="BI432" s="76">
        <f t="shared" si="109"/>
        <v>1.3706940457612401E-3</v>
      </c>
    </row>
    <row r="433" spans="1:61" ht="15.75" customHeight="1" x14ac:dyDescent="0.25">
      <c r="A433" s="60">
        <v>1</v>
      </c>
      <c r="B433" s="61">
        <v>483</v>
      </c>
      <c r="C433" s="61">
        <v>7</v>
      </c>
      <c r="D433" s="62" t="s">
        <v>87</v>
      </c>
      <c r="E433" s="62" t="s">
        <v>512</v>
      </c>
      <c r="F433" s="63">
        <v>2379</v>
      </c>
      <c r="G433" s="64">
        <v>10</v>
      </c>
      <c r="H433" s="64">
        <f>+ROUND('Izračun udjela za 2024. (kune)'!H433/'Izračun udjela za 2024. (euri)'!$G$1,2)</f>
        <v>371651.98</v>
      </c>
      <c r="I433" s="65">
        <f>+ROUND('Izračun udjela za 2024. (kune)'!I433/'Izračun udjela za 2024. (euri)'!$G$1,2)</f>
        <v>0</v>
      </c>
      <c r="J433" s="66">
        <f>+ROUND('Izračun udjela za 2024. (kune)'!J433/'Izračun udjela za 2024. (euri)'!$G$1,2)</f>
        <v>408817.18</v>
      </c>
      <c r="K433" s="64">
        <f>+ROUND('Izračun udjela za 2024. (kune)'!K433/'Izračun udjela za 2024. (euri)'!$G$1,2)</f>
        <v>337408.63</v>
      </c>
      <c r="L433" s="65">
        <f>+ROUND('Izračun udjela za 2024. (kune)'!L433/'Izračun udjela za 2024. (euri)'!$G$1,2)</f>
        <v>0</v>
      </c>
      <c r="M433" s="66">
        <f>+ROUND('Izračun udjela za 2024. (kune)'!M433/'Izračun udjela za 2024. (euri)'!$G$1,2)</f>
        <v>371149.49</v>
      </c>
      <c r="N433" s="64">
        <f>+ROUND('Izračun udjela za 2024. (kune)'!N433/'Izračun udjela za 2024. (euri)'!$G$1,2)</f>
        <v>265124.27</v>
      </c>
      <c r="O433" s="65">
        <f>+ROUND('Izračun udjela za 2024. (kune)'!O433/'Izračun udjela za 2024. (euri)'!$G$1,2)</f>
        <v>0</v>
      </c>
      <c r="P433" s="66">
        <f>+ROUND('Izračun udjela za 2024. (kune)'!P433/'Izračun udjela za 2024. (euri)'!$G$1,2)</f>
        <v>291636.7</v>
      </c>
      <c r="Q433" s="64">
        <f>+ROUND('Izračun udjela za 2024. (kune)'!Q433/'Izračun udjela za 2024. (euri)'!$G$1,2)</f>
        <v>273337.09999999998</v>
      </c>
      <c r="R433" s="65">
        <f>+ROUND('Izračun udjela za 2024. (kune)'!R433/'Izračun udjela za 2024. (euri)'!$G$1,2)</f>
        <v>0</v>
      </c>
      <c r="S433" s="66">
        <f>+ROUND('Izračun udjela za 2024. (kune)'!S433/'Izračun udjela za 2024. (euri)'!$G$1,2)</f>
        <v>300670.81</v>
      </c>
      <c r="T433" s="64">
        <f>+ROUND('Izračun udjela za 2024. (kune)'!T433/'Izračun udjela za 2024. (euri)'!$G$1,2)</f>
        <v>276435.44</v>
      </c>
      <c r="U433" s="65">
        <f>+ROUND('Izračun udjela za 2024. (kune)'!U433/'Izračun udjela za 2024. (euri)'!$G$1,2)</f>
        <v>0</v>
      </c>
      <c r="V433" s="67">
        <f>+ROUND('Izračun udjela za 2024. (kune)'!V433/'Izračun udjela za 2024. (euri)'!$G$1,2)</f>
        <v>304078.98</v>
      </c>
      <c r="W433" s="64">
        <f>+ROUND('Izračun udjela za 2024. (kune)'!W433/'Izračun udjela za 2024. (euri)'!$G$1,2)</f>
        <v>324220.09000000003</v>
      </c>
      <c r="X433" s="65">
        <f>+ROUND('Izračun udjela za 2024. (kune)'!X433/'Izračun udjela za 2024. (euri)'!$G$1,2)</f>
        <v>0</v>
      </c>
      <c r="Y433" s="67">
        <f>+ROUND('Izračun udjela za 2024. (kune)'!Y433/'Izračun udjela za 2024. (euri)'!$G$1,2)</f>
        <v>356642.09</v>
      </c>
      <c r="Z433" s="64">
        <f>+ROUND('Izračun udjela za 2024. (kune)'!Z433/'Izračun udjela za 2024. (euri)'!$G$1,2)</f>
        <v>391281.43</v>
      </c>
      <c r="AA433" s="68">
        <f>+ROUND('Izračun udjela za 2024. (kune)'!AA433/'Izračun udjela za 2024. (euri)'!$G$1,2)</f>
        <v>2450.11</v>
      </c>
      <c r="AB433" s="65">
        <f>+ROUND('Izračun udjela za 2024. (kune)'!AB433/'Izračun udjela za 2024. (euri)'!$G$1,2)</f>
        <v>0</v>
      </c>
      <c r="AC433" s="67">
        <f>+ROUND('Izračun udjela za 2024. (kune)'!AC433/'Izračun udjela za 2024. (euri)'!$G$1,2)</f>
        <v>431437.33</v>
      </c>
      <c r="AD433" s="64">
        <f>+ROUND('Izračun udjela za 2024. (kune)'!AD433/'Izračun udjela za 2024. (euri)'!$G$1,2)</f>
        <v>302714.99</v>
      </c>
      <c r="AE433" s="68">
        <f>+ROUND('Izračun udjela za 2024. (kune)'!AE433/'Izračun udjela za 2024. (euri)'!$G$1,2)</f>
        <v>1224.93</v>
      </c>
      <c r="AF433" s="65">
        <f>+ROUND('Izračun udjela za 2024. (kune)'!AF433/'Izračun udjela za 2024. (euri)'!$G$1,2)</f>
        <v>0</v>
      </c>
      <c r="AG433" s="67">
        <f>+ROUND('Izračun udjela za 2024. (kune)'!AG433/'Izračun udjela za 2024. (euri)'!$G$1,2)</f>
        <v>334485.96999999997</v>
      </c>
      <c r="AH433" s="64">
        <f>+ROUND('Izračun udjela za 2024. (kune)'!AH433/'Izračun udjela za 2024. (euri)'!$G$1,2)</f>
        <v>325570.31</v>
      </c>
      <c r="AI433" s="68">
        <f>+ROUND('Izračun udjela za 2024. (kune)'!AI433/'Izračun udjela za 2024. (euri)'!$G$1,2)</f>
        <v>345.22</v>
      </c>
      <c r="AJ433" s="64">
        <f>+ROUND('Izračun udjela za 2024. (kune)'!AJ433/'Izračun udjela za 2024. (euri)'!$G$1,2)</f>
        <v>0</v>
      </c>
      <c r="AK433" s="67">
        <f>+ROUND('Izračun udjela za 2024. (kune)'!AK433/'Izračun udjela za 2024. (euri)'!$G$1,2)</f>
        <v>360594.51</v>
      </c>
      <c r="AL433" s="64">
        <f>+ROUND('Izračun udjela za 2024. (kune)'!AL433/'Izračun udjela za 2024. (euri)'!$G$1,2)</f>
        <v>429676.88</v>
      </c>
      <c r="AM433" s="68">
        <f>+ROUND('Izračun udjela za 2024. (kune)'!AM433/'Izračun udjela za 2024. (euri)'!$G$1,2)</f>
        <v>346.74</v>
      </c>
      <c r="AN433" s="64">
        <f>+ROUND('Izračun udjela za 2024. (kune)'!AN433/'Izračun udjela za 2024. (euri)'!$G$1,2)</f>
        <v>0</v>
      </c>
      <c r="AO433" s="67">
        <f>+ROUND('Izračun udjela za 2024. (kune)'!AO433/'Izračun udjela za 2024. (euri)'!$G$1,2)</f>
        <v>476205.01</v>
      </c>
      <c r="AP433" s="69"/>
      <c r="AQ433" s="69"/>
      <c r="AR433" s="69"/>
      <c r="AS433" s="69"/>
      <c r="AT433" s="69"/>
      <c r="AU433" s="71"/>
      <c r="AV433" s="64">
        <v>17</v>
      </c>
      <c r="AW433" s="64">
        <v>13</v>
      </c>
      <c r="AX433" s="64">
        <v>13</v>
      </c>
      <c r="AY433" s="64">
        <v>18</v>
      </c>
      <c r="AZ433" s="64"/>
      <c r="BA433" s="64"/>
      <c r="BB433" s="64"/>
      <c r="BC433" s="64"/>
      <c r="BD433" s="72">
        <f t="shared" si="107"/>
        <v>391872.98</v>
      </c>
      <c r="BE433" s="73">
        <f t="shared" si="105"/>
        <v>164.72</v>
      </c>
      <c r="BF433" s="74">
        <f t="shared" si="114"/>
        <v>447.75</v>
      </c>
      <c r="BG433" s="66">
        <f t="shared" si="106"/>
        <v>673328.36999999988</v>
      </c>
      <c r="BH433" s="75">
        <f t="shared" si="108"/>
        <v>1.9025547690423861E-3</v>
      </c>
      <c r="BI433" s="76">
        <f t="shared" si="109"/>
        <v>1.90255476904239E-3</v>
      </c>
    </row>
    <row r="434" spans="1:61" ht="15.75" customHeight="1" x14ac:dyDescent="0.25">
      <c r="A434" s="60">
        <v>1</v>
      </c>
      <c r="B434" s="61">
        <v>484</v>
      </c>
      <c r="C434" s="61">
        <v>5</v>
      </c>
      <c r="D434" s="62" t="s">
        <v>87</v>
      </c>
      <c r="E434" s="62" t="s">
        <v>513</v>
      </c>
      <c r="F434" s="63">
        <v>4915</v>
      </c>
      <c r="G434" s="64">
        <v>10</v>
      </c>
      <c r="H434" s="64">
        <f>+ROUND('Izračun udjela za 2024. (kune)'!H434/'Izračun udjela za 2024. (euri)'!$G$1,2)</f>
        <v>937278.62</v>
      </c>
      <c r="I434" s="65">
        <f>+ROUND('Izračun udjela za 2024. (kune)'!I434/'Izračun udjela za 2024. (euri)'!$G$1,2)</f>
        <v>84355.199999999997</v>
      </c>
      <c r="J434" s="66">
        <f>+ROUND('Izračun udjela za 2024. (kune)'!J434/'Izračun udjela za 2024. (euri)'!$G$1,2)</f>
        <v>938215.76</v>
      </c>
      <c r="K434" s="64">
        <f>+ROUND('Izračun udjela za 2024. (kune)'!K434/'Izračun udjela za 2024. (euri)'!$G$1,2)</f>
        <v>952926.66</v>
      </c>
      <c r="L434" s="65">
        <f>+ROUND('Izračun udjela za 2024. (kune)'!L434/'Izračun udjela za 2024. (euri)'!$G$1,2)</f>
        <v>85763.520000000004</v>
      </c>
      <c r="M434" s="66">
        <f>+ROUND('Izračun udjela za 2024. (kune)'!M434/'Izračun udjela za 2024. (euri)'!$G$1,2)</f>
        <v>953879.46</v>
      </c>
      <c r="N434" s="64">
        <f>+ROUND('Izračun udjela za 2024. (kune)'!N434/'Izračun udjela za 2024. (euri)'!$G$1,2)</f>
        <v>884256.71</v>
      </c>
      <c r="O434" s="65">
        <f>+ROUND('Izračun udjela za 2024. (kune)'!O434/'Izračun udjela za 2024. (euri)'!$G$1,2)</f>
        <v>79583.11</v>
      </c>
      <c r="P434" s="66">
        <f>+ROUND('Izračun udjela za 2024. (kune)'!P434/'Izračun udjela za 2024. (euri)'!$G$1,2)</f>
        <v>885140.96</v>
      </c>
      <c r="Q434" s="64">
        <f>+ROUND('Izračun udjela za 2024. (kune)'!Q434/'Izračun udjela za 2024. (euri)'!$G$1,2)</f>
        <v>994850.5</v>
      </c>
      <c r="R434" s="65">
        <f>+ROUND('Izračun udjela za 2024. (kune)'!R434/'Izračun udjela za 2024. (euri)'!$G$1,2)</f>
        <v>89951.95</v>
      </c>
      <c r="S434" s="66">
        <f>+ROUND('Izračun udjela za 2024. (kune)'!S434/'Izračun udjela za 2024. (euri)'!$G$1,2)</f>
        <v>995388.41</v>
      </c>
      <c r="T434" s="64">
        <f>+ROUND('Izračun udjela za 2024. (kune)'!T434/'Izračun udjela za 2024. (euri)'!$G$1,2)</f>
        <v>849441.84</v>
      </c>
      <c r="U434" s="65">
        <f>+ROUND('Izračun udjela za 2024. (kune)'!U434/'Izračun udjela za 2024. (euri)'!$G$1,2)</f>
        <v>77035.100000000006</v>
      </c>
      <c r="V434" s="67">
        <f>+ROUND('Izračun udjela za 2024. (kune)'!V434/'Izračun udjela za 2024. (euri)'!$G$1,2)</f>
        <v>849647.42</v>
      </c>
      <c r="W434" s="64">
        <f>+ROUND('Izračun udjela za 2024. (kune)'!W434/'Izračun udjela za 2024. (euri)'!$G$1,2)</f>
        <v>1146976.6599999999</v>
      </c>
      <c r="X434" s="65">
        <f>+ROUND('Izračun udjela za 2024. (kune)'!X434/'Izračun udjela za 2024. (euri)'!$G$1,2)</f>
        <v>104270.64</v>
      </c>
      <c r="Y434" s="67">
        <f>+ROUND('Izračun udjela za 2024. (kune)'!Y434/'Izračun udjela za 2024. (euri)'!$G$1,2)</f>
        <v>1146976.6200000001</v>
      </c>
      <c r="Z434" s="64">
        <f>+ROUND('Izračun udjela za 2024. (kune)'!Z434/'Izračun udjela za 2024. (euri)'!$G$1,2)</f>
        <v>1302659.01</v>
      </c>
      <c r="AA434" s="68">
        <f>+ROUND('Izračun udjela za 2024. (kune)'!AA434/'Izračun udjela za 2024. (euri)'!$G$1,2)</f>
        <v>1073.06</v>
      </c>
      <c r="AB434" s="65">
        <f>+ROUND('Izračun udjela za 2024. (kune)'!AB434/'Izračun udjela za 2024. (euri)'!$G$1,2)</f>
        <v>118423.58</v>
      </c>
      <c r="AC434" s="67">
        <f>+ROUND('Izračun udjela za 2024. (kune)'!AC434/'Izračun udjela za 2024. (euri)'!$G$1,2)</f>
        <v>1302658.97</v>
      </c>
      <c r="AD434" s="64">
        <f>+ROUND('Izračun udjela za 2024. (kune)'!AD434/'Izračun udjela za 2024. (euri)'!$G$1,2)</f>
        <v>1404423.16</v>
      </c>
      <c r="AE434" s="68">
        <f>+ROUND('Izračun udjela za 2024. (kune)'!AE434/'Izračun udjela za 2024. (euri)'!$G$1,2)</f>
        <v>769.13</v>
      </c>
      <c r="AF434" s="65">
        <f>+ROUND('Izračun udjela za 2024. (kune)'!AF434/'Izračun udjela za 2024. (euri)'!$G$1,2)</f>
        <v>128427.27</v>
      </c>
      <c r="AG434" s="67">
        <f>+ROUND('Izračun udjela za 2024. (kune)'!AG434/'Izračun udjela za 2024. (euri)'!$G$1,2)</f>
        <v>1403595.48</v>
      </c>
      <c r="AH434" s="64">
        <f>+ROUND('Izračun udjela za 2024. (kune)'!AH434/'Izračun udjela za 2024. (euri)'!$G$1,2)</f>
        <v>1318909.9099999999</v>
      </c>
      <c r="AI434" s="68">
        <f>+ROUND('Izračun udjela za 2024. (kune)'!AI434/'Izračun udjela za 2024. (euri)'!$G$1,2)</f>
        <v>0</v>
      </c>
      <c r="AJ434" s="64">
        <f>+ROUND('Izračun udjela za 2024. (kune)'!AJ434/'Izračun udjela za 2024. (euri)'!$G$1,2)</f>
        <v>120672.52</v>
      </c>
      <c r="AK434" s="67">
        <f>+ROUND('Izračun udjela za 2024. (kune)'!AK434/'Izračun udjela za 2024. (euri)'!$G$1,2)</f>
        <v>1318499.1200000001</v>
      </c>
      <c r="AL434" s="64">
        <f>+ROUND('Izračun udjela za 2024. (kune)'!AL434/'Izračun udjela za 2024. (euri)'!$G$1,2)</f>
        <v>1561843.52</v>
      </c>
      <c r="AM434" s="68">
        <f>+ROUND('Izračun udjela za 2024. (kune)'!AM434/'Izračun udjela za 2024. (euri)'!$G$1,2)</f>
        <v>2.74</v>
      </c>
      <c r="AN434" s="64">
        <f>+ROUND('Izračun udjela za 2024. (kune)'!AN434/'Izračun udjela za 2024. (euri)'!$G$1,2)</f>
        <v>102097.99</v>
      </c>
      <c r="AO434" s="67">
        <f>+ROUND('Izračun udjela za 2024. (kune)'!AO434/'Izračun udjela za 2024. (euri)'!$G$1,2)</f>
        <v>1606155.05</v>
      </c>
      <c r="AP434" s="69"/>
      <c r="AQ434" s="69"/>
      <c r="AR434" s="69"/>
      <c r="AS434" s="69"/>
      <c r="AT434" s="69"/>
      <c r="AU434" s="71"/>
      <c r="AV434" s="64">
        <v>0</v>
      </c>
      <c r="AW434" s="64">
        <v>0</v>
      </c>
      <c r="AX434" s="64">
        <v>2</v>
      </c>
      <c r="AY434" s="64">
        <v>2</v>
      </c>
      <c r="AZ434" s="64"/>
      <c r="BA434" s="64"/>
      <c r="BB434" s="64"/>
      <c r="BC434" s="64"/>
      <c r="BD434" s="72">
        <f t="shared" si="107"/>
        <v>1355577.05</v>
      </c>
      <c r="BE434" s="73">
        <f t="shared" si="105"/>
        <v>275.8</v>
      </c>
      <c r="BF434" s="74">
        <f t="shared" si="114"/>
        <v>447.75</v>
      </c>
      <c r="BG434" s="66">
        <f t="shared" si="106"/>
        <v>845134.25</v>
      </c>
      <c r="BH434" s="75">
        <f t="shared" si="108"/>
        <v>2.3880089855987511E-3</v>
      </c>
      <c r="BI434" s="76">
        <f t="shared" si="109"/>
        <v>2.3880089855987498E-3</v>
      </c>
    </row>
    <row r="435" spans="1:61" ht="15.75" customHeight="1" x14ac:dyDescent="0.25">
      <c r="A435" s="60">
        <v>1</v>
      </c>
      <c r="B435" s="61">
        <v>485</v>
      </c>
      <c r="C435" s="61">
        <v>14</v>
      </c>
      <c r="D435" s="62" t="s">
        <v>87</v>
      </c>
      <c r="E435" s="62" t="s">
        <v>514</v>
      </c>
      <c r="F435" s="63">
        <v>1626</v>
      </c>
      <c r="G435" s="64">
        <v>10</v>
      </c>
      <c r="H435" s="64">
        <f>+ROUND('Izračun udjela za 2024. (kune)'!H435/'Izračun udjela za 2024. (euri)'!$G$1,2)</f>
        <v>198237.46</v>
      </c>
      <c r="I435" s="65">
        <f>+ROUND('Izračun udjela za 2024. (kune)'!I435/'Izračun udjela za 2024. (euri)'!$G$1,2)</f>
        <v>0</v>
      </c>
      <c r="J435" s="66">
        <f>+ROUND('Izračun udjela za 2024. (kune)'!J435/'Izračun udjela za 2024. (euri)'!$G$1,2)</f>
        <v>218061.2</v>
      </c>
      <c r="K435" s="64">
        <f>+ROUND('Izračun udjela za 2024. (kune)'!K435/'Izračun udjela za 2024. (euri)'!$G$1,2)</f>
        <v>166159.51</v>
      </c>
      <c r="L435" s="65">
        <f>+ROUND('Izračun udjela za 2024. (kune)'!L435/'Izračun udjela za 2024. (euri)'!$G$1,2)</f>
        <v>0</v>
      </c>
      <c r="M435" s="66">
        <f>+ROUND('Izračun udjela za 2024. (kune)'!M435/'Izračun udjela za 2024. (euri)'!$G$1,2)</f>
        <v>182775.46</v>
      </c>
      <c r="N435" s="64">
        <f>+ROUND('Izračun udjela za 2024. (kune)'!N435/'Izračun udjela za 2024. (euri)'!$G$1,2)</f>
        <v>83339.63</v>
      </c>
      <c r="O435" s="65">
        <f>+ROUND('Izračun udjela za 2024. (kune)'!O435/'Izračun udjela za 2024. (euri)'!$G$1,2)</f>
        <v>0</v>
      </c>
      <c r="P435" s="66">
        <f>+ROUND('Izračun udjela za 2024. (kune)'!P435/'Izračun udjela za 2024. (euri)'!$G$1,2)</f>
        <v>91673.59</v>
      </c>
      <c r="Q435" s="64">
        <f>+ROUND('Izračun udjela za 2024. (kune)'!Q435/'Izračun udjela za 2024. (euri)'!$G$1,2)</f>
        <v>119035.01</v>
      </c>
      <c r="R435" s="65">
        <f>+ROUND('Izračun udjela za 2024. (kune)'!R435/'Izračun udjela za 2024. (euri)'!$G$1,2)</f>
        <v>0</v>
      </c>
      <c r="S435" s="66">
        <f>+ROUND('Izračun udjela za 2024. (kune)'!S435/'Izračun udjela za 2024. (euri)'!$G$1,2)</f>
        <v>130938.51</v>
      </c>
      <c r="T435" s="64">
        <f>+ROUND('Izračun udjela za 2024. (kune)'!T435/'Izračun udjela za 2024. (euri)'!$G$1,2)</f>
        <v>114897.64</v>
      </c>
      <c r="U435" s="65">
        <f>+ROUND('Izračun udjela za 2024. (kune)'!U435/'Izračun udjela za 2024. (euri)'!$G$1,2)</f>
        <v>0</v>
      </c>
      <c r="V435" s="67">
        <f>+ROUND('Izračun udjela za 2024. (kune)'!V435/'Izračun udjela za 2024. (euri)'!$G$1,2)</f>
        <v>126387.4</v>
      </c>
      <c r="W435" s="64">
        <f>+ROUND('Izračun udjela za 2024. (kune)'!W435/'Izračun udjela za 2024. (euri)'!$G$1,2)</f>
        <v>123170.25</v>
      </c>
      <c r="X435" s="65">
        <f>+ROUND('Izračun udjela za 2024. (kune)'!X435/'Izračun udjela za 2024. (euri)'!$G$1,2)</f>
        <v>0</v>
      </c>
      <c r="Y435" s="67">
        <f>+ROUND('Izračun udjela za 2024. (kune)'!Y435/'Izračun udjela za 2024. (euri)'!$G$1,2)</f>
        <v>135487.28</v>
      </c>
      <c r="Z435" s="64">
        <f>+ROUND('Izračun udjela za 2024. (kune)'!Z435/'Izračun udjela za 2024. (euri)'!$G$1,2)</f>
        <v>138749.85999999999</v>
      </c>
      <c r="AA435" s="68">
        <f>+ROUND('Izračun udjela za 2024. (kune)'!AA435/'Izračun udjela za 2024. (euri)'!$G$1,2)</f>
        <v>0</v>
      </c>
      <c r="AB435" s="65">
        <f>+ROUND('Izračun udjela za 2024. (kune)'!AB435/'Izračun udjela za 2024. (euri)'!$G$1,2)</f>
        <v>0</v>
      </c>
      <c r="AC435" s="67">
        <f>+ROUND('Izračun udjela za 2024. (kune)'!AC435/'Izračun udjela za 2024. (euri)'!$G$1,2)</f>
        <v>152624.85</v>
      </c>
      <c r="AD435" s="64">
        <f>+ROUND('Izračun udjela za 2024. (kune)'!AD435/'Izračun udjela za 2024. (euri)'!$G$1,2)</f>
        <v>122090.7</v>
      </c>
      <c r="AE435" s="68">
        <f>+ROUND('Izračun udjela za 2024. (kune)'!AE435/'Izračun udjela za 2024. (euri)'!$G$1,2)</f>
        <v>0</v>
      </c>
      <c r="AF435" s="65">
        <f>+ROUND('Izračun udjela za 2024. (kune)'!AF435/'Izračun udjela za 2024. (euri)'!$G$1,2)</f>
        <v>0</v>
      </c>
      <c r="AG435" s="67">
        <f>+ROUND('Izračun udjela za 2024. (kune)'!AG435/'Izračun udjela za 2024. (euri)'!$G$1,2)</f>
        <v>134299.76999999999</v>
      </c>
      <c r="AH435" s="64">
        <f>+ROUND('Izračun udjela za 2024. (kune)'!AH435/'Izračun udjela za 2024. (euri)'!$G$1,2)</f>
        <v>136559.92000000001</v>
      </c>
      <c r="AI435" s="68">
        <f>+ROUND('Izračun udjela za 2024. (kune)'!AI435/'Izračun udjela za 2024. (euri)'!$G$1,2)</f>
        <v>0</v>
      </c>
      <c r="AJ435" s="64">
        <f>+ROUND('Izračun udjela za 2024. (kune)'!AJ435/'Izračun udjela za 2024. (euri)'!$G$1,2)</f>
        <v>0</v>
      </c>
      <c r="AK435" s="67">
        <f>+ROUND('Izračun udjela za 2024. (kune)'!AK435/'Izračun udjela za 2024. (euri)'!$G$1,2)</f>
        <v>150215.91</v>
      </c>
      <c r="AL435" s="64">
        <f>+ROUND('Izračun udjela za 2024. (kune)'!AL435/'Izračun udjela za 2024. (euri)'!$G$1,2)</f>
        <v>172943.1</v>
      </c>
      <c r="AM435" s="68">
        <f>+ROUND('Izračun udjela za 2024. (kune)'!AM435/'Izračun udjela za 2024. (euri)'!$G$1,2)</f>
        <v>0</v>
      </c>
      <c r="AN435" s="64">
        <f>+ROUND('Izračun udjela za 2024. (kune)'!AN435/'Izračun udjela za 2024. (euri)'!$G$1,2)</f>
        <v>0</v>
      </c>
      <c r="AO435" s="67">
        <f>+ROUND('Izračun udjela za 2024. (kune)'!AO435/'Izračun udjela za 2024. (euri)'!$G$1,2)</f>
        <v>190237.41</v>
      </c>
      <c r="AP435" s="69"/>
      <c r="AQ435" s="69"/>
      <c r="AR435" s="69"/>
      <c r="AS435" s="69"/>
      <c r="AT435" s="69"/>
      <c r="AU435" s="71"/>
      <c r="AV435" s="64">
        <v>0</v>
      </c>
      <c r="AW435" s="64">
        <v>0</v>
      </c>
      <c r="AX435" s="64">
        <v>0</v>
      </c>
      <c r="AY435" s="64">
        <v>0</v>
      </c>
      <c r="AZ435" s="64"/>
      <c r="BA435" s="64"/>
      <c r="BB435" s="64"/>
      <c r="BC435" s="64"/>
      <c r="BD435" s="72">
        <f t="shared" si="107"/>
        <v>152573.04</v>
      </c>
      <c r="BE435" s="73">
        <f t="shared" si="105"/>
        <v>93.83</v>
      </c>
      <c r="BF435" s="74">
        <f t="shared" si="114"/>
        <v>447.75</v>
      </c>
      <c r="BG435" s="66">
        <f t="shared" si="106"/>
        <v>575473.92000000004</v>
      </c>
      <c r="BH435" s="75">
        <f t="shared" si="108"/>
        <v>1.6260575073578393E-3</v>
      </c>
      <c r="BI435" s="76">
        <f t="shared" si="109"/>
        <v>1.62605750735784E-3</v>
      </c>
    </row>
    <row r="436" spans="1:61" ht="15.75" customHeight="1" x14ac:dyDescent="0.25">
      <c r="A436" s="60">
        <v>1</v>
      </c>
      <c r="B436" s="61">
        <v>486</v>
      </c>
      <c r="C436" s="61">
        <v>5</v>
      </c>
      <c r="D436" s="62" t="s">
        <v>87</v>
      </c>
      <c r="E436" s="62" t="s">
        <v>515</v>
      </c>
      <c r="F436" s="63">
        <v>3020</v>
      </c>
      <c r="G436" s="64">
        <v>10</v>
      </c>
      <c r="H436" s="64">
        <f>+ROUND('Izračun udjela za 2024. (kune)'!H436/'Izračun udjela za 2024. (euri)'!$G$1,2)</f>
        <v>554050.93000000005</v>
      </c>
      <c r="I436" s="65">
        <f>+ROUND('Izračun udjela za 2024. (kune)'!I436/'Izračun udjela za 2024. (euri)'!$G$1,2)</f>
        <v>26119.65</v>
      </c>
      <c r="J436" s="66">
        <f>+ROUND('Izračun udjela za 2024. (kune)'!J436/'Izračun udjela za 2024. (euri)'!$G$1,2)</f>
        <v>580724.41</v>
      </c>
      <c r="K436" s="64">
        <f>+ROUND('Izračun udjela za 2024. (kune)'!K436/'Izračun udjela za 2024. (euri)'!$G$1,2)</f>
        <v>547490.5</v>
      </c>
      <c r="L436" s="65">
        <f>+ROUND('Izračun udjela za 2024. (kune)'!L436/'Izračun udjela za 2024. (euri)'!$G$1,2)</f>
        <v>25810.37</v>
      </c>
      <c r="M436" s="66">
        <f>+ROUND('Izračun udjela za 2024. (kune)'!M436/'Izračun udjela za 2024. (euri)'!$G$1,2)</f>
        <v>573848.15</v>
      </c>
      <c r="N436" s="64">
        <f>+ROUND('Izračun udjela za 2024. (kune)'!N436/'Izračun udjela za 2024. (euri)'!$G$1,2)</f>
        <v>518810.76</v>
      </c>
      <c r="O436" s="65">
        <f>+ROUND('Izračun udjela za 2024. (kune)'!O436/'Izračun udjela za 2024. (euri)'!$G$1,2)</f>
        <v>24458.28</v>
      </c>
      <c r="P436" s="66">
        <f>+ROUND('Izračun udjela za 2024. (kune)'!P436/'Izračun udjela za 2024. (euri)'!$G$1,2)</f>
        <v>543787.73</v>
      </c>
      <c r="Q436" s="64">
        <f>+ROUND('Izračun udjela za 2024. (kune)'!Q436/'Izračun udjela za 2024. (euri)'!$G$1,2)</f>
        <v>585748.91</v>
      </c>
      <c r="R436" s="65">
        <f>+ROUND('Izračun udjela za 2024. (kune)'!R436/'Izračun udjela za 2024. (euri)'!$G$1,2)</f>
        <v>27770.94</v>
      </c>
      <c r="S436" s="66">
        <f>+ROUND('Izračun udjela za 2024. (kune)'!S436/'Izračun udjela za 2024. (euri)'!$G$1,2)</f>
        <v>613775.77</v>
      </c>
      <c r="T436" s="64">
        <f>+ROUND('Izračun udjela za 2024. (kune)'!T436/'Izračun udjela za 2024. (euri)'!$G$1,2)</f>
        <v>634250.74</v>
      </c>
      <c r="U436" s="65">
        <f>+ROUND('Izračun udjela za 2024. (kune)'!U436/'Izračun udjela za 2024. (euri)'!$G$1,2)</f>
        <v>30082.06</v>
      </c>
      <c r="V436" s="67">
        <f>+ROUND('Izračun udjela za 2024. (kune)'!V436/'Izračun udjela za 2024. (euri)'!$G$1,2)</f>
        <v>664585.55000000005</v>
      </c>
      <c r="W436" s="64">
        <f>+ROUND('Izračun udjela za 2024. (kune)'!W436/'Izračun udjela za 2024. (euri)'!$G$1,2)</f>
        <v>727983.6</v>
      </c>
      <c r="X436" s="65">
        <f>+ROUND('Izračun udjela za 2024. (kune)'!X436/'Izračun udjela za 2024. (euri)'!$G$1,2)</f>
        <v>34665.86</v>
      </c>
      <c r="Y436" s="67">
        <f>+ROUND('Izračun udjela za 2024. (kune)'!Y436/'Izračun udjela za 2024. (euri)'!$G$1,2)</f>
        <v>762649.51</v>
      </c>
      <c r="Z436" s="64">
        <f>+ROUND('Izračun udjela za 2024. (kune)'!Z436/'Izračun udjela za 2024. (euri)'!$G$1,2)</f>
        <v>849614.36</v>
      </c>
      <c r="AA436" s="68">
        <f>+ROUND('Izračun udjela za 2024. (kune)'!AA436/'Izračun udjela za 2024. (euri)'!$G$1,2)</f>
        <v>740.79</v>
      </c>
      <c r="AB436" s="65">
        <f>+ROUND('Izračun udjela za 2024. (kune)'!AB436/'Izračun udjela za 2024. (euri)'!$G$1,2)</f>
        <v>40457.79</v>
      </c>
      <c r="AC436" s="67">
        <f>+ROUND('Izračun udjela za 2024. (kune)'!AC436/'Izračun udjela za 2024. (euri)'!$G$1,2)</f>
        <v>890072.22</v>
      </c>
      <c r="AD436" s="64">
        <f>+ROUND('Izračun udjela za 2024. (kune)'!AD436/'Izračun udjela za 2024. (euri)'!$G$1,2)</f>
        <v>870384.82</v>
      </c>
      <c r="AE436" s="68">
        <f>+ROUND('Izračun udjela za 2024. (kune)'!AE436/'Izračun udjela za 2024. (euri)'!$G$1,2)</f>
        <v>423.41</v>
      </c>
      <c r="AF436" s="65">
        <f>+ROUND('Izračun udjela za 2024. (kune)'!AF436/'Izračun udjela za 2024. (euri)'!$G$1,2)</f>
        <v>40900.99</v>
      </c>
      <c r="AG436" s="67">
        <f>+ROUND('Izračun udjela za 2024. (kune)'!AG436/'Izračun udjela za 2024. (euri)'!$G$1,2)</f>
        <v>914594.38</v>
      </c>
      <c r="AH436" s="64">
        <f>+ROUND('Izračun udjela za 2024. (kune)'!AH436/'Izračun udjela za 2024. (euri)'!$G$1,2)</f>
        <v>876552.09</v>
      </c>
      <c r="AI436" s="68">
        <f>+ROUND('Izračun udjela za 2024. (kune)'!AI436/'Izračun udjela za 2024. (euri)'!$G$1,2)</f>
        <v>554.25</v>
      </c>
      <c r="AJ436" s="64">
        <f>+ROUND('Izračun udjela za 2024. (kune)'!AJ436/'Izračun udjela za 2024. (euri)'!$G$1,2)</f>
        <v>42030.239999999998</v>
      </c>
      <c r="AK436" s="67">
        <f>+ROUND('Izračun udjela za 2024. (kune)'!AK436/'Izračun udjela za 2024. (euri)'!$G$1,2)</f>
        <v>924153.13</v>
      </c>
      <c r="AL436" s="64">
        <f>+ROUND('Izračun udjela za 2024. (kune)'!AL436/'Izračun udjela za 2024. (euri)'!$G$1,2)</f>
        <v>1105233.29</v>
      </c>
      <c r="AM436" s="68">
        <f>+ROUND('Izračun udjela za 2024. (kune)'!AM436/'Izračun udjela za 2024. (euri)'!$G$1,2)</f>
        <v>477.7</v>
      </c>
      <c r="AN436" s="64">
        <f>+ROUND('Izračun udjela za 2024. (kune)'!AN436/'Izračun udjela za 2024. (euri)'!$G$1,2)</f>
        <v>52340.31</v>
      </c>
      <c r="AO436" s="67">
        <f>+ROUND('Izračun udjela za 2024. (kune)'!AO436/'Izračun udjela za 2024. (euri)'!$G$1,2)</f>
        <v>1165321.55</v>
      </c>
      <c r="AP436" s="69"/>
      <c r="AQ436" s="69"/>
      <c r="AR436" s="69"/>
      <c r="AS436" s="69"/>
      <c r="AT436" s="69"/>
      <c r="AU436" s="71"/>
      <c r="AV436" s="64">
        <v>0</v>
      </c>
      <c r="AW436" s="64">
        <v>12</v>
      </c>
      <c r="AX436" s="64">
        <v>31</v>
      </c>
      <c r="AY436" s="64">
        <v>35</v>
      </c>
      <c r="AZ436" s="64"/>
      <c r="BA436" s="64"/>
      <c r="BB436" s="64"/>
      <c r="BC436" s="64"/>
      <c r="BD436" s="72">
        <f t="shared" si="107"/>
        <v>931358.16</v>
      </c>
      <c r="BE436" s="73">
        <f t="shared" si="105"/>
        <v>308.39999999999998</v>
      </c>
      <c r="BF436" s="74">
        <f t="shared" si="114"/>
        <v>447.75</v>
      </c>
      <c r="BG436" s="66">
        <f t="shared" si="106"/>
        <v>420837.00000000006</v>
      </c>
      <c r="BH436" s="75">
        <f t="shared" si="108"/>
        <v>1.1891158564126608E-3</v>
      </c>
      <c r="BI436" s="76">
        <f t="shared" si="109"/>
        <v>1.1891158564126599E-3</v>
      </c>
    </row>
    <row r="437" spans="1:61" ht="15.75" customHeight="1" x14ac:dyDescent="0.25">
      <c r="A437" s="60">
        <v>1</v>
      </c>
      <c r="B437" s="61">
        <v>487</v>
      </c>
      <c r="C437" s="61">
        <v>16</v>
      </c>
      <c r="D437" s="62" t="s">
        <v>91</v>
      </c>
      <c r="E437" s="62" t="s">
        <v>516</v>
      </c>
      <c r="F437" s="63">
        <v>30842</v>
      </c>
      <c r="G437" s="64">
        <v>15</v>
      </c>
      <c r="H437" s="64">
        <f>+ROUND('Izračun udjela za 2024. (kune)'!H437/'Izračun udjela za 2024. (euri)'!$G$1,2)</f>
        <v>9441222</v>
      </c>
      <c r="I437" s="65">
        <f>+ROUND('Izračun udjela za 2024. (kune)'!I437/'Izračun udjela za 2024. (euri)'!$G$1,2)</f>
        <v>1151593.57</v>
      </c>
      <c r="J437" s="66">
        <f>+ROUND('Izračun udjela za 2024. (kune)'!J437/'Izračun udjela za 2024. (euri)'!$G$1,2)</f>
        <v>9533072.6999999993</v>
      </c>
      <c r="K437" s="64">
        <f>+ROUND('Izračun udjela za 2024. (kune)'!K437/'Izračun udjela za 2024. (euri)'!$G$1,2)</f>
        <v>9311292.0999999996</v>
      </c>
      <c r="L437" s="65">
        <f>+ROUND('Izračun udjela za 2024. (kune)'!L437/'Izračun udjela za 2024. (euri)'!$G$1,2)</f>
        <v>1127059.68</v>
      </c>
      <c r="M437" s="66">
        <f>+ROUND('Izračun udjela za 2024. (kune)'!M437/'Izračun udjela za 2024. (euri)'!$G$1,2)</f>
        <v>9411867.2899999991</v>
      </c>
      <c r="N437" s="64">
        <f>+ROUND('Izračun udjela za 2024. (kune)'!N437/'Izračun udjela za 2024. (euri)'!$G$1,2)</f>
        <v>8384544.7699999996</v>
      </c>
      <c r="O437" s="65">
        <f>+ROUND('Izračun udjela za 2024. (kune)'!O437/'Izračun udjela za 2024. (euri)'!$G$1,2)</f>
        <v>954932.08</v>
      </c>
      <c r="P437" s="66">
        <f>+ROUND('Izračun udjela za 2024. (kune)'!P437/'Izračun udjela za 2024. (euri)'!$G$1,2)</f>
        <v>8544054.5899999999</v>
      </c>
      <c r="Q437" s="64">
        <f>+ROUND('Izračun udjela za 2024. (kune)'!Q437/'Izračun udjela za 2024. (euri)'!$G$1,2)</f>
        <v>8719037.8300000001</v>
      </c>
      <c r="R437" s="65">
        <f>+ROUND('Izračun udjela za 2024. (kune)'!R437/'Izračun udjela za 2024. (euri)'!$G$1,2)</f>
        <v>997378.24</v>
      </c>
      <c r="S437" s="66">
        <f>+ROUND('Izračun udjela za 2024. (kune)'!S437/'Izračun udjela za 2024. (euri)'!$G$1,2)</f>
        <v>8879908.5299999993</v>
      </c>
      <c r="T437" s="64">
        <f>+ROUND('Izračun udjela za 2024. (kune)'!T437/'Izračun udjela za 2024. (euri)'!$G$1,2)</f>
        <v>8130554.5800000001</v>
      </c>
      <c r="U437" s="65">
        <f>+ROUND('Izračun udjela za 2024. (kune)'!U437/'Izračun udjela za 2024. (euri)'!$G$1,2)</f>
        <v>932359.89</v>
      </c>
      <c r="V437" s="67">
        <f>+ROUND('Izračun udjela za 2024. (kune)'!V437/'Izračun udjela za 2024. (euri)'!$G$1,2)</f>
        <v>8277923.8899999997</v>
      </c>
      <c r="W437" s="64">
        <f>+ROUND('Izračun udjela za 2024. (kune)'!W437/'Izračun udjela za 2024. (euri)'!$G$1,2)</f>
        <v>8876877.6699999999</v>
      </c>
      <c r="X437" s="65">
        <f>+ROUND('Izračun udjela za 2024. (kune)'!X437/'Izračun udjela za 2024. (euri)'!$G$1,2)</f>
        <v>993851.84</v>
      </c>
      <c r="Y437" s="67">
        <f>+ROUND('Izračun udjela za 2024. (kune)'!Y437/'Izračun udjela za 2024. (euri)'!$G$1,2)</f>
        <v>9065479.6999999993</v>
      </c>
      <c r="Z437" s="64">
        <f>+ROUND('Izračun udjela za 2024. (kune)'!Z437/'Izračun udjela za 2024. (euri)'!$G$1,2)</f>
        <v>10645674.73</v>
      </c>
      <c r="AA437" s="68">
        <f>+ROUND('Izračun udjela za 2024. (kune)'!AA437/'Izračun udjela za 2024. (euri)'!$G$1,2)</f>
        <v>24272.27</v>
      </c>
      <c r="AB437" s="65">
        <f>+ROUND('Izračun udjela za 2024. (kune)'!AB437/'Izračun udjela za 2024. (euri)'!$G$1,2)</f>
        <v>1224724.83</v>
      </c>
      <c r="AC437" s="67">
        <f>+ROUND('Izračun udjela za 2024. (kune)'!AC437/'Izračun udjela za 2024. (euri)'!$G$1,2)</f>
        <v>10813276.619999999</v>
      </c>
      <c r="AD437" s="64">
        <f>+ROUND('Izračun udjela za 2024. (kune)'!AD437/'Izračun udjela za 2024. (euri)'!$G$1,2)</f>
        <v>11731622.630000001</v>
      </c>
      <c r="AE437" s="68">
        <f>+ROUND('Izračun udjela za 2024. (kune)'!AE437/'Izračun udjela za 2024. (euri)'!$G$1,2)</f>
        <v>5892.86</v>
      </c>
      <c r="AF437" s="65">
        <f>+ROUND('Izračun udjela za 2024. (kune)'!AF437/'Izračun udjela za 2024. (euri)'!$G$1,2)</f>
        <v>1371614.08</v>
      </c>
      <c r="AG437" s="67">
        <f>+ROUND('Izračun udjela za 2024. (kune)'!AG437/'Izračun udjela za 2024. (euri)'!$G$1,2)</f>
        <v>11917764.609999999</v>
      </c>
      <c r="AH437" s="64">
        <f>+ROUND('Izračun udjela za 2024. (kune)'!AH437/'Izračun udjela za 2024. (euri)'!$G$1,2)</f>
        <v>9812338.3000000007</v>
      </c>
      <c r="AI437" s="68">
        <f>+ROUND('Izračun udjela za 2024. (kune)'!AI437/'Izračun udjela za 2024. (euri)'!$G$1,2)</f>
        <v>4811.53</v>
      </c>
      <c r="AJ437" s="64">
        <f>+ROUND('Izračun udjela za 2024. (kune)'!AJ437/'Izračun udjela za 2024. (euri)'!$G$1,2)</f>
        <v>892032.34</v>
      </c>
      <c r="AK437" s="67">
        <f>+ROUND('Izračun udjela za 2024. (kune)'!AK437/'Izračun udjela za 2024. (euri)'!$G$1,2)</f>
        <v>10272736.970000001</v>
      </c>
      <c r="AL437" s="64">
        <f>+ROUND('Izračun udjela za 2024. (kune)'!AL437/'Izračun udjela za 2024. (euri)'!$G$1,2)</f>
        <v>11511425.779999999</v>
      </c>
      <c r="AM437" s="68">
        <f>+ROUND('Izračun udjela za 2024. (kune)'!AM437/'Izračun udjela za 2024. (euri)'!$G$1,2)</f>
        <v>3664.69</v>
      </c>
      <c r="AN437" s="64">
        <f>+ROUND('Izračun udjela za 2024. (kune)'!AN437/'Izračun udjela za 2024. (euri)'!$G$1,2)</f>
        <v>1046495.1</v>
      </c>
      <c r="AO437" s="67">
        <f>+ROUND('Izračun udjela za 2024. (kune)'!AO437/'Izračun udjela za 2024. (euri)'!$G$1,2)</f>
        <v>12055411.1</v>
      </c>
      <c r="AP437" s="69"/>
      <c r="AQ437" s="69"/>
      <c r="AR437" s="69"/>
      <c r="AS437" s="69"/>
      <c r="AT437" s="69"/>
      <c r="AU437" s="71"/>
      <c r="AV437" s="64">
        <v>31</v>
      </c>
      <c r="AW437" s="64">
        <v>46</v>
      </c>
      <c r="AX437" s="64">
        <v>87</v>
      </c>
      <c r="AY437" s="64">
        <v>109</v>
      </c>
      <c r="AZ437" s="64"/>
      <c r="BA437" s="64"/>
      <c r="BB437" s="64"/>
      <c r="BC437" s="64"/>
      <c r="BD437" s="72">
        <f t="shared" si="107"/>
        <v>10824933.800000001</v>
      </c>
      <c r="BE437" s="73">
        <f t="shared" si="105"/>
        <v>350.98</v>
      </c>
      <c r="BF437" s="74">
        <f>+$BJ$601</f>
        <v>453.27</v>
      </c>
      <c r="BG437" s="66">
        <f t="shared" si="106"/>
        <v>3154828.1799999988</v>
      </c>
      <c r="BH437" s="75">
        <f t="shared" si="108"/>
        <v>8.9142737285350243E-3</v>
      </c>
      <c r="BI437" s="76">
        <f t="shared" si="109"/>
        <v>8.9142737285350208E-3</v>
      </c>
    </row>
    <row r="438" spans="1:61" ht="15.75" customHeight="1" x14ac:dyDescent="0.25">
      <c r="A438" s="60">
        <v>1</v>
      </c>
      <c r="B438" s="61">
        <v>488</v>
      </c>
      <c r="C438" s="61">
        <v>8</v>
      </c>
      <c r="D438" s="62" t="s">
        <v>87</v>
      </c>
      <c r="E438" s="62" t="s">
        <v>517</v>
      </c>
      <c r="F438" s="63">
        <v>3226</v>
      </c>
      <c r="G438" s="64">
        <v>10</v>
      </c>
      <c r="H438" s="64">
        <f>+ROUND('Izračun udjela za 2024. (kune)'!H438/'Izračun udjela za 2024. (euri)'!$G$1,2)</f>
        <v>879656.32</v>
      </c>
      <c r="I438" s="65">
        <f>+ROUND('Izračun udjela za 2024. (kune)'!I438/'Izračun udjela za 2024. (euri)'!$G$1,2)</f>
        <v>0</v>
      </c>
      <c r="J438" s="66">
        <f>+ROUND('Izračun udjela za 2024. (kune)'!J438/'Izračun udjela za 2024. (euri)'!$G$1,2)</f>
        <v>967621.95</v>
      </c>
      <c r="K438" s="64">
        <f>+ROUND('Izračun udjela za 2024. (kune)'!K438/'Izračun udjela za 2024. (euri)'!$G$1,2)</f>
        <v>967860.51</v>
      </c>
      <c r="L438" s="65">
        <f>+ROUND('Izračun udjela za 2024. (kune)'!L438/'Izračun udjela za 2024. (euri)'!$G$1,2)</f>
        <v>0</v>
      </c>
      <c r="M438" s="66">
        <f>+ROUND('Izračun udjela za 2024. (kune)'!M438/'Izračun udjela za 2024. (euri)'!$G$1,2)</f>
        <v>1064646.57</v>
      </c>
      <c r="N438" s="64">
        <f>+ROUND('Izračun udjela za 2024. (kune)'!N438/'Izračun udjela za 2024. (euri)'!$G$1,2)</f>
        <v>866251.31</v>
      </c>
      <c r="O438" s="65">
        <f>+ROUND('Izračun udjela za 2024. (kune)'!O438/'Izračun udjela za 2024. (euri)'!$G$1,2)</f>
        <v>0</v>
      </c>
      <c r="P438" s="66">
        <f>+ROUND('Izračun udjela za 2024. (kune)'!P438/'Izračun udjela za 2024. (euri)'!$G$1,2)</f>
        <v>952876.44</v>
      </c>
      <c r="Q438" s="64">
        <f>+ROUND('Izračun udjela za 2024. (kune)'!Q438/'Izračun udjela za 2024. (euri)'!$G$1,2)</f>
        <v>970745.88</v>
      </c>
      <c r="R438" s="65">
        <f>+ROUND('Izračun udjela za 2024. (kune)'!R438/'Izračun udjela za 2024. (euri)'!$G$1,2)</f>
        <v>0</v>
      </c>
      <c r="S438" s="66">
        <f>+ROUND('Izračun udjela za 2024. (kune)'!S438/'Izračun udjela za 2024. (euri)'!$G$1,2)</f>
        <v>1067820.47</v>
      </c>
      <c r="T438" s="64">
        <f>+ROUND('Izračun udjela za 2024. (kune)'!T438/'Izračun udjela za 2024. (euri)'!$G$1,2)</f>
        <v>860692.51</v>
      </c>
      <c r="U438" s="65">
        <f>+ROUND('Izračun udjela za 2024. (kune)'!U438/'Izračun udjela za 2024. (euri)'!$G$1,2)</f>
        <v>0</v>
      </c>
      <c r="V438" s="67">
        <f>+ROUND('Izračun udjela za 2024. (kune)'!V438/'Izračun udjela za 2024. (euri)'!$G$1,2)</f>
        <v>946761.76</v>
      </c>
      <c r="W438" s="64">
        <f>+ROUND('Izračun udjela za 2024. (kune)'!W438/'Izračun udjela za 2024. (euri)'!$G$1,2)</f>
        <v>1097740.33</v>
      </c>
      <c r="X438" s="65">
        <f>+ROUND('Izračun udjela za 2024. (kune)'!X438/'Izračun udjela za 2024. (euri)'!$G$1,2)</f>
        <v>0</v>
      </c>
      <c r="Y438" s="67">
        <f>+ROUND('Izračun udjela za 2024. (kune)'!Y438/'Izračun udjela za 2024. (euri)'!$G$1,2)</f>
        <v>1207514.3600000001</v>
      </c>
      <c r="Z438" s="64">
        <f>+ROUND('Izračun udjela za 2024. (kune)'!Z438/'Izračun udjela za 2024. (euri)'!$G$1,2)</f>
        <v>1103366.3799999999</v>
      </c>
      <c r="AA438" s="68">
        <f>+ROUND('Izračun udjela za 2024. (kune)'!AA438/'Izračun udjela za 2024. (euri)'!$G$1,2)</f>
        <v>34818.93</v>
      </c>
      <c r="AB438" s="65">
        <f>+ROUND('Izračun udjela za 2024. (kune)'!AB438/'Izračun udjela za 2024. (euri)'!$G$1,2)</f>
        <v>0</v>
      </c>
      <c r="AC438" s="67">
        <f>+ROUND('Izračun udjela za 2024. (kune)'!AC438/'Izračun udjela za 2024. (euri)'!$G$1,2)</f>
        <v>1444544.14</v>
      </c>
      <c r="AD438" s="64">
        <f>+ROUND('Izračun udjela za 2024. (kune)'!AD438/'Izračun udjela za 2024. (euri)'!$G$1,2)</f>
        <v>1002772.93</v>
      </c>
      <c r="AE438" s="68">
        <f>+ROUND('Izračun udjela za 2024. (kune)'!AE438/'Izračun udjela za 2024. (euri)'!$G$1,2)</f>
        <v>32543.58</v>
      </c>
      <c r="AF438" s="65">
        <f>+ROUND('Izračun udjela za 2024. (kune)'!AF438/'Izračun udjela za 2024. (euri)'!$G$1,2)</f>
        <v>0</v>
      </c>
      <c r="AG438" s="67">
        <f>+ROUND('Izračun udjela za 2024. (kune)'!AG438/'Izračun udjela za 2024. (euri)'!$G$1,2)</f>
        <v>1339022.1399999999</v>
      </c>
      <c r="AH438" s="64">
        <f>+ROUND('Izračun udjela za 2024. (kune)'!AH438/'Izračun udjela za 2024. (euri)'!$G$1,2)</f>
        <v>894936.35</v>
      </c>
      <c r="AI438" s="68">
        <f>+ROUND('Izračun udjela za 2024. (kune)'!AI438/'Izračun udjela za 2024. (euri)'!$G$1,2)</f>
        <v>49299.32</v>
      </c>
      <c r="AJ438" s="64">
        <f>+ROUND('Izračun udjela za 2024. (kune)'!AJ438/'Izračun udjela za 2024. (euri)'!$G$1,2)</f>
        <v>0</v>
      </c>
      <c r="AK438" s="67">
        <f>+ROUND('Izračun udjela za 2024. (kune)'!AK438/'Izračun udjela za 2024. (euri)'!$G$1,2)</f>
        <v>1256280.77</v>
      </c>
      <c r="AL438" s="64">
        <f>+ROUND('Izračun udjela za 2024. (kune)'!AL438/'Izračun udjela za 2024. (euri)'!$G$1,2)</f>
        <v>1042211.23</v>
      </c>
      <c r="AM438" s="68">
        <f>+ROUND('Izračun udjela za 2024. (kune)'!AM438/'Izračun udjela za 2024. (euri)'!$G$1,2)</f>
        <v>55406.54</v>
      </c>
      <c r="AN438" s="64">
        <f>+ROUND('Izračun udjela za 2024. (kune)'!AN438/'Izračun udjela za 2024. (euri)'!$G$1,2)</f>
        <v>0</v>
      </c>
      <c r="AO438" s="67">
        <f>+ROUND('Izračun udjela za 2024. (kune)'!AO438/'Izračun udjela za 2024. (euri)'!$G$1,2)</f>
        <v>1418134.97</v>
      </c>
      <c r="AP438" s="69"/>
      <c r="AQ438" s="69"/>
      <c r="AR438" s="69"/>
      <c r="AS438" s="69"/>
      <c r="AT438" s="69"/>
      <c r="AU438" s="71"/>
      <c r="AV438" s="64">
        <v>1229</v>
      </c>
      <c r="AW438" s="64">
        <v>1241</v>
      </c>
      <c r="AX438" s="64">
        <v>1489</v>
      </c>
      <c r="AY438" s="64">
        <v>1519</v>
      </c>
      <c r="AZ438" s="64"/>
      <c r="BA438" s="64"/>
      <c r="BB438" s="64"/>
      <c r="BC438" s="64"/>
      <c r="BD438" s="72">
        <f t="shared" si="107"/>
        <v>1333099.28</v>
      </c>
      <c r="BE438" s="73">
        <f t="shared" si="105"/>
        <v>413.24</v>
      </c>
      <c r="BF438" s="74">
        <f t="shared" ref="BF438:BF440" si="115">+$BJ$600</f>
        <v>447.75</v>
      </c>
      <c r="BG438" s="66">
        <f t="shared" si="106"/>
        <v>111329.25999999997</v>
      </c>
      <c r="BH438" s="75">
        <f t="shared" si="108"/>
        <v>3.1457164733302375E-4</v>
      </c>
      <c r="BI438" s="76">
        <f t="shared" si="109"/>
        <v>3.1457164733302402E-4</v>
      </c>
    </row>
    <row r="439" spans="1:61" ht="15.75" customHeight="1" x14ac:dyDescent="0.25">
      <c r="A439" s="77">
        <v>1</v>
      </c>
      <c r="B439" s="78">
        <v>489</v>
      </c>
      <c r="C439" s="78">
        <v>13</v>
      </c>
      <c r="D439" s="79" t="s">
        <v>87</v>
      </c>
      <c r="E439" s="79" t="s">
        <v>518</v>
      </c>
      <c r="F439" s="63">
        <v>3045</v>
      </c>
      <c r="G439" s="64">
        <v>10</v>
      </c>
      <c r="H439" s="64">
        <f>+ROUND('Izračun udjela za 2024. (kune)'!H439/'Izračun udjela za 2024. (euri)'!$G$1,2)</f>
        <v>505275.5</v>
      </c>
      <c r="I439" s="65">
        <f>+ROUND('Izračun udjela za 2024. (kune)'!I439/'Izračun udjela za 2024. (euri)'!$G$1,2)</f>
        <v>0</v>
      </c>
      <c r="J439" s="66">
        <f>+ROUND('Izračun udjela za 2024. (kune)'!J439/'Izračun udjela za 2024. (euri)'!$G$1,2)</f>
        <v>555803.05000000005</v>
      </c>
      <c r="K439" s="64">
        <f>+ROUND('Izračun udjela za 2024. (kune)'!K439/'Izračun udjela za 2024. (euri)'!$G$1,2)</f>
        <v>642173.78</v>
      </c>
      <c r="L439" s="65">
        <f>+ROUND('Izračun udjela za 2024. (kune)'!L439/'Izračun udjela za 2024. (euri)'!$G$1,2)</f>
        <v>0</v>
      </c>
      <c r="M439" s="66">
        <f>+ROUND('Izračun udjela za 2024. (kune)'!M439/'Izračun udjela za 2024. (euri)'!$G$1,2)</f>
        <v>706391.15</v>
      </c>
      <c r="N439" s="64">
        <f>+ROUND('Izračun udjela za 2024. (kune)'!N439/'Izračun udjela za 2024. (euri)'!$G$1,2)</f>
        <v>600592.76</v>
      </c>
      <c r="O439" s="65">
        <f>+ROUND('Izračun udjela za 2024. (kune)'!O439/'Izračun udjela za 2024. (euri)'!$G$1,2)</f>
        <v>0</v>
      </c>
      <c r="P439" s="66">
        <f>+ROUND('Izračun udjela za 2024. (kune)'!P439/'Izračun udjela za 2024. (euri)'!$G$1,2)</f>
        <v>660652.03</v>
      </c>
      <c r="Q439" s="64">
        <f>+ROUND('Izračun udjela za 2024. (kune)'!Q439/'Izračun udjela za 2024. (euri)'!$G$1,2)</f>
        <v>646415.01</v>
      </c>
      <c r="R439" s="65">
        <f>+ROUND('Izračun udjela za 2024. (kune)'!R439/'Izračun udjela za 2024. (euri)'!$G$1,2)</f>
        <v>0</v>
      </c>
      <c r="S439" s="66">
        <f>+ROUND('Izračun udjela za 2024. (kune)'!S439/'Izračun udjela za 2024. (euri)'!$G$1,2)</f>
        <v>711056.52</v>
      </c>
      <c r="T439" s="64">
        <f>+ROUND('Izračun udjela za 2024. (kune)'!T439/'Izračun udjela za 2024. (euri)'!$G$1,2)</f>
        <v>585455.56999999995</v>
      </c>
      <c r="U439" s="65">
        <f>+ROUND('Izračun udjela za 2024. (kune)'!U439/'Izračun udjela za 2024. (euri)'!$G$1,2)</f>
        <v>0</v>
      </c>
      <c r="V439" s="67">
        <f>+ROUND('Izračun udjela za 2024. (kune)'!V439/'Izračun udjela za 2024. (euri)'!$G$1,2)</f>
        <v>644001.12</v>
      </c>
      <c r="W439" s="64">
        <f>+ROUND('Izračun udjela za 2024. (kune)'!W439/'Izračun udjela za 2024. (euri)'!$G$1,2)</f>
        <v>757869.2</v>
      </c>
      <c r="X439" s="65">
        <f>+ROUND('Izračun udjela za 2024. (kune)'!X439/'Izračun udjela za 2024. (euri)'!$G$1,2)</f>
        <v>0</v>
      </c>
      <c r="Y439" s="67">
        <f>+ROUND('Izračun udjela za 2024. (kune)'!Y439/'Izračun udjela za 2024. (euri)'!$G$1,2)</f>
        <v>833656.12</v>
      </c>
      <c r="Z439" s="64">
        <f>+ROUND('Izračun udjela za 2024. (kune)'!Z439/'Izračun udjela za 2024. (euri)'!$G$1,2)</f>
        <v>948707.15</v>
      </c>
      <c r="AA439" s="68">
        <f>+ROUND('Izračun udjela za 2024. (kune)'!AA439/'Izračun udjela za 2024. (euri)'!$G$1,2)</f>
        <v>194673.37</v>
      </c>
      <c r="AB439" s="65">
        <f>+ROUND('Izračun udjela za 2024. (kune)'!AB439/'Izračun udjela za 2024. (euri)'!$G$1,2)</f>
        <v>0</v>
      </c>
      <c r="AC439" s="67">
        <f>+ROUND('Izračun udjela za 2024. (kune)'!AC439/'Izračun udjela za 2024. (euri)'!$G$1,2)</f>
        <v>2974032.02</v>
      </c>
      <c r="AD439" s="64">
        <f>+ROUND('Izračun udjela za 2024. (kune)'!AD439/'Izračun udjela za 2024. (euri)'!$G$1,2)</f>
        <v>906369.56</v>
      </c>
      <c r="AE439" s="68">
        <f>+ROUND('Izračun udjela za 2024. (kune)'!AE439/'Izračun udjela za 2024. (euri)'!$G$1,2)</f>
        <v>266266.45</v>
      </c>
      <c r="AF439" s="65">
        <f>+ROUND('Izračun udjela za 2024. (kune)'!AF439/'Izračun udjela za 2024. (euri)'!$G$1,2)</f>
        <v>0</v>
      </c>
      <c r="AG439" s="67">
        <f>+ROUND('Izračun udjela za 2024. (kune)'!AG439/'Izračun udjela za 2024. (euri)'!$G$1,2)</f>
        <v>2972877.11</v>
      </c>
      <c r="AH439" s="64">
        <f>+ROUND('Izračun udjela za 2024. (kune)'!AH439/'Izračun udjela za 2024. (euri)'!$G$1,2)</f>
        <v>931680.67</v>
      </c>
      <c r="AI439" s="68">
        <f>+ROUND('Izračun udjela za 2024. (kune)'!AI439/'Izračun udjela za 2024. (euri)'!$G$1,2)</f>
        <v>383195.04</v>
      </c>
      <c r="AJ439" s="64">
        <f>+ROUND('Izračun udjela za 2024. (kune)'!AJ439/'Izračun udjela za 2024. (euri)'!$G$1,2)</f>
        <v>0</v>
      </c>
      <c r="AK439" s="67">
        <f>+ROUND('Izračun udjela za 2024. (kune)'!AK439/'Izračun udjela za 2024. (euri)'!$G$1,2)</f>
        <v>2992105.85</v>
      </c>
      <c r="AL439" s="64">
        <f>+ROUND('Izračun udjela za 2024. (kune)'!AL439/'Izračun udjela za 2024. (euri)'!$G$1,2)</f>
        <v>1208284.6499999999</v>
      </c>
      <c r="AM439" s="68">
        <f>+ROUND('Izračun udjela za 2024. (kune)'!AM439/'Izračun udjela za 2024. (euri)'!$G$1,2)</f>
        <v>438984.48</v>
      </c>
      <c r="AN439" s="64">
        <f>+ROUND('Izračun udjela za 2024. (kune)'!AN439/'Izračun udjela za 2024. (euri)'!$G$1,2)</f>
        <v>0</v>
      </c>
      <c r="AO439" s="67">
        <f>+ROUND('Izračun udjela za 2024. (kune)'!AO439/'Izračun udjela za 2024. (euri)'!$G$1,2)</f>
        <v>3204780.85</v>
      </c>
      <c r="AP439" s="69"/>
      <c r="AQ439" s="69"/>
      <c r="AR439" s="69"/>
      <c r="AS439" s="69"/>
      <c r="AT439" s="69"/>
      <c r="AU439" s="71"/>
      <c r="AV439" s="64">
        <v>9793</v>
      </c>
      <c r="AW439" s="64">
        <v>10360</v>
      </c>
      <c r="AX439" s="64">
        <v>10908</v>
      </c>
      <c r="AY439" s="64">
        <v>10770</v>
      </c>
      <c r="AZ439" s="64"/>
      <c r="BA439" s="64"/>
      <c r="BB439" s="64"/>
      <c r="BC439" s="64"/>
      <c r="BD439" s="72">
        <f t="shared" si="107"/>
        <v>2595490.39</v>
      </c>
      <c r="BE439" s="73">
        <f t="shared" si="105"/>
        <v>852.38</v>
      </c>
      <c r="BF439" s="74">
        <f t="shared" si="115"/>
        <v>447.75</v>
      </c>
      <c r="BG439" s="66">
        <f t="shared" si="106"/>
        <v>0</v>
      </c>
      <c r="BH439" s="75">
        <f t="shared" si="108"/>
        <v>0</v>
      </c>
      <c r="BI439" s="76">
        <f t="shared" si="109"/>
        <v>0</v>
      </c>
    </row>
    <row r="440" spans="1:61" ht="15.75" customHeight="1" x14ac:dyDescent="0.25">
      <c r="A440" s="60">
        <v>1</v>
      </c>
      <c r="B440" s="61">
        <v>490</v>
      </c>
      <c r="C440" s="61">
        <v>6</v>
      </c>
      <c r="D440" s="79" t="s">
        <v>87</v>
      </c>
      <c r="E440" s="62" t="s">
        <v>519</v>
      </c>
      <c r="F440" s="63">
        <v>3842</v>
      </c>
      <c r="G440" s="64">
        <v>10</v>
      </c>
      <c r="H440" s="64">
        <f>+ROUND('Izračun udjela za 2024. (kune)'!H440/'Izračun udjela za 2024. (euri)'!$G$1,2)</f>
        <v>535820.75</v>
      </c>
      <c r="I440" s="65">
        <f>+ROUND('Izračun udjela za 2024. (kune)'!I440/'Izračun udjela za 2024. (euri)'!$G$1,2)</f>
        <v>0</v>
      </c>
      <c r="J440" s="66">
        <f>+ROUND('Izračun udjela za 2024. (kune)'!J440/'Izračun udjela za 2024. (euri)'!$G$1,2)</f>
        <v>589402.81999999995</v>
      </c>
      <c r="K440" s="64">
        <f>+ROUND('Izračun udjela za 2024. (kune)'!K440/'Izračun udjela za 2024. (euri)'!$G$1,2)</f>
        <v>574477.88</v>
      </c>
      <c r="L440" s="65">
        <f>+ROUND('Izračun udjela za 2024. (kune)'!L440/'Izračun udjela za 2024. (euri)'!$G$1,2)</f>
        <v>0</v>
      </c>
      <c r="M440" s="66">
        <f>+ROUND('Izračun udjela za 2024. (kune)'!M440/'Izračun udjela za 2024. (euri)'!$G$1,2)</f>
        <v>631925.67000000004</v>
      </c>
      <c r="N440" s="64">
        <f>+ROUND('Izračun udjela za 2024. (kune)'!N440/'Izračun udjela za 2024. (euri)'!$G$1,2)</f>
        <v>398708.07</v>
      </c>
      <c r="O440" s="65">
        <f>+ROUND('Izračun udjela za 2024. (kune)'!O440/'Izračun udjela za 2024. (euri)'!$G$1,2)</f>
        <v>0</v>
      </c>
      <c r="P440" s="66">
        <f>+ROUND('Izračun udjela za 2024. (kune)'!P440/'Izračun udjela za 2024. (euri)'!$G$1,2)</f>
        <v>438578.87</v>
      </c>
      <c r="Q440" s="64">
        <f>+ROUND('Izračun udjela za 2024. (kune)'!Q440/'Izračun udjela za 2024. (euri)'!$G$1,2)</f>
        <v>487557.94</v>
      </c>
      <c r="R440" s="65">
        <f>+ROUND('Izračun udjela za 2024. (kune)'!R440/'Izračun udjela za 2024. (euri)'!$G$1,2)</f>
        <v>0</v>
      </c>
      <c r="S440" s="66">
        <f>+ROUND('Izračun udjela za 2024. (kune)'!S440/'Izračun udjela za 2024. (euri)'!$G$1,2)</f>
        <v>536313.74</v>
      </c>
      <c r="T440" s="64">
        <f>+ROUND('Izračun udjela za 2024. (kune)'!T440/'Izračun udjela za 2024. (euri)'!$G$1,2)</f>
        <v>484819.7</v>
      </c>
      <c r="U440" s="65">
        <f>+ROUND('Izračun udjela za 2024. (kune)'!U440/'Izračun udjela za 2024. (euri)'!$G$1,2)</f>
        <v>0</v>
      </c>
      <c r="V440" s="67">
        <f>+ROUND('Izračun udjela za 2024. (kune)'!V440/'Izračun udjela za 2024. (euri)'!$G$1,2)</f>
        <v>533301.67000000004</v>
      </c>
      <c r="W440" s="64">
        <f>+ROUND('Izračun udjela za 2024. (kune)'!W440/'Izračun udjela za 2024. (euri)'!$G$1,2)</f>
        <v>597892.06000000006</v>
      </c>
      <c r="X440" s="65">
        <f>+ROUND('Izračun udjela za 2024. (kune)'!X440/'Izračun udjela za 2024. (euri)'!$G$1,2)</f>
        <v>0</v>
      </c>
      <c r="Y440" s="67">
        <f>+ROUND('Izračun udjela za 2024. (kune)'!Y440/'Izračun udjela za 2024. (euri)'!$G$1,2)</f>
        <v>657681.27</v>
      </c>
      <c r="Z440" s="64">
        <f>+ROUND('Izračun udjela za 2024. (kune)'!Z440/'Izračun udjela za 2024. (euri)'!$G$1,2)</f>
        <v>724263.34</v>
      </c>
      <c r="AA440" s="68">
        <f>+ROUND('Izračun udjela za 2024. (kune)'!AA440/'Izračun udjela za 2024. (euri)'!$G$1,2)</f>
        <v>1323.25</v>
      </c>
      <c r="AB440" s="65">
        <f>+ROUND('Izračun udjela za 2024. (kune)'!AB440/'Izračun udjela za 2024. (euri)'!$G$1,2)</f>
        <v>0</v>
      </c>
      <c r="AC440" s="67">
        <f>+ROUND('Izračun udjela za 2024. (kune)'!AC440/'Izračun udjela za 2024. (euri)'!$G$1,2)</f>
        <v>796689.68</v>
      </c>
      <c r="AD440" s="64">
        <f>+ROUND('Izračun udjela za 2024. (kune)'!AD440/'Izračun udjela za 2024. (euri)'!$G$1,2)</f>
        <v>712993.32</v>
      </c>
      <c r="AE440" s="68">
        <f>+ROUND('Izračun udjela za 2024. (kune)'!AE440/'Izračun udjela za 2024. (euri)'!$G$1,2)</f>
        <v>55.64</v>
      </c>
      <c r="AF440" s="65">
        <f>+ROUND('Izračun udjela za 2024. (kune)'!AF440/'Izračun udjela za 2024. (euri)'!$G$1,2)</f>
        <v>0</v>
      </c>
      <c r="AG440" s="67">
        <f>+ROUND('Izračun udjela za 2024. (kune)'!AG440/'Izračun udjela za 2024. (euri)'!$G$1,2)</f>
        <v>784292.65</v>
      </c>
      <c r="AH440" s="64">
        <f>+ROUND('Izračun udjela za 2024. (kune)'!AH440/'Izračun udjela za 2024. (euri)'!$G$1,2)</f>
        <v>710603.45</v>
      </c>
      <c r="AI440" s="68">
        <f>+ROUND('Izračun udjela za 2024. (kune)'!AI440/'Izračun udjela za 2024. (euri)'!$G$1,2)</f>
        <v>356.61</v>
      </c>
      <c r="AJ440" s="64">
        <f>+ROUND('Izračun udjela za 2024. (kune)'!AJ440/'Izračun udjela za 2024. (euri)'!$G$1,2)</f>
        <v>0</v>
      </c>
      <c r="AK440" s="67">
        <f>+ROUND('Izračun udjela za 2024. (kune)'!AK440/'Izračun udjela za 2024. (euri)'!$G$1,2)</f>
        <v>781663.79</v>
      </c>
      <c r="AL440" s="64">
        <f>+ROUND('Izračun udjela za 2024. (kune)'!AL440/'Izračun udjela za 2024. (euri)'!$G$1,2)</f>
        <v>762120.6</v>
      </c>
      <c r="AM440" s="68">
        <f>+ROUND('Izračun udjela za 2024. (kune)'!AM440/'Izračun udjela za 2024. (euri)'!$G$1,2)</f>
        <v>0</v>
      </c>
      <c r="AN440" s="64">
        <f>+ROUND('Izračun udjela za 2024. (kune)'!AN440/'Izračun udjela za 2024. (euri)'!$G$1,2)</f>
        <v>0</v>
      </c>
      <c r="AO440" s="67">
        <f>+ROUND('Izračun udjela za 2024. (kune)'!AO440/'Izračun udjela za 2024. (euri)'!$G$1,2)</f>
        <v>838332.66</v>
      </c>
      <c r="AP440" s="69"/>
      <c r="AQ440" s="69"/>
      <c r="AR440" s="69"/>
      <c r="AS440" s="69"/>
      <c r="AT440" s="69"/>
      <c r="AU440" s="71"/>
      <c r="AV440" s="64">
        <v>0</v>
      </c>
      <c r="AW440" s="64">
        <v>0</v>
      </c>
      <c r="AX440" s="64">
        <v>0</v>
      </c>
      <c r="AY440" s="64">
        <v>0</v>
      </c>
      <c r="AZ440" s="64"/>
      <c r="BA440" s="64"/>
      <c r="BB440" s="64"/>
      <c r="BC440" s="64"/>
      <c r="BD440" s="72">
        <f t="shared" si="107"/>
        <v>771732.01</v>
      </c>
      <c r="BE440" s="73">
        <f t="shared" si="105"/>
        <v>200.87</v>
      </c>
      <c r="BF440" s="74">
        <f t="shared" si="115"/>
        <v>447.75</v>
      </c>
      <c r="BG440" s="66">
        <f t="shared" si="106"/>
        <v>948512.96</v>
      </c>
      <c r="BH440" s="75">
        <f t="shared" si="108"/>
        <v>2.6801155809705601E-3</v>
      </c>
      <c r="BI440" s="76">
        <f t="shared" si="109"/>
        <v>2.6801155809705601E-3</v>
      </c>
    </row>
    <row r="441" spans="1:61" ht="15.75" customHeight="1" x14ac:dyDescent="0.25">
      <c r="A441" s="60">
        <v>1</v>
      </c>
      <c r="B441" s="61">
        <v>491</v>
      </c>
      <c r="C441" s="61">
        <v>10</v>
      </c>
      <c r="D441" s="79" t="s">
        <v>91</v>
      </c>
      <c r="E441" s="62" t="s">
        <v>520</v>
      </c>
      <c r="F441" s="63">
        <v>19302</v>
      </c>
      <c r="G441" s="64">
        <v>12</v>
      </c>
      <c r="H441" s="64">
        <f>+ROUND('Izračun udjela za 2024. (kune)'!H441/'Izračun udjela za 2024. (euri)'!$G$1,2)</f>
        <v>5839334.6100000003</v>
      </c>
      <c r="I441" s="65">
        <f>+ROUND('Izračun udjela za 2024. (kune)'!I441/'Izračun udjela za 2024. (euri)'!$G$1,2)</f>
        <v>530363.52</v>
      </c>
      <c r="J441" s="66">
        <f>+ROUND('Izračun udjela za 2024. (kune)'!J441/'Izračun udjela za 2024. (euri)'!$G$1,2)</f>
        <v>5946047.6200000001</v>
      </c>
      <c r="K441" s="64">
        <f>+ROUND('Izračun udjela za 2024. (kune)'!K441/'Izračun udjela za 2024. (euri)'!$G$1,2)</f>
        <v>5589083.0800000001</v>
      </c>
      <c r="L441" s="65">
        <f>+ROUND('Izračun udjela za 2024. (kune)'!L441/'Izračun udjela za 2024. (euri)'!$G$1,2)</f>
        <v>509034.72</v>
      </c>
      <c r="M441" s="66">
        <f>+ROUND('Izračun udjela za 2024. (kune)'!M441/'Izračun udjela za 2024. (euri)'!$G$1,2)</f>
        <v>5689654.1600000001</v>
      </c>
      <c r="N441" s="64">
        <f>+ROUND('Izračun udjela za 2024. (kune)'!N441/'Izračun udjela za 2024. (euri)'!$G$1,2)</f>
        <v>4771936.76</v>
      </c>
      <c r="O441" s="65">
        <f>+ROUND('Izračun udjela za 2024. (kune)'!O441/'Izračun udjela za 2024. (euri)'!$G$1,2)</f>
        <v>429264.6</v>
      </c>
      <c r="P441" s="66">
        <f>+ROUND('Izračun udjela za 2024. (kune)'!P441/'Izračun udjela za 2024. (euri)'!$G$1,2)</f>
        <v>4863792.82</v>
      </c>
      <c r="Q441" s="64">
        <f>+ROUND('Izračun udjela za 2024. (kune)'!Q441/'Izračun udjela za 2024. (euri)'!$G$1,2)</f>
        <v>4948674.9800000004</v>
      </c>
      <c r="R441" s="65">
        <f>+ROUND('Izračun udjela za 2024. (kune)'!R441/'Izračun udjela za 2024. (euri)'!$G$1,2)</f>
        <v>447709.08</v>
      </c>
      <c r="S441" s="66">
        <f>+ROUND('Izračun udjela za 2024. (kune)'!S441/'Izračun udjela za 2024. (euri)'!$G$1,2)</f>
        <v>5041081.8</v>
      </c>
      <c r="T441" s="64">
        <f>+ROUND('Izračun udjela za 2024. (kune)'!T441/'Izračun udjela za 2024. (euri)'!$G$1,2)</f>
        <v>4522115.92</v>
      </c>
      <c r="U441" s="65">
        <f>+ROUND('Izračun udjela za 2024. (kune)'!U441/'Izračun udjela za 2024. (euri)'!$G$1,2)</f>
        <v>409675.83</v>
      </c>
      <c r="V441" s="67">
        <f>+ROUND('Izračun udjela za 2024. (kune)'!V441/'Izračun udjela za 2024. (euri)'!$G$1,2)</f>
        <v>4605932.9000000004</v>
      </c>
      <c r="W441" s="64">
        <f>+ROUND('Izračun udjela za 2024. (kune)'!W441/'Izračun udjela za 2024. (euri)'!$G$1,2)</f>
        <v>5254019.3899999997</v>
      </c>
      <c r="X441" s="65">
        <f>+ROUND('Izračun udjela za 2024. (kune)'!X441/'Izračun udjela za 2024. (euri)'!$G$1,2)</f>
        <v>477638.55</v>
      </c>
      <c r="Y441" s="67">
        <f>+ROUND('Izračun udjela za 2024. (kune)'!Y441/'Izračun udjela za 2024. (euri)'!$G$1,2)</f>
        <v>5349546.54</v>
      </c>
      <c r="Z441" s="64">
        <f>+ROUND('Izračun udjela za 2024. (kune)'!Z441/'Izračun udjela za 2024. (euri)'!$G$1,2)</f>
        <v>5928093.7699999996</v>
      </c>
      <c r="AA441" s="68">
        <f>+ROUND('Izračun udjela za 2024. (kune)'!AA441/'Izračun udjela za 2024. (euri)'!$G$1,2)</f>
        <v>16744.580000000002</v>
      </c>
      <c r="AB441" s="65">
        <f>+ROUND('Izračun udjela za 2024. (kune)'!AB441/'Izračun udjela za 2024. (euri)'!$G$1,2)</f>
        <v>538918.07999999996</v>
      </c>
      <c r="AC441" s="67">
        <f>+ROUND('Izračun udjela za 2024. (kune)'!AC441/'Izračun udjela za 2024. (euri)'!$G$1,2)</f>
        <v>6024703.9699999997</v>
      </c>
      <c r="AD441" s="64">
        <f>+ROUND('Izračun udjela za 2024. (kune)'!AD441/'Izračun udjela za 2024. (euri)'!$G$1,2)</f>
        <v>6133176.96</v>
      </c>
      <c r="AE441" s="68">
        <f>+ROUND('Izračun udjela za 2024. (kune)'!AE441/'Izračun udjela za 2024. (euri)'!$G$1,2)</f>
        <v>4778.28</v>
      </c>
      <c r="AF441" s="65">
        <f>+ROUND('Izračun udjela za 2024. (kune)'!AF441/'Izračun udjela za 2024. (euri)'!$G$1,2)</f>
        <v>569163.36</v>
      </c>
      <c r="AG441" s="67">
        <f>+ROUND('Izračun udjela za 2024. (kune)'!AG441/'Izračun udjela za 2024. (euri)'!$G$1,2)</f>
        <v>6234816.5800000001</v>
      </c>
      <c r="AH441" s="64">
        <f>+ROUND('Izračun udjela za 2024. (kune)'!AH441/'Izračun udjela za 2024. (euri)'!$G$1,2)</f>
        <v>5524583.5099999998</v>
      </c>
      <c r="AI441" s="68">
        <f>+ROUND('Izračun udjela za 2024. (kune)'!AI441/'Izračun udjela za 2024. (euri)'!$G$1,2)</f>
        <v>3403.67</v>
      </c>
      <c r="AJ441" s="64">
        <f>+ROUND('Izračun udjela za 2024. (kune)'!AJ441/'Izračun udjela za 2024. (euri)'!$G$1,2)</f>
        <v>503607.73</v>
      </c>
      <c r="AK441" s="67">
        <f>+ROUND('Izračun udjela za 2024. (kune)'!AK441/'Izračun udjela za 2024. (euri)'!$G$1,2)</f>
        <v>5631052.4500000002</v>
      </c>
      <c r="AL441" s="64">
        <f>+ROUND('Izračun udjela za 2024. (kune)'!AL441/'Izračun udjela za 2024. (euri)'!$G$1,2)</f>
        <v>6987627.8200000003</v>
      </c>
      <c r="AM441" s="68">
        <f>+ROUND('Izračun udjela za 2024. (kune)'!AM441/'Izračun udjela za 2024. (euri)'!$G$1,2)</f>
        <v>3101.16</v>
      </c>
      <c r="AN441" s="64">
        <f>+ROUND('Izračun udjela za 2024. (kune)'!AN441/'Izračun udjela za 2024. (euri)'!$G$1,2)</f>
        <v>633825.37</v>
      </c>
      <c r="AO441" s="67">
        <f>+ROUND('Izračun udjela za 2024. (kune)'!AO441/'Izračun udjela za 2024. (euri)'!$G$1,2)</f>
        <v>7125940.9199999999</v>
      </c>
      <c r="AP441" s="69"/>
      <c r="AQ441" s="69"/>
      <c r="AR441" s="69"/>
      <c r="AS441" s="69"/>
      <c r="AT441" s="69"/>
      <c r="AU441" s="71"/>
      <c r="AV441" s="64">
        <v>34</v>
      </c>
      <c r="AW441" s="64">
        <v>38</v>
      </c>
      <c r="AX441" s="64">
        <v>51</v>
      </c>
      <c r="AY441" s="64">
        <v>59</v>
      </c>
      <c r="AZ441" s="64"/>
      <c r="BA441" s="64"/>
      <c r="BB441" s="64"/>
      <c r="BC441" s="64"/>
      <c r="BD441" s="72">
        <f t="shared" si="107"/>
        <v>6073212.0899999999</v>
      </c>
      <c r="BE441" s="73">
        <f t="shared" si="105"/>
        <v>314.64</v>
      </c>
      <c r="BF441" s="74">
        <f t="shared" ref="BF441:BF442" si="116">+$BJ$601</f>
        <v>453.27</v>
      </c>
      <c r="BG441" s="66">
        <f t="shared" si="106"/>
        <v>2675836.2599999998</v>
      </c>
      <c r="BH441" s="75">
        <f t="shared" si="108"/>
        <v>7.5608354919599521E-3</v>
      </c>
      <c r="BI441" s="76">
        <f t="shared" si="109"/>
        <v>7.5608354919599503E-3</v>
      </c>
    </row>
    <row r="442" spans="1:61" ht="15.75" customHeight="1" x14ac:dyDescent="0.25">
      <c r="A442" s="60">
        <v>1</v>
      </c>
      <c r="B442" s="61">
        <v>492</v>
      </c>
      <c r="C442" s="61">
        <v>17</v>
      </c>
      <c r="D442" s="79" t="s">
        <v>91</v>
      </c>
      <c r="E442" s="62" t="s">
        <v>521</v>
      </c>
      <c r="F442" s="63">
        <v>1918</v>
      </c>
      <c r="G442" s="64">
        <v>12</v>
      </c>
      <c r="H442" s="64">
        <f>+ROUND('Izračun udjela za 2024. (kune)'!H442/'Izračun udjela za 2024. (euri)'!$G$1,2)</f>
        <v>447140.16</v>
      </c>
      <c r="I442" s="65">
        <f>+ROUND('Izračun udjela za 2024. (kune)'!I442/'Izračun udjela za 2024. (euri)'!$G$1,2)</f>
        <v>12893.28</v>
      </c>
      <c r="J442" s="66">
        <f>+ROUND('Izračun udjela za 2024. (kune)'!J442/'Izračun udjela za 2024. (euri)'!$G$1,2)</f>
        <v>486356.5</v>
      </c>
      <c r="K442" s="64">
        <f>+ROUND('Izračun udjela za 2024. (kune)'!K442/'Izračun udjela za 2024. (euri)'!$G$1,2)</f>
        <v>493257.12</v>
      </c>
      <c r="L442" s="65">
        <f>+ROUND('Izračun udjela za 2024. (kune)'!L442/'Izračun udjela za 2024. (euri)'!$G$1,2)</f>
        <v>14223.06</v>
      </c>
      <c r="M442" s="66">
        <f>+ROUND('Izračun udjela za 2024. (kune)'!M442/'Izračun udjela za 2024. (euri)'!$G$1,2)</f>
        <v>536518.15</v>
      </c>
      <c r="N442" s="64">
        <f>+ROUND('Izračun udjela za 2024. (kune)'!N442/'Izračun udjela za 2024. (euri)'!$G$1,2)</f>
        <v>441239.32</v>
      </c>
      <c r="O442" s="65">
        <f>+ROUND('Izračun udjela za 2024. (kune)'!O442/'Izračun udjela za 2024. (euri)'!$G$1,2)</f>
        <v>12723.13</v>
      </c>
      <c r="P442" s="66">
        <f>+ROUND('Izračun udjela za 2024. (kune)'!P442/'Izračun udjela za 2024. (euri)'!$G$1,2)</f>
        <v>479938.13</v>
      </c>
      <c r="Q442" s="64">
        <f>+ROUND('Izračun udjela za 2024. (kune)'!Q442/'Izračun udjela za 2024. (euri)'!$G$1,2)</f>
        <v>445886.66</v>
      </c>
      <c r="R442" s="65">
        <f>+ROUND('Izračun udjela za 2024. (kune)'!R442/'Izračun udjela za 2024. (euri)'!$G$1,2)</f>
        <v>13027.72</v>
      </c>
      <c r="S442" s="66">
        <f>+ROUND('Izračun udjela za 2024. (kune)'!S442/'Izračun udjela za 2024. (euri)'!$G$1,2)</f>
        <v>484802.02</v>
      </c>
      <c r="T442" s="64">
        <f>+ROUND('Izračun udjela za 2024. (kune)'!T442/'Izračun udjela za 2024. (euri)'!$G$1,2)</f>
        <v>453376.63</v>
      </c>
      <c r="U442" s="65">
        <f>+ROUND('Izračun udjela za 2024. (kune)'!U442/'Izračun udjela za 2024. (euri)'!$G$1,2)</f>
        <v>13271.28</v>
      </c>
      <c r="V442" s="67">
        <f>+ROUND('Izračun udjela za 2024. (kune)'!V442/'Izračun udjela za 2024. (euri)'!$G$1,2)</f>
        <v>492917.99</v>
      </c>
      <c r="W442" s="64">
        <f>+ROUND('Izračun udjela za 2024. (kune)'!W442/'Izračun udjela za 2024. (euri)'!$G$1,2)</f>
        <v>533392.17000000004</v>
      </c>
      <c r="X442" s="65">
        <f>+ROUND('Izračun udjela za 2024. (kune)'!X442/'Izračun udjela za 2024. (euri)'!$G$1,2)</f>
        <v>15535.69</v>
      </c>
      <c r="Y442" s="67">
        <f>+ROUND('Izračun udjela za 2024. (kune)'!Y442/'Izračun udjela za 2024. (euri)'!$G$1,2)</f>
        <v>579999.26</v>
      </c>
      <c r="Z442" s="64">
        <f>+ROUND('Izračun udjela za 2024. (kune)'!Z442/'Izračun udjela za 2024. (euri)'!$G$1,2)</f>
        <v>762940.49</v>
      </c>
      <c r="AA442" s="68">
        <f>+ROUND('Izračun udjela za 2024. (kune)'!AA442/'Izračun udjela za 2024. (euri)'!$G$1,2)</f>
        <v>72734.559999999998</v>
      </c>
      <c r="AB442" s="65">
        <f>+ROUND('Izračun udjela za 2024. (kune)'!AB442/'Izračun udjela za 2024. (euri)'!$G$1,2)</f>
        <v>22221.55</v>
      </c>
      <c r="AC442" s="67">
        <f>+ROUND('Izračun udjela za 2024. (kune)'!AC442/'Izračun udjela za 2024. (euri)'!$G$1,2)</f>
        <v>1229098.1000000001</v>
      </c>
      <c r="AD442" s="64">
        <f>+ROUND('Izračun udjela za 2024. (kune)'!AD442/'Izračun udjela za 2024. (euri)'!$G$1,2)</f>
        <v>536261.23</v>
      </c>
      <c r="AE442" s="68">
        <f>+ROUND('Izračun udjela za 2024. (kune)'!AE442/'Izračun udjela za 2024. (euri)'!$G$1,2)</f>
        <v>67507.14</v>
      </c>
      <c r="AF442" s="65">
        <f>+ROUND('Izračun udjela za 2024. (kune)'!AF442/'Izračun udjela za 2024. (euri)'!$G$1,2)</f>
        <v>15933.44</v>
      </c>
      <c r="AG442" s="67">
        <f>+ROUND('Izračun udjela za 2024. (kune)'!AG442/'Izračun udjela za 2024. (euri)'!$G$1,2)</f>
        <v>983655.25</v>
      </c>
      <c r="AH442" s="64">
        <f>+ROUND('Izračun udjela za 2024. (kune)'!AH442/'Izračun udjela za 2024. (euri)'!$G$1,2)</f>
        <v>581581.86</v>
      </c>
      <c r="AI442" s="68">
        <f>+ROUND('Izračun udjela za 2024. (kune)'!AI442/'Izračun udjela za 2024. (euri)'!$G$1,2)</f>
        <v>98175.18</v>
      </c>
      <c r="AJ442" s="64">
        <f>+ROUND('Izračun udjela za 2024. (kune)'!AJ442/'Izračun udjela za 2024. (euri)'!$G$1,2)</f>
        <v>16939.27</v>
      </c>
      <c r="AK442" s="67">
        <f>+ROUND('Izračun udjela za 2024. (kune)'!AK442/'Izračun udjela za 2024. (euri)'!$G$1,2)</f>
        <v>1030824.94</v>
      </c>
      <c r="AL442" s="64">
        <f>+ROUND('Izračun udjela za 2024. (kune)'!AL442/'Izračun udjela za 2024. (euri)'!$G$1,2)</f>
        <v>672482.38</v>
      </c>
      <c r="AM442" s="68">
        <f>+ROUND('Izračun udjela za 2024. (kune)'!AM442/'Izračun udjela za 2024. (euri)'!$G$1,2)</f>
        <v>104442.9</v>
      </c>
      <c r="AN442" s="64">
        <f>+ROUND('Izračun udjela za 2024. (kune)'!AN442/'Izračun udjela za 2024. (euri)'!$G$1,2)</f>
        <v>19586.86</v>
      </c>
      <c r="AO442" s="67">
        <f>+ROUND('Izračun udjela za 2024. (kune)'!AO442/'Izračun udjela za 2024. (euri)'!$G$1,2)</f>
        <v>1113283.46</v>
      </c>
      <c r="AP442" s="69"/>
      <c r="AQ442" s="69"/>
      <c r="AR442" s="69"/>
      <c r="AS442" s="69"/>
      <c r="AT442" s="69"/>
      <c r="AU442" s="71"/>
      <c r="AV442" s="64">
        <v>2157</v>
      </c>
      <c r="AW442" s="64">
        <v>2137</v>
      </c>
      <c r="AX442" s="64">
        <v>2280</v>
      </c>
      <c r="AY442" s="64">
        <v>2238</v>
      </c>
      <c r="AZ442" s="64"/>
      <c r="BA442" s="64"/>
      <c r="BB442" s="64"/>
      <c r="BC442" s="64"/>
      <c r="BD442" s="72">
        <f t="shared" si="107"/>
        <v>987372.2</v>
      </c>
      <c r="BE442" s="73">
        <f t="shared" si="105"/>
        <v>514.79</v>
      </c>
      <c r="BF442" s="74">
        <f t="shared" si="116"/>
        <v>453.27</v>
      </c>
      <c r="BG442" s="66">
        <f t="shared" si="106"/>
        <v>0</v>
      </c>
      <c r="BH442" s="75">
        <f t="shared" si="108"/>
        <v>0</v>
      </c>
      <c r="BI442" s="76">
        <f t="shared" si="109"/>
        <v>0</v>
      </c>
    </row>
    <row r="443" spans="1:61" ht="15.75" customHeight="1" x14ac:dyDescent="0.25">
      <c r="A443" s="60">
        <v>1</v>
      </c>
      <c r="B443" s="61">
        <v>493</v>
      </c>
      <c r="C443" s="61">
        <v>5</v>
      </c>
      <c r="D443" s="79" t="s">
        <v>87</v>
      </c>
      <c r="E443" s="62" t="s">
        <v>522</v>
      </c>
      <c r="F443" s="63">
        <v>1335</v>
      </c>
      <c r="G443" s="64">
        <v>10</v>
      </c>
      <c r="H443" s="64">
        <f>+ROUND('Izračun udjela za 2024. (kune)'!H443/'Izračun udjela za 2024. (euri)'!$G$1,2)</f>
        <v>144434.6</v>
      </c>
      <c r="I443" s="65">
        <f>+ROUND('Izračun udjela za 2024. (kune)'!I443/'Izračun udjela za 2024. (euri)'!$G$1,2)</f>
        <v>12999.19</v>
      </c>
      <c r="J443" s="66">
        <f>+ROUND('Izračun udjela za 2024. (kune)'!J443/'Izračun udjela za 2024. (euri)'!$G$1,2)</f>
        <v>144578.95000000001</v>
      </c>
      <c r="K443" s="64">
        <f>+ROUND('Izračun udjela za 2024. (kune)'!K443/'Izračun udjela za 2024. (euri)'!$G$1,2)</f>
        <v>144173.19</v>
      </c>
      <c r="L443" s="65">
        <f>+ROUND('Izračun udjela za 2024. (kune)'!L443/'Izračun udjela za 2024. (euri)'!$G$1,2)</f>
        <v>12975.66</v>
      </c>
      <c r="M443" s="66">
        <f>+ROUND('Izračun udjela za 2024. (kune)'!M443/'Izračun udjela za 2024. (euri)'!$G$1,2)</f>
        <v>144317.28</v>
      </c>
      <c r="N443" s="64">
        <f>+ROUND('Izračun udjela za 2024. (kune)'!N443/'Izračun udjela za 2024. (euri)'!$G$1,2)</f>
        <v>108216.32000000001</v>
      </c>
      <c r="O443" s="65">
        <f>+ROUND('Izračun udjela za 2024. (kune)'!O443/'Izračun udjela za 2024. (euri)'!$G$1,2)</f>
        <v>9739.52</v>
      </c>
      <c r="P443" s="66">
        <f>+ROUND('Izračun udjela za 2024. (kune)'!P443/'Izračun udjela za 2024. (euri)'!$G$1,2)</f>
        <v>108324.48</v>
      </c>
      <c r="Q443" s="64">
        <f>+ROUND('Izračun udjela za 2024. (kune)'!Q443/'Izračun udjela za 2024. (euri)'!$G$1,2)</f>
        <v>123328.99</v>
      </c>
      <c r="R443" s="65">
        <f>+ROUND('Izračun udjela za 2024. (kune)'!R443/'Izračun udjela za 2024. (euri)'!$G$1,2)</f>
        <v>11215.32</v>
      </c>
      <c r="S443" s="66">
        <f>+ROUND('Izračun udjela za 2024. (kune)'!S443/'Izračun udjela za 2024. (euri)'!$G$1,2)</f>
        <v>123325.04</v>
      </c>
      <c r="T443" s="64">
        <f>+ROUND('Izračun udjela za 2024. (kune)'!T443/'Izračun udjela za 2024. (euri)'!$G$1,2)</f>
        <v>126614.09</v>
      </c>
      <c r="U443" s="65">
        <f>+ROUND('Izračun udjela za 2024. (kune)'!U443/'Izračun udjela za 2024. (euri)'!$G$1,2)</f>
        <v>11511.39</v>
      </c>
      <c r="V443" s="67">
        <f>+ROUND('Izračun udjela za 2024. (kune)'!V443/'Izračun udjela za 2024. (euri)'!$G$1,2)</f>
        <v>126612.97</v>
      </c>
      <c r="W443" s="64">
        <f>+ROUND('Izračun udjela za 2024. (kune)'!W443/'Izračun udjela za 2024. (euri)'!$G$1,2)</f>
        <v>164977.04999999999</v>
      </c>
      <c r="X443" s="65">
        <f>+ROUND('Izračun udjela za 2024. (kune)'!X443/'Izračun udjela za 2024. (euri)'!$G$1,2)</f>
        <v>14997.97</v>
      </c>
      <c r="Y443" s="67">
        <f>+ROUND('Izračun udjela za 2024. (kune)'!Y443/'Izračun udjela za 2024. (euri)'!$G$1,2)</f>
        <v>164976.99</v>
      </c>
      <c r="Z443" s="64">
        <f>+ROUND('Izračun udjela za 2024. (kune)'!Z443/'Izračun udjela za 2024. (euri)'!$G$1,2)</f>
        <v>216371.81</v>
      </c>
      <c r="AA443" s="68">
        <f>+ROUND('Izračun udjela za 2024. (kune)'!AA443/'Izračun udjela za 2024. (euri)'!$G$1,2)</f>
        <v>3839.25</v>
      </c>
      <c r="AB443" s="65">
        <f>+ROUND('Izračun udjela za 2024. (kune)'!AB443/'Izračun udjela za 2024. (euri)'!$G$1,2)</f>
        <v>19670.23</v>
      </c>
      <c r="AC443" s="67">
        <f>+ROUND('Izračun udjela za 2024. (kune)'!AC443/'Izračun udjela za 2024. (euri)'!$G$1,2)</f>
        <v>216371.74</v>
      </c>
      <c r="AD443" s="64">
        <f>+ROUND('Izračun udjela za 2024. (kune)'!AD443/'Izračun udjela za 2024. (euri)'!$G$1,2)</f>
        <v>227370.3</v>
      </c>
      <c r="AE443" s="68">
        <f>+ROUND('Izračun udjela za 2024. (kune)'!AE443/'Izračun udjela za 2024. (euri)'!$G$1,2)</f>
        <v>0</v>
      </c>
      <c r="AF443" s="65">
        <f>+ROUND('Izračun udjela za 2024. (kune)'!AF443/'Izračun udjela za 2024. (euri)'!$G$1,2)</f>
        <v>21225.93</v>
      </c>
      <c r="AG443" s="67">
        <f>+ROUND('Izračun udjela za 2024. (kune)'!AG443/'Izračun udjela za 2024. (euri)'!$G$1,2)</f>
        <v>226758.8</v>
      </c>
      <c r="AH443" s="64">
        <f>+ROUND('Izračun udjela za 2024. (kune)'!AH443/'Izračun udjela za 2024. (euri)'!$G$1,2)</f>
        <v>218088.35</v>
      </c>
      <c r="AI443" s="68">
        <f>+ROUND('Izračun udjela za 2024. (kune)'!AI443/'Izračun udjela za 2024. (euri)'!$G$1,2)</f>
        <v>404.87</v>
      </c>
      <c r="AJ443" s="64">
        <f>+ROUND('Izračun udjela za 2024. (kune)'!AJ443/'Izračun udjela za 2024. (euri)'!$G$1,2)</f>
        <v>20744.669999999998</v>
      </c>
      <c r="AK443" s="67">
        <f>+ROUND('Izračun udjela za 2024. (kune)'!AK443/'Izračun udjela za 2024. (euri)'!$G$1,2)</f>
        <v>217078.05</v>
      </c>
      <c r="AL443" s="64">
        <f>+ROUND('Izračun udjela za 2024. (kune)'!AL443/'Izračun udjela za 2024. (euri)'!$G$1,2)</f>
        <v>252097.91</v>
      </c>
      <c r="AM443" s="68">
        <f>+ROUND('Izračun udjela za 2024. (kune)'!AM443/'Izračun udjela za 2024. (euri)'!$G$1,2)</f>
        <v>43.8</v>
      </c>
      <c r="AN443" s="64">
        <f>+ROUND('Izračun udjela za 2024. (kune)'!AN443/'Izračun udjela za 2024. (euri)'!$G$1,2)</f>
        <v>22610.04</v>
      </c>
      <c r="AO443" s="67">
        <f>+ROUND('Izračun udjela za 2024. (kune)'!AO443/'Izračun udjela za 2024. (euri)'!$G$1,2)</f>
        <v>252436.66</v>
      </c>
      <c r="AP443" s="69"/>
      <c r="AQ443" s="69"/>
      <c r="AR443" s="69"/>
      <c r="AS443" s="69"/>
      <c r="AT443" s="69"/>
      <c r="AU443" s="71"/>
      <c r="AV443" s="64">
        <v>0</v>
      </c>
      <c r="AW443" s="64">
        <v>0</v>
      </c>
      <c r="AX443" s="64">
        <v>0</v>
      </c>
      <c r="AY443" s="64">
        <v>0</v>
      </c>
      <c r="AZ443" s="64"/>
      <c r="BA443" s="64"/>
      <c r="BB443" s="64"/>
      <c r="BC443" s="64"/>
      <c r="BD443" s="72">
        <f t="shared" si="107"/>
        <v>215524.45</v>
      </c>
      <c r="BE443" s="73">
        <f t="shared" si="105"/>
        <v>161.44</v>
      </c>
      <c r="BF443" s="74">
        <f t="shared" ref="BF443:BF448" si="117">+$BJ$600</f>
        <v>447.75</v>
      </c>
      <c r="BG443" s="66">
        <f t="shared" si="106"/>
        <v>382223.85</v>
      </c>
      <c r="BH443" s="75">
        <f t="shared" si="108"/>
        <v>1.0800106471961692E-3</v>
      </c>
      <c r="BI443" s="76">
        <f t="shared" si="109"/>
        <v>1.0800106471961701E-3</v>
      </c>
    </row>
    <row r="444" spans="1:61" ht="15.75" customHeight="1" x14ac:dyDescent="0.25">
      <c r="A444" s="60">
        <v>1</v>
      </c>
      <c r="B444" s="61">
        <v>494</v>
      </c>
      <c r="C444" s="61">
        <v>14</v>
      </c>
      <c r="D444" s="79" t="s">
        <v>87</v>
      </c>
      <c r="E444" s="62" t="s">
        <v>523</v>
      </c>
      <c r="F444" s="63">
        <v>1496</v>
      </c>
      <c r="G444" s="64">
        <v>10</v>
      </c>
      <c r="H444" s="64">
        <f>+ROUND('Izračun udjela za 2024. (kune)'!H444/'Izračun udjela za 2024. (euri)'!$G$1,2)</f>
        <v>181729.86</v>
      </c>
      <c r="I444" s="65">
        <f>+ROUND('Izračun udjela za 2024. (kune)'!I444/'Izračun udjela za 2024. (euri)'!$G$1,2)</f>
        <v>0</v>
      </c>
      <c r="J444" s="66">
        <f>+ROUND('Izračun udjela za 2024. (kune)'!J444/'Izračun udjela za 2024. (euri)'!$G$1,2)</f>
        <v>199902.84</v>
      </c>
      <c r="K444" s="64">
        <f>+ROUND('Izračun udjela za 2024. (kune)'!K444/'Izračun udjela za 2024. (euri)'!$G$1,2)</f>
        <v>151826.57</v>
      </c>
      <c r="L444" s="65">
        <f>+ROUND('Izračun udjela za 2024. (kune)'!L444/'Izračun udjela za 2024. (euri)'!$G$1,2)</f>
        <v>0</v>
      </c>
      <c r="M444" s="66">
        <f>+ROUND('Izračun udjela za 2024. (kune)'!M444/'Izračun udjela za 2024. (euri)'!$G$1,2)</f>
        <v>167009.23000000001</v>
      </c>
      <c r="N444" s="64">
        <f>+ROUND('Izračun udjela za 2024. (kune)'!N444/'Izračun udjela za 2024. (euri)'!$G$1,2)</f>
        <v>89972.03</v>
      </c>
      <c r="O444" s="65">
        <f>+ROUND('Izračun udjela za 2024. (kune)'!O444/'Izračun udjela za 2024. (euri)'!$G$1,2)</f>
        <v>0</v>
      </c>
      <c r="P444" s="66">
        <f>+ROUND('Izračun udjela za 2024. (kune)'!P444/'Izračun udjela za 2024. (euri)'!$G$1,2)</f>
        <v>98969.23</v>
      </c>
      <c r="Q444" s="64">
        <f>+ROUND('Izračun udjela za 2024. (kune)'!Q444/'Izračun udjela za 2024. (euri)'!$G$1,2)</f>
        <v>128683.58</v>
      </c>
      <c r="R444" s="65">
        <f>+ROUND('Izračun udjela za 2024. (kune)'!R444/'Izračun udjela za 2024. (euri)'!$G$1,2)</f>
        <v>0</v>
      </c>
      <c r="S444" s="66">
        <f>+ROUND('Izračun udjela za 2024. (kune)'!S444/'Izračun udjela za 2024. (euri)'!$G$1,2)</f>
        <v>141551.94</v>
      </c>
      <c r="T444" s="64">
        <f>+ROUND('Izračun udjela za 2024. (kune)'!T444/'Izračun udjela za 2024. (euri)'!$G$1,2)</f>
        <v>159581.74</v>
      </c>
      <c r="U444" s="65">
        <f>+ROUND('Izračun udjela za 2024. (kune)'!U444/'Izračun udjela za 2024. (euri)'!$G$1,2)</f>
        <v>0</v>
      </c>
      <c r="V444" s="67">
        <f>+ROUND('Izračun udjela za 2024. (kune)'!V444/'Izračun udjela za 2024. (euri)'!$G$1,2)</f>
        <v>175539.92</v>
      </c>
      <c r="W444" s="64">
        <f>+ROUND('Izračun udjela za 2024. (kune)'!W444/'Izračun udjela za 2024. (euri)'!$G$1,2)</f>
        <v>216232.2</v>
      </c>
      <c r="X444" s="65">
        <f>+ROUND('Izračun udjela za 2024. (kune)'!X444/'Izračun udjela za 2024. (euri)'!$G$1,2)</f>
        <v>0</v>
      </c>
      <c r="Y444" s="67">
        <f>+ROUND('Izračun udjela za 2024. (kune)'!Y444/'Izračun udjela za 2024. (euri)'!$G$1,2)</f>
        <v>237855.42</v>
      </c>
      <c r="Z444" s="64">
        <f>+ROUND('Izračun udjela za 2024. (kune)'!Z444/'Izračun udjela za 2024. (euri)'!$G$1,2)</f>
        <v>287257.3</v>
      </c>
      <c r="AA444" s="68">
        <f>+ROUND('Izračun udjela za 2024. (kune)'!AA444/'Izračun udjela za 2024. (euri)'!$G$1,2)</f>
        <v>0</v>
      </c>
      <c r="AB444" s="65">
        <f>+ROUND('Izračun udjela za 2024. (kune)'!AB444/'Izračun udjela za 2024. (euri)'!$G$1,2)</f>
        <v>0</v>
      </c>
      <c r="AC444" s="67">
        <f>+ROUND('Izračun udjela za 2024. (kune)'!AC444/'Izračun udjela za 2024. (euri)'!$G$1,2)</f>
        <v>315983.02</v>
      </c>
      <c r="AD444" s="64">
        <f>+ROUND('Izračun udjela za 2024. (kune)'!AD444/'Izračun udjela za 2024. (euri)'!$G$1,2)</f>
        <v>295499.93</v>
      </c>
      <c r="AE444" s="68">
        <f>+ROUND('Izračun udjela za 2024. (kune)'!AE444/'Izračun udjela za 2024. (euri)'!$G$1,2)</f>
        <v>0</v>
      </c>
      <c r="AF444" s="65">
        <f>+ROUND('Izračun udjela za 2024. (kune)'!AF444/'Izračun udjela za 2024. (euri)'!$G$1,2)</f>
        <v>0</v>
      </c>
      <c r="AG444" s="67">
        <f>+ROUND('Izračun udjela za 2024. (kune)'!AG444/'Izračun udjela za 2024. (euri)'!$G$1,2)</f>
        <v>325049.92</v>
      </c>
      <c r="AH444" s="64">
        <f>+ROUND('Izračun udjela za 2024. (kune)'!AH444/'Izračun udjela za 2024. (euri)'!$G$1,2)</f>
        <v>344686.15</v>
      </c>
      <c r="AI444" s="68">
        <f>+ROUND('Izračun udjela za 2024. (kune)'!AI444/'Izračun udjela za 2024. (euri)'!$G$1,2)</f>
        <v>0</v>
      </c>
      <c r="AJ444" s="64">
        <f>+ROUND('Izračun udjela za 2024. (kune)'!AJ444/'Izračun udjela za 2024. (euri)'!$G$1,2)</f>
        <v>0</v>
      </c>
      <c r="AK444" s="67">
        <f>+ROUND('Izračun udjela za 2024. (kune)'!AK444/'Izračun udjela za 2024. (euri)'!$G$1,2)</f>
        <v>379154.77</v>
      </c>
      <c r="AL444" s="64">
        <f>+ROUND('Izračun udjela za 2024. (kune)'!AL444/'Izračun udjela za 2024. (euri)'!$G$1,2)</f>
        <v>270808.8</v>
      </c>
      <c r="AM444" s="68">
        <f>+ROUND('Izračun udjela za 2024. (kune)'!AM444/'Izračun udjela za 2024. (euri)'!$G$1,2)</f>
        <v>0</v>
      </c>
      <c r="AN444" s="64">
        <f>+ROUND('Izračun udjela za 2024. (kune)'!AN444/'Izračun udjela za 2024. (euri)'!$G$1,2)</f>
        <v>0</v>
      </c>
      <c r="AO444" s="67">
        <f>+ROUND('Izračun udjela za 2024. (kune)'!AO444/'Izračun udjela za 2024. (euri)'!$G$1,2)</f>
        <v>297889.68</v>
      </c>
      <c r="AP444" s="69"/>
      <c r="AQ444" s="69"/>
      <c r="AR444" s="69"/>
      <c r="AS444" s="69"/>
      <c r="AT444" s="69"/>
      <c r="AU444" s="71"/>
      <c r="AV444" s="64">
        <v>0</v>
      </c>
      <c r="AW444" s="64">
        <v>0</v>
      </c>
      <c r="AX444" s="64">
        <v>0</v>
      </c>
      <c r="AY444" s="64">
        <v>0</v>
      </c>
      <c r="AZ444" s="64"/>
      <c r="BA444" s="64"/>
      <c r="BB444" s="64"/>
      <c r="BC444" s="64"/>
      <c r="BD444" s="72">
        <f t="shared" si="107"/>
        <v>311186.56</v>
      </c>
      <c r="BE444" s="73">
        <f t="shared" si="105"/>
        <v>208.01</v>
      </c>
      <c r="BF444" s="74">
        <f t="shared" si="117"/>
        <v>447.75</v>
      </c>
      <c r="BG444" s="66">
        <f t="shared" si="106"/>
        <v>358651.04000000004</v>
      </c>
      <c r="BH444" s="75">
        <f t="shared" si="108"/>
        <v>1.0134033808407803E-3</v>
      </c>
      <c r="BI444" s="76">
        <f t="shared" si="109"/>
        <v>1.0134033808407801E-3</v>
      </c>
    </row>
    <row r="445" spans="1:61" ht="15.75" customHeight="1" x14ac:dyDescent="0.25">
      <c r="A445" s="60">
        <v>1</v>
      </c>
      <c r="B445" s="61">
        <v>495</v>
      </c>
      <c r="C445" s="61">
        <v>8</v>
      </c>
      <c r="D445" s="79" t="s">
        <v>87</v>
      </c>
      <c r="E445" s="62" t="s">
        <v>524</v>
      </c>
      <c r="F445" s="63">
        <v>16084</v>
      </c>
      <c r="G445" s="64">
        <v>10</v>
      </c>
      <c r="H445" s="64">
        <f>+ROUND('Izračun udjela za 2024. (kune)'!H445/'Izračun udjela za 2024. (euri)'!$G$1,2)</f>
        <v>5649424.4299999997</v>
      </c>
      <c r="I445" s="65">
        <f>+ROUND('Izračun udjela za 2024. (kune)'!I445/'Izračun udjela za 2024. (euri)'!$G$1,2)</f>
        <v>0</v>
      </c>
      <c r="J445" s="66">
        <f>+ROUND('Izračun udjela za 2024. (kune)'!J445/'Izračun udjela za 2024. (euri)'!$G$1,2)</f>
        <v>6214366.8700000001</v>
      </c>
      <c r="K445" s="64">
        <f>+ROUND('Izračun udjela za 2024. (kune)'!K445/'Izračun udjela za 2024. (euri)'!$G$1,2)</f>
        <v>5911781.2199999997</v>
      </c>
      <c r="L445" s="65">
        <f>+ROUND('Izračun udjela za 2024. (kune)'!L445/'Izračun udjela za 2024. (euri)'!$G$1,2)</f>
        <v>0</v>
      </c>
      <c r="M445" s="66">
        <f>+ROUND('Izračun udjela za 2024. (kune)'!M445/'Izračun udjela za 2024. (euri)'!$G$1,2)</f>
        <v>6502959.3399999999</v>
      </c>
      <c r="N445" s="64">
        <f>+ROUND('Izračun udjela za 2024. (kune)'!N445/'Izračun udjela za 2024. (euri)'!$G$1,2)</f>
        <v>5374080.7599999998</v>
      </c>
      <c r="O445" s="65">
        <f>+ROUND('Izračun udjela za 2024. (kune)'!O445/'Izračun udjela za 2024. (euri)'!$G$1,2)</f>
        <v>0</v>
      </c>
      <c r="P445" s="66">
        <f>+ROUND('Izračun udjela za 2024. (kune)'!P445/'Izračun udjela za 2024. (euri)'!$G$1,2)</f>
        <v>5911488.8300000001</v>
      </c>
      <c r="Q445" s="64">
        <f>+ROUND('Izračun udjela za 2024. (kune)'!Q445/'Izračun udjela za 2024. (euri)'!$G$1,2)</f>
        <v>5810609.7800000003</v>
      </c>
      <c r="R445" s="65">
        <f>+ROUND('Izračun udjela za 2024. (kune)'!R445/'Izračun udjela za 2024. (euri)'!$G$1,2)</f>
        <v>0</v>
      </c>
      <c r="S445" s="66">
        <f>+ROUND('Izračun udjela za 2024. (kune)'!S445/'Izračun udjela za 2024. (euri)'!$G$1,2)</f>
        <v>6391670.7599999998</v>
      </c>
      <c r="T445" s="64">
        <f>+ROUND('Izračun udjela za 2024. (kune)'!T445/'Izračun udjela za 2024. (euri)'!$G$1,2)</f>
        <v>5474290.7300000004</v>
      </c>
      <c r="U445" s="65">
        <f>+ROUND('Izračun udjela za 2024. (kune)'!U445/'Izračun udjela za 2024. (euri)'!$G$1,2)</f>
        <v>0</v>
      </c>
      <c r="V445" s="67">
        <f>+ROUND('Izračun udjela za 2024. (kune)'!V445/'Izračun udjela za 2024. (euri)'!$G$1,2)</f>
        <v>6021719.8099999996</v>
      </c>
      <c r="W445" s="64">
        <f>+ROUND('Izračun udjela za 2024. (kune)'!W445/'Izračun udjela za 2024. (euri)'!$G$1,2)</f>
        <v>6389873.4199999999</v>
      </c>
      <c r="X445" s="65">
        <f>+ROUND('Izračun udjela za 2024. (kune)'!X445/'Izračun udjela za 2024. (euri)'!$G$1,2)</f>
        <v>0</v>
      </c>
      <c r="Y445" s="67">
        <f>+ROUND('Izračun udjela za 2024. (kune)'!Y445/'Izračun udjela za 2024. (euri)'!$G$1,2)</f>
        <v>7028860.7599999998</v>
      </c>
      <c r="Z445" s="64">
        <f>+ROUND('Izračun udjela za 2024. (kune)'!Z445/'Izračun udjela za 2024. (euri)'!$G$1,2)</f>
        <v>6909780.2699999996</v>
      </c>
      <c r="AA445" s="68">
        <f>+ROUND('Izračun udjela za 2024. (kune)'!AA445/'Izračun udjela za 2024. (euri)'!$G$1,2)</f>
        <v>33118.11</v>
      </c>
      <c r="AB445" s="65">
        <f>+ROUND('Izračun udjela za 2024. (kune)'!AB445/'Izračun udjela za 2024. (euri)'!$G$1,2)</f>
        <v>0</v>
      </c>
      <c r="AC445" s="67">
        <f>+ROUND('Izračun udjela za 2024. (kune)'!AC445/'Izračun udjela za 2024. (euri)'!$G$1,2)</f>
        <v>7614258.7000000002</v>
      </c>
      <c r="AD445" s="64">
        <f>+ROUND('Izračun udjela za 2024. (kune)'!AD445/'Izračun udjela za 2024. (euri)'!$G$1,2)</f>
        <v>6680113.75</v>
      </c>
      <c r="AE445" s="68">
        <f>+ROUND('Izračun udjela za 2024. (kune)'!AE445/'Izračun udjela za 2024. (euri)'!$G$1,2)</f>
        <v>8841.9500000000007</v>
      </c>
      <c r="AF445" s="65">
        <f>+ROUND('Izračun udjela za 2024. (kune)'!AF445/'Izračun udjela za 2024. (euri)'!$G$1,2)</f>
        <v>0</v>
      </c>
      <c r="AG445" s="67">
        <f>+ROUND('Izračun udjela za 2024. (kune)'!AG445/'Izračun udjela za 2024. (euri)'!$G$1,2)</f>
        <v>7395556.0599999996</v>
      </c>
      <c r="AH445" s="64">
        <f>+ROUND('Izračun udjela za 2024. (kune)'!AH445/'Izračun udjela za 2024. (euri)'!$G$1,2)</f>
        <v>6375801.6900000004</v>
      </c>
      <c r="AI445" s="68">
        <f>+ROUND('Izračun udjela za 2024. (kune)'!AI445/'Izračun udjela za 2024. (euri)'!$G$1,2)</f>
        <v>7153.02</v>
      </c>
      <c r="AJ445" s="64">
        <f>+ROUND('Izračun udjela za 2024. (kune)'!AJ445/'Izračun udjela za 2024. (euri)'!$G$1,2)</f>
        <v>0</v>
      </c>
      <c r="AK445" s="67">
        <f>+ROUND('Izračun udjela za 2024. (kune)'!AK445/'Izračun udjela za 2024. (euri)'!$G$1,2)</f>
        <v>7064203.5700000003</v>
      </c>
      <c r="AL445" s="64">
        <f>+ROUND('Izračun udjela za 2024. (kune)'!AL445/'Izračun udjela za 2024. (euri)'!$G$1,2)</f>
        <v>7988208.1699999999</v>
      </c>
      <c r="AM445" s="68">
        <f>+ROUND('Izračun udjela za 2024. (kune)'!AM445/'Izračun udjela za 2024. (euri)'!$G$1,2)</f>
        <v>8871.6200000000008</v>
      </c>
      <c r="AN445" s="64">
        <f>+ROUND('Izračun udjela za 2024. (kune)'!AN445/'Izračun udjela za 2024. (euri)'!$G$1,2)</f>
        <v>0</v>
      </c>
      <c r="AO445" s="67">
        <f>+ROUND('Izračun udjela za 2024. (kune)'!AO445/'Izračun udjela za 2024. (euri)'!$G$1,2)</f>
        <v>8846033.8900000006</v>
      </c>
      <c r="AP445" s="69"/>
      <c r="AQ445" s="69"/>
      <c r="AR445" s="69"/>
      <c r="AS445" s="69"/>
      <c r="AT445" s="69"/>
      <c r="AU445" s="71"/>
      <c r="AV445" s="64">
        <v>228</v>
      </c>
      <c r="AW445" s="64">
        <v>261</v>
      </c>
      <c r="AX445" s="64">
        <v>268</v>
      </c>
      <c r="AY445" s="64">
        <v>314</v>
      </c>
      <c r="AZ445" s="64"/>
      <c r="BA445" s="64"/>
      <c r="BB445" s="64"/>
      <c r="BC445" s="64"/>
      <c r="BD445" s="72">
        <f t="shared" si="107"/>
        <v>7589782.5999999996</v>
      </c>
      <c r="BE445" s="73">
        <f t="shared" si="105"/>
        <v>471.88</v>
      </c>
      <c r="BF445" s="74">
        <f t="shared" si="117"/>
        <v>447.75</v>
      </c>
      <c r="BG445" s="66">
        <f t="shared" si="106"/>
        <v>0</v>
      </c>
      <c r="BH445" s="75">
        <f t="shared" si="108"/>
        <v>0</v>
      </c>
      <c r="BI445" s="76">
        <f t="shared" si="109"/>
        <v>0</v>
      </c>
    </row>
    <row r="446" spans="1:61" ht="15.75" customHeight="1" x14ac:dyDescent="0.25">
      <c r="A446" s="60">
        <v>1</v>
      </c>
      <c r="B446" s="61">
        <v>497</v>
      </c>
      <c r="C446" s="61">
        <v>18</v>
      </c>
      <c r="D446" s="79" t="s">
        <v>87</v>
      </c>
      <c r="E446" s="62" t="s">
        <v>525</v>
      </c>
      <c r="F446" s="63">
        <v>2096</v>
      </c>
      <c r="G446" s="64">
        <v>10</v>
      </c>
      <c r="H446" s="64">
        <f>+ROUND('Izračun udjela za 2024. (kune)'!H446/'Izračun udjela za 2024. (euri)'!$G$1,2)</f>
        <v>621521.54</v>
      </c>
      <c r="I446" s="65">
        <f>+ROUND('Izračun udjela za 2024. (kune)'!I446/'Izračun udjela za 2024. (euri)'!$G$1,2)</f>
        <v>29300.27</v>
      </c>
      <c r="J446" s="66">
        <f>+ROUND('Izračun udjela za 2024. (kune)'!J446/'Izračun udjela za 2024. (euri)'!$G$1,2)</f>
        <v>651443.4</v>
      </c>
      <c r="K446" s="64">
        <f>+ROUND('Izračun udjela za 2024. (kune)'!K446/'Izračun udjela za 2024. (euri)'!$G$1,2)</f>
        <v>685783.79</v>
      </c>
      <c r="L446" s="65">
        <f>+ROUND('Izračun udjela za 2024. (kune)'!L446/'Izračun udjela za 2024. (euri)'!$G$1,2)</f>
        <v>32329.77</v>
      </c>
      <c r="M446" s="66">
        <f>+ROUND('Izračun udjela za 2024. (kune)'!M446/'Izračun udjela za 2024. (euri)'!$G$1,2)</f>
        <v>718799.42</v>
      </c>
      <c r="N446" s="64">
        <f>+ROUND('Izračun udjela za 2024. (kune)'!N446/'Izračun udjela za 2024. (euri)'!$G$1,2)</f>
        <v>634223.4</v>
      </c>
      <c r="O446" s="65">
        <f>+ROUND('Izračun udjela za 2024. (kune)'!O446/'Izračun udjela za 2024. (euri)'!$G$1,2)</f>
        <v>29899.15</v>
      </c>
      <c r="P446" s="66">
        <f>+ROUND('Izračun udjela za 2024. (kune)'!P446/'Izračun udjela za 2024. (euri)'!$G$1,2)</f>
        <v>664756.67000000004</v>
      </c>
      <c r="Q446" s="64">
        <f>+ROUND('Izračun udjela za 2024. (kune)'!Q446/'Izračun udjela za 2024. (euri)'!$G$1,2)</f>
        <v>784364.02</v>
      </c>
      <c r="R446" s="65">
        <f>+ROUND('Izračun udjela za 2024. (kune)'!R446/'Izračun udjela za 2024. (euri)'!$G$1,2)</f>
        <v>37249.33</v>
      </c>
      <c r="S446" s="66">
        <f>+ROUND('Izračun udjela za 2024. (kune)'!S446/'Izračun udjela za 2024. (euri)'!$G$1,2)</f>
        <v>821826.16</v>
      </c>
      <c r="T446" s="64">
        <f>+ROUND('Izračun udjela za 2024. (kune)'!T446/'Izračun udjela za 2024. (euri)'!$G$1,2)</f>
        <v>782443.14</v>
      </c>
      <c r="U446" s="65">
        <f>+ROUND('Izračun udjela za 2024. (kune)'!U446/'Izračun udjela za 2024. (euri)'!$G$1,2)</f>
        <v>37191.99</v>
      </c>
      <c r="V446" s="67">
        <f>+ROUND('Izračun udjela za 2024. (kune)'!V446/'Izračun udjela za 2024. (euri)'!$G$1,2)</f>
        <v>819776.26</v>
      </c>
      <c r="W446" s="64">
        <f>+ROUND('Izračun udjela za 2024. (kune)'!W446/'Izračun udjela za 2024. (euri)'!$G$1,2)</f>
        <v>3090409.91</v>
      </c>
      <c r="X446" s="65">
        <f>+ROUND('Izračun udjela za 2024. (kune)'!X446/'Izračun udjela za 2024. (euri)'!$G$1,2)</f>
        <v>147163.15</v>
      </c>
      <c r="Y446" s="67">
        <f>+ROUND('Izračun udjela za 2024. (kune)'!Y446/'Izračun udjela za 2024. (euri)'!$G$1,2)</f>
        <v>3237571.44</v>
      </c>
      <c r="Z446" s="64">
        <f>+ROUND('Izračun udjela za 2024. (kune)'!Z446/'Izračun udjela za 2024. (euri)'!$G$1,2)</f>
        <v>935274.77</v>
      </c>
      <c r="AA446" s="68">
        <f>+ROUND('Izračun udjela za 2024. (kune)'!AA446/'Izračun udjela za 2024. (euri)'!$G$1,2)</f>
        <v>29375.98</v>
      </c>
      <c r="AB446" s="65">
        <f>+ROUND('Izračun udjela za 2024. (kune)'!AB446/'Izračun udjela za 2024. (euri)'!$G$1,2)</f>
        <v>44537.16</v>
      </c>
      <c r="AC446" s="67">
        <f>+ROUND('Izračun udjela za 2024. (kune)'!AC446/'Izračun udjela za 2024. (euri)'!$G$1,2)</f>
        <v>1111961.26</v>
      </c>
      <c r="AD446" s="64">
        <f>+ROUND('Izračun udjela za 2024. (kune)'!AD446/'Izračun udjela za 2024. (euri)'!$G$1,2)</f>
        <v>766878.2</v>
      </c>
      <c r="AE446" s="68">
        <f>+ROUND('Izračun udjela za 2024. (kune)'!AE446/'Izračun udjela za 2024. (euri)'!$G$1,2)</f>
        <v>20755.28</v>
      </c>
      <c r="AF446" s="65">
        <f>+ROUND('Izračun udjela za 2024. (kune)'!AF446/'Izračun udjela za 2024. (euri)'!$G$1,2)</f>
        <v>36518.230000000003</v>
      </c>
      <c r="AG446" s="67">
        <f>+ROUND('Izračun udjela za 2024. (kune)'!AG446/'Izračun udjela za 2024. (euri)'!$G$1,2)</f>
        <v>958606.17</v>
      </c>
      <c r="AH446" s="64">
        <f>+ROUND('Izračun udjela za 2024. (kune)'!AH446/'Izračun udjela za 2024. (euri)'!$G$1,2)</f>
        <v>744575.46</v>
      </c>
      <c r="AI446" s="68">
        <f>+ROUND('Izračun udjela za 2024. (kune)'!AI446/'Izračun udjela za 2024. (euri)'!$G$1,2)</f>
        <v>28030.45</v>
      </c>
      <c r="AJ446" s="64">
        <f>+ROUND('Izračun udjela za 2024. (kune)'!AJ446/'Izračun udjela za 2024. (euri)'!$G$1,2)</f>
        <v>35456</v>
      </c>
      <c r="AK446" s="67">
        <f>+ROUND('Izračun udjela za 2024. (kune)'!AK446/'Izračun udjela za 2024. (euri)'!$G$1,2)</f>
        <v>962934.73</v>
      </c>
      <c r="AL446" s="64">
        <f>+ROUND('Izračun udjela za 2024. (kune)'!AL446/'Izračun udjela za 2024. (euri)'!$G$1,2)</f>
        <v>988966.62</v>
      </c>
      <c r="AM446" s="68">
        <f>+ROUND('Izračun udjela za 2024. (kune)'!AM446/'Izračun udjela za 2024. (euri)'!$G$1,2)</f>
        <v>34228.85</v>
      </c>
      <c r="AN446" s="64">
        <f>+ROUND('Izračun udjela za 2024. (kune)'!AN446/'Izračun udjela za 2024. (euri)'!$G$1,2)</f>
        <v>47093.67</v>
      </c>
      <c r="AO446" s="67">
        <f>+ROUND('Izračun udjela za 2024. (kune)'!AO446/'Izračun udjela za 2024. (euri)'!$G$1,2)</f>
        <v>1217839.1299999999</v>
      </c>
      <c r="AP446" s="69"/>
      <c r="AQ446" s="69"/>
      <c r="AR446" s="69"/>
      <c r="AS446" s="69"/>
      <c r="AT446" s="69"/>
      <c r="AU446" s="71"/>
      <c r="AV446" s="64">
        <v>751</v>
      </c>
      <c r="AW446" s="64">
        <v>813</v>
      </c>
      <c r="AX446" s="64">
        <v>976</v>
      </c>
      <c r="AY446" s="64">
        <v>1002</v>
      </c>
      <c r="AZ446" s="64"/>
      <c r="BA446" s="64"/>
      <c r="BB446" s="64"/>
      <c r="BC446" s="64"/>
      <c r="BD446" s="72">
        <f t="shared" si="107"/>
        <v>1497782.55</v>
      </c>
      <c r="BE446" s="73">
        <f t="shared" si="105"/>
        <v>714.59</v>
      </c>
      <c r="BF446" s="74">
        <f t="shared" si="117"/>
        <v>447.75</v>
      </c>
      <c r="BG446" s="66">
        <f t="shared" si="106"/>
        <v>0</v>
      </c>
      <c r="BH446" s="75">
        <f t="shared" si="108"/>
        <v>0</v>
      </c>
      <c r="BI446" s="76">
        <f t="shared" si="109"/>
        <v>0</v>
      </c>
    </row>
    <row r="447" spans="1:61" ht="15.75" customHeight="1" x14ac:dyDescent="0.25">
      <c r="A447" s="60">
        <v>1</v>
      </c>
      <c r="B447" s="61">
        <v>498</v>
      </c>
      <c r="C447" s="61">
        <v>18</v>
      </c>
      <c r="D447" s="79" t="s">
        <v>87</v>
      </c>
      <c r="E447" s="62" t="s">
        <v>526</v>
      </c>
      <c r="F447" s="63">
        <v>1142</v>
      </c>
      <c r="G447" s="64">
        <v>10</v>
      </c>
      <c r="H447" s="64">
        <f>+ROUND('Izračun udjela za 2024. (kune)'!H447/'Izračun udjela za 2024. (euri)'!$G$1,2)</f>
        <v>293884.62</v>
      </c>
      <c r="I447" s="65">
        <f>+ROUND('Izračun udjela za 2024. (kune)'!I447/'Izračun udjela za 2024. (euri)'!$G$1,2)</f>
        <v>8474.1</v>
      </c>
      <c r="J447" s="66">
        <f>+ROUND('Izračun udjela za 2024. (kune)'!J447/'Izračun udjela za 2024. (euri)'!$G$1,2)</f>
        <v>313951.57</v>
      </c>
      <c r="K447" s="64">
        <f>+ROUND('Izračun udjela za 2024. (kune)'!K447/'Izračun udjela za 2024. (euri)'!$G$1,2)</f>
        <v>359958.47</v>
      </c>
      <c r="L447" s="65">
        <f>+ROUND('Izračun udjela za 2024. (kune)'!L447/'Izračun udjela za 2024. (euri)'!$G$1,2)</f>
        <v>10379.32</v>
      </c>
      <c r="M447" s="66">
        <f>+ROUND('Izračun udjela za 2024. (kune)'!M447/'Izračun udjela za 2024. (euri)'!$G$1,2)</f>
        <v>384537.06</v>
      </c>
      <c r="N447" s="64">
        <f>+ROUND('Izračun udjela za 2024. (kune)'!N447/'Izračun udjela za 2024. (euri)'!$G$1,2)</f>
        <v>270945.03999999998</v>
      </c>
      <c r="O447" s="65">
        <f>+ROUND('Izračun udjela za 2024. (kune)'!O447/'Izračun udjela za 2024. (euri)'!$G$1,2)</f>
        <v>7812.78</v>
      </c>
      <c r="P447" s="66">
        <f>+ROUND('Izračun udjela za 2024. (kune)'!P447/'Izračun udjela za 2024. (euri)'!$G$1,2)</f>
        <v>289445.49</v>
      </c>
      <c r="Q447" s="64">
        <f>+ROUND('Izračun udjela za 2024. (kune)'!Q447/'Izračun udjela za 2024. (euri)'!$G$1,2)</f>
        <v>319053.2</v>
      </c>
      <c r="R447" s="65">
        <f>+ROUND('Izračun udjela za 2024. (kune)'!R447/'Izračun udjela za 2024. (euri)'!$G$1,2)</f>
        <v>9285.42</v>
      </c>
      <c r="S447" s="66">
        <f>+ROUND('Izračun udjela za 2024. (kune)'!S447/'Izračun udjela za 2024. (euri)'!$G$1,2)</f>
        <v>340744.57</v>
      </c>
      <c r="T447" s="64">
        <f>+ROUND('Izračun udjela za 2024. (kune)'!T447/'Izračun udjela za 2024. (euri)'!$G$1,2)</f>
        <v>318099.90999999997</v>
      </c>
      <c r="U447" s="65">
        <f>+ROUND('Izračun udjela za 2024. (kune)'!U447/'Izračun udjela za 2024. (euri)'!$G$1,2)</f>
        <v>9289.98</v>
      </c>
      <c r="V447" s="67">
        <f>+ROUND('Izračun udjela za 2024. (kune)'!V447/'Izračun udjela za 2024. (euri)'!$G$1,2)</f>
        <v>339690.92</v>
      </c>
      <c r="W447" s="64">
        <f>+ROUND('Izračun udjela za 2024. (kune)'!W447/'Izračun udjela za 2024. (euri)'!$G$1,2)</f>
        <v>328899.78000000003</v>
      </c>
      <c r="X447" s="65">
        <f>+ROUND('Izračun udjela za 2024. (kune)'!X447/'Izračun udjela za 2024. (euri)'!$G$1,2)</f>
        <v>9579.6299999999992</v>
      </c>
      <c r="Y447" s="67">
        <f>+ROUND('Izračun udjela za 2024. (kune)'!Y447/'Izračun udjela za 2024. (euri)'!$G$1,2)</f>
        <v>351252.17</v>
      </c>
      <c r="Z447" s="64">
        <f>+ROUND('Izračun udjela za 2024. (kune)'!Z447/'Izračun udjela za 2024. (euri)'!$G$1,2)</f>
        <v>448574.81</v>
      </c>
      <c r="AA447" s="68">
        <f>+ROUND('Izračun udjela za 2024. (kune)'!AA447/'Izračun udjela za 2024. (euri)'!$G$1,2)</f>
        <v>10474.02</v>
      </c>
      <c r="AB447" s="65">
        <f>+ROUND('Izračun udjela za 2024. (kune)'!AB447/'Izračun udjela za 2024. (euri)'!$G$1,2)</f>
        <v>13065.31</v>
      </c>
      <c r="AC447" s="67">
        <f>+ROUND('Izračun udjela za 2024. (kune)'!AC447/'Izračun udjela za 2024. (euri)'!$G$1,2)</f>
        <v>540901.56999999995</v>
      </c>
      <c r="AD447" s="64">
        <f>+ROUND('Izračun udjela za 2024. (kune)'!AD447/'Izračun udjela za 2024. (euri)'!$G$1,2)</f>
        <v>345754.3</v>
      </c>
      <c r="AE447" s="68">
        <f>+ROUND('Izračun udjela za 2024. (kune)'!AE447/'Izračun udjela za 2024. (euri)'!$G$1,2)</f>
        <v>9111.91</v>
      </c>
      <c r="AF447" s="65">
        <f>+ROUND('Izračun udjela za 2024. (kune)'!AF447/'Izračun udjela za 2024. (euri)'!$G$1,2)</f>
        <v>10080.92</v>
      </c>
      <c r="AG447" s="67">
        <f>+ROUND('Izračun udjela za 2024. (kune)'!AG447/'Izračun udjela za 2024. (euri)'!$G$1,2)</f>
        <v>439587.92</v>
      </c>
      <c r="AH447" s="64">
        <f>+ROUND('Izračun udjela za 2024. (kune)'!AH447/'Izračun udjela za 2024. (euri)'!$G$1,2)</f>
        <v>358957.68</v>
      </c>
      <c r="AI447" s="68">
        <f>+ROUND('Izračun udjela za 2024. (kune)'!AI447/'Izračun udjela za 2024. (euri)'!$G$1,2)</f>
        <v>15375.66</v>
      </c>
      <c r="AJ447" s="64">
        <f>+ROUND('Izračun udjela za 2024. (kune)'!AJ447/'Izračun udjela za 2024. (euri)'!$G$1,2)</f>
        <v>10449.75</v>
      </c>
      <c r="AK447" s="67">
        <f>+ROUND('Izračun udjela za 2024. (kune)'!AK447/'Izračun udjela za 2024. (euri)'!$G$1,2)</f>
        <v>474408.86</v>
      </c>
      <c r="AL447" s="64">
        <f>+ROUND('Izračun udjela za 2024. (kune)'!AL447/'Izračun udjela za 2024. (euri)'!$G$1,2)</f>
        <v>513515.53</v>
      </c>
      <c r="AM447" s="68">
        <f>+ROUND('Izračun udjela za 2024. (kune)'!AM447/'Izračun udjela za 2024. (euri)'!$G$1,2)</f>
        <v>16153.17</v>
      </c>
      <c r="AN447" s="64">
        <f>+ROUND('Izračun udjela za 2024. (kune)'!AN447/'Izračun udjela za 2024. (euri)'!$G$1,2)</f>
        <v>14956.96</v>
      </c>
      <c r="AO447" s="67">
        <f>+ROUND('Izračun udjela za 2024. (kune)'!AO447/'Izračun udjela za 2024. (euri)'!$G$1,2)</f>
        <v>643427.14</v>
      </c>
      <c r="AP447" s="69"/>
      <c r="AQ447" s="69"/>
      <c r="AR447" s="69"/>
      <c r="AS447" s="69"/>
      <c r="AT447" s="69"/>
      <c r="AU447" s="71"/>
      <c r="AV447" s="64">
        <v>335</v>
      </c>
      <c r="AW447" s="64">
        <v>367</v>
      </c>
      <c r="AX447" s="64">
        <v>493</v>
      </c>
      <c r="AY447" s="64">
        <v>515</v>
      </c>
      <c r="AZ447" s="64"/>
      <c r="BA447" s="64"/>
      <c r="BB447" s="64"/>
      <c r="BC447" s="64"/>
      <c r="BD447" s="72">
        <f t="shared" si="107"/>
        <v>489915.53</v>
      </c>
      <c r="BE447" s="73">
        <f t="shared" si="105"/>
        <v>429</v>
      </c>
      <c r="BF447" s="74">
        <f t="shared" si="117"/>
        <v>447.75</v>
      </c>
      <c r="BG447" s="66">
        <f t="shared" si="106"/>
        <v>21412.5</v>
      </c>
      <c r="BH447" s="75">
        <f t="shared" si="108"/>
        <v>6.0503100429468168E-5</v>
      </c>
      <c r="BI447" s="76">
        <f t="shared" si="109"/>
        <v>6.0503100429467998E-5</v>
      </c>
    </row>
    <row r="448" spans="1:61" ht="15.75" customHeight="1" x14ac:dyDescent="0.25">
      <c r="A448" s="60">
        <v>1</v>
      </c>
      <c r="B448" s="61">
        <v>499</v>
      </c>
      <c r="C448" s="61">
        <v>10</v>
      </c>
      <c r="D448" s="79" t="s">
        <v>87</v>
      </c>
      <c r="E448" s="62" t="s">
        <v>527</v>
      </c>
      <c r="F448" s="63">
        <v>1896</v>
      </c>
      <c r="G448" s="64">
        <v>10</v>
      </c>
      <c r="H448" s="64">
        <f>+ROUND('Izračun udjela za 2024. (kune)'!H448/'Izračun udjela za 2024. (euri)'!$G$1,2)</f>
        <v>68627.429999999993</v>
      </c>
      <c r="I448" s="65">
        <f>+ROUND('Izračun udjela za 2024. (kune)'!I448/'Izračun udjela za 2024. (euri)'!$G$1,2)</f>
        <v>0</v>
      </c>
      <c r="J448" s="66">
        <f>+ROUND('Izračun udjela za 2024. (kune)'!J448/'Izračun udjela za 2024. (euri)'!$G$1,2)</f>
        <v>75490.17</v>
      </c>
      <c r="K448" s="64">
        <f>+ROUND('Izračun udjela za 2024. (kune)'!K448/'Izračun udjela za 2024. (euri)'!$G$1,2)</f>
        <v>71900.5</v>
      </c>
      <c r="L448" s="65">
        <f>+ROUND('Izračun udjela za 2024. (kune)'!L448/'Izračun udjela za 2024. (euri)'!$G$1,2)</f>
        <v>0</v>
      </c>
      <c r="M448" s="66">
        <f>+ROUND('Izračun udjela za 2024. (kune)'!M448/'Izračun udjela za 2024. (euri)'!$G$1,2)</f>
        <v>79090.55</v>
      </c>
      <c r="N448" s="64">
        <f>+ROUND('Izračun udjela za 2024. (kune)'!N448/'Izračun udjela za 2024. (euri)'!$G$1,2)</f>
        <v>70803.87</v>
      </c>
      <c r="O448" s="65">
        <f>+ROUND('Izračun udjela za 2024. (kune)'!O448/'Izračun udjela za 2024. (euri)'!$G$1,2)</f>
        <v>0</v>
      </c>
      <c r="P448" s="66">
        <f>+ROUND('Izračun udjela za 2024. (kune)'!P448/'Izračun udjela za 2024. (euri)'!$G$1,2)</f>
        <v>77884.259999999995</v>
      </c>
      <c r="Q448" s="64">
        <f>+ROUND('Izračun udjela za 2024. (kune)'!Q448/'Izračun udjela za 2024. (euri)'!$G$1,2)</f>
        <v>84901.49</v>
      </c>
      <c r="R448" s="65">
        <f>+ROUND('Izračun udjela za 2024. (kune)'!R448/'Izračun udjela za 2024. (euri)'!$G$1,2)</f>
        <v>0</v>
      </c>
      <c r="S448" s="66">
        <f>+ROUND('Izračun udjela za 2024. (kune)'!S448/'Izračun udjela za 2024. (euri)'!$G$1,2)</f>
        <v>93391.64</v>
      </c>
      <c r="T448" s="64">
        <f>+ROUND('Izračun udjela za 2024. (kune)'!T448/'Izračun udjela za 2024. (euri)'!$G$1,2)</f>
        <v>64215.87</v>
      </c>
      <c r="U448" s="65">
        <f>+ROUND('Izračun udjela za 2024. (kune)'!U448/'Izračun udjela za 2024. (euri)'!$G$1,2)</f>
        <v>0</v>
      </c>
      <c r="V448" s="67">
        <f>+ROUND('Izračun udjela za 2024. (kune)'!V448/'Izračun udjela za 2024. (euri)'!$G$1,2)</f>
        <v>70637.45</v>
      </c>
      <c r="W448" s="64">
        <f>+ROUND('Izračun udjela za 2024. (kune)'!W448/'Izračun udjela za 2024. (euri)'!$G$1,2)</f>
        <v>84535.75</v>
      </c>
      <c r="X448" s="65">
        <f>+ROUND('Izračun udjela za 2024. (kune)'!X448/'Izračun udjela za 2024. (euri)'!$G$1,2)</f>
        <v>0</v>
      </c>
      <c r="Y448" s="67">
        <f>+ROUND('Izračun udjela za 2024. (kune)'!Y448/'Izračun udjela za 2024. (euri)'!$G$1,2)</f>
        <v>92989.33</v>
      </c>
      <c r="Z448" s="64">
        <f>+ROUND('Izračun udjela za 2024. (kune)'!Z448/'Izračun udjela za 2024. (euri)'!$G$1,2)</f>
        <v>118297.99</v>
      </c>
      <c r="AA448" s="68">
        <f>+ROUND('Izračun udjela za 2024. (kune)'!AA448/'Izračun udjela za 2024. (euri)'!$G$1,2)</f>
        <v>85.36</v>
      </c>
      <c r="AB448" s="65">
        <f>+ROUND('Izračun udjela za 2024. (kune)'!AB448/'Izračun udjela za 2024. (euri)'!$G$1,2)</f>
        <v>0</v>
      </c>
      <c r="AC448" s="67">
        <f>+ROUND('Izračun udjela za 2024. (kune)'!AC448/'Izračun udjela za 2024. (euri)'!$G$1,2)</f>
        <v>130127.79</v>
      </c>
      <c r="AD448" s="64">
        <f>+ROUND('Izračun udjela za 2024. (kune)'!AD448/'Izračun udjela za 2024. (euri)'!$G$1,2)</f>
        <v>72714.84</v>
      </c>
      <c r="AE448" s="68">
        <f>+ROUND('Izračun udjela za 2024. (kune)'!AE448/'Izračun udjela za 2024. (euri)'!$G$1,2)</f>
        <v>0</v>
      </c>
      <c r="AF448" s="65">
        <f>+ROUND('Izračun udjela za 2024. (kune)'!AF448/'Izračun udjela za 2024. (euri)'!$G$1,2)</f>
        <v>0</v>
      </c>
      <c r="AG448" s="67">
        <f>+ROUND('Izračun udjela za 2024. (kune)'!AG448/'Izračun udjela za 2024. (euri)'!$G$1,2)</f>
        <v>79986.33</v>
      </c>
      <c r="AH448" s="64">
        <f>+ROUND('Izračun udjela za 2024. (kune)'!AH448/'Izračun udjela za 2024. (euri)'!$G$1,2)</f>
        <v>106741.77</v>
      </c>
      <c r="AI448" s="68">
        <f>+ROUND('Izračun udjela za 2024. (kune)'!AI448/'Izračun udjela za 2024. (euri)'!$G$1,2)</f>
        <v>0</v>
      </c>
      <c r="AJ448" s="64">
        <f>+ROUND('Izračun udjela za 2024. (kune)'!AJ448/'Izračun udjela za 2024. (euri)'!$G$1,2)</f>
        <v>0</v>
      </c>
      <c r="AK448" s="67">
        <f>+ROUND('Izračun udjela za 2024. (kune)'!AK448/'Izračun udjela za 2024. (euri)'!$G$1,2)</f>
        <v>117415.95</v>
      </c>
      <c r="AL448" s="64">
        <f>+ROUND('Izračun udjela za 2024. (kune)'!AL448/'Izračun udjela za 2024. (euri)'!$G$1,2)</f>
        <v>92918.17</v>
      </c>
      <c r="AM448" s="68">
        <f>+ROUND('Izračun udjela za 2024. (kune)'!AM448/'Izračun udjela za 2024. (euri)'!$G$1,2)</f>
        <v>128.74</v>
      </c>
      <c r="AN448" s="64">
        <f>+ROUND('Izračun udjela za 2024. (kune)'!AN448/'Izračun udjela za 2024. (euri)'!$G$1,2)</f>
        <v>0</v>
      </c>
      <c r="AO448" s="67">
        <f>+ROUND('Izračun udjela za 2024. (kune)'!AO448/'Izračun udjela za 2024. (euri)'!$G$1,2)</f>
        <v>103382.33</v>
      </c>
      <c r="AP448" s="69"/>
      <c r="AQ448" s="69"/>
      <c r="AR448" s="69"/>
      <c r="AS448" s="69"/>
      <c r="AT448" s="69"/>
      <c r="AU448" s="71"/>
      <c r="AV448" s="64">
        <v>0</v>
      </c>
      <c r="AW448" s="64">
        <v>0</v>
      </c>
      <c r="AX448" s="64">
        <v>0</v>
      </c>
      <c r="AY448" s="64">
        <v>6</v>
      </c>
      <c r="AZ448" s="64"/>
      <c r="BA448" s="64"/>
      <c r="BB448" s="64"/>
      <c r="BC448" s="64"/>
      <c r="BD448" s="72">
        <f t="shared" si="107"/>
        <v>104780.35</v>
      </c>
      <c r="BE448" s="73">
        <f t="shared" si="105"/>
        <v>55.26</v>
      </c>
      <c r="BF448" s="74">
        <f t="shared" si="117"/>
        <v>447.75</v>
      </c>
      <c r="BG448" s="66">
        <f t="shared" si="106"/>
        <v>744161.04</v>
      </c>
      <c r="BH448" s="75">
        <f t="shared" si="108"/>
        <v>2.1026993643347334E-3</v>
      </c>
      <c r="BI448" s="76">
        <f t="shared" si="109"/>
        <v>2.1026993643347299E-3</v>
      </c>
    </row>
    <row r="449" spans="1:61" ht="15.75" customHeight="1" x14ac:dyDescent="0.25">
      <c r="A449" s="60">
        <v>1</v>
      </c>
      <c r="B449" s="61">
        <v>500</v>
      </c>
      <c r="C449" s="61">
        <v>15</v>
      </c>
      <c r="D449" s="79" t="s">
        <v>91</v>
      </c>
      <c r="E449" s="62" t="s">
        <v>528</v>
      </c>
      <c r="F449" s="63">
        <v>8649</v>
      </c>
      <c r="G449" s="64">
        <v>12</v>
      </c>
      <c r="H449" s="64">
        <f>+ROUND('Izračun udjela za 2024. (kune)'!H449/'Izračun udjela za 2024. (euri)'!$G$1,2)</f>
        <v>2053257.27</v>
      </c>
      <c r="I449" s="65">
        <f>+ROUND('Izračun udjela za 2024. (kune)'!I449/'Izračun udjela za 2024. (euri)'!$G$1,2)</f>
        <v>117805.99</v>
      </c>
      <c r="J449" s="66">
        <f>+ROUND('Izračun udjela za 2024. (kune)'!J449/'Izračun udjela za 2024. (euri)'!$G$1,2)</f>
        <v>2167705.4300000002</v>
      </c>
      <c r="K449" s="64">
        <f>+ROUND('Izračun udjela za 2024. (kune)'!K449/'Izračun udjela za 2024. (euri)'!$G$1,2)</f>
        <v>2331733.23</v>
      </c>
      <c r="L449" s="65">
        <f>+ROUND('Izračun udjela za 2024. (kune)'!L449/'Izračun udjela za 2024. (euri)'!$G$1,2)</f>
        <v>134170.04999999999</v>
      </c>
      <c r="M449" s="66">
        <f>+ROUND('Izračun udjela za 2024. (kune)'!M449/'Izračun udjela za 2024. (euri)'!$G$1,2)</f>
        <v>2461270.77</v>
      </c>
      <c r="N449" s="64">
        <f>+ROUND('Izračun udjela za 2024. (kune)'!N449/'Izračun udjela za 2024. (euri)'!$G$1,2)</f>
        <v>2139069.7599999998</v>
      </c>
      <c r="O449" s="65">
        <f>+ROUND('Izračun udjela za 2024. (kune)'!O449/'Izračun udjela za 2024. (euri)'!$G$1,2)</f>
        <v>119841.18</v>
      </c>
      <c r="P449" s="66">
        <f>+ROUND('Izračun udjela za 2024. (kune)'!P449/'Izračun udjela za 2024. (euri)'!$G$1,2)</f>
        <v>2261536.02</v>
      </c>
      <c r="Q449" s="64">
        <f>+ROUND('Izračun udjela za 2024. (kune)'!Q449/'Izračun udjela za 2024. (euri)'!$G$1,2)</f>
        <v>2117375.92</v>
      </c>
      <c r="R449" s="65">
        <f>+ROUND('Izračun udjela za 2024. (kune)'!R449/'Izračun udjela za 2024. (euri)'!$G$1,2)</f>
        <v>121178.2</v>
      </c>
      <c r="S449" s="66">
        <f>+ROUND('Izračun udjela za 2024. (kune)'!S449/'Izračun udjela za 2024. (euri)'!$G$1,2)</f>
        <v>2235741.44</v>
      </c>
      <c r="T449" s="64">
        <f>+ROUND('Izračun udjela za 2024. (kune)'!T449/'Izračun udjela za 2024. (euri)'!$G$1,2)</f>
        <v>1999830.62</v>
      </c>
      <c r="U449" s="65">
        <f>+ROUND('Izračun udjela za 2024. (kune)'!U449/'Izračun udjela za 2024. (euri)'!$G$1,2)</f>
        <v>114899.31</v>
      </c>
      <c r="V449" s="67">
        <f>+ROUND('Izračun udjela za 2024. (kune)'!V449/'Izračun udjela za 2024. (euri)'!$G$1,2)</f>
        <v>2111123.06</v>
      </c>
      <c r="W449" s="64">
        <f>+ROUND('Izračun udjela za 2024. (kune)'!W449/'Izračun udjela za 2024. (euri)'!$G$1,2)</f>
        <v>2353097.1</v>
      </c>
      <c r="X449" s="65">
        <f>+ROUND('Izračun udjela za 2024. (kune)'!X449/'Izračun udjela za 2024. (euri)'!$G$1,2)</f>
        <v>133193.98000000001</v>
      </c>
      <c r="Y449" s="67">
        <f>+ROUND('Izračun udjela za 2024. (kune)'!Y449/'Izračun udjela za 2024. (euri)'!$G$1,2)</f>
        <v>2486291.4900000002</v>
      </c>
      <c r="Z449" s="64">
        <f>+ROUND('Izračun udjela za 2024. (kune)'!Z449/'Izračun udjela za 2024. (euri)'!$G$1,2)</f>
        <v>2811447.98</v>
      </c>
      <c r="AA449" s="68">
        <f>+ROUND('Izračun udjela za 2024. (kune)'!AA449/'Izračun udjela za 2024. (euri)'!$G$1,2)</f>
        <v>362132.58</v>
      </c>
      <c r="AB449" s="65">
        <f>+ROUND('Izračun udjela za 2024. (kune)'!AB449/'Izračun udjela za 2024. (euri)'!$G$1,2)</f>
        <v>159138.32999999999</v>
      </c>
      <c r="AC449" s="67">
        <f>+ROUND('Izračun udjela za 2024. (kune)'!AC449/'Izračun udjela za 2024. (euri)'!$G$1,2)</f>
        <v>5128980.01</v>
      </c>
      <c r="AD449" s="64">
        <f>+ROUND('Izračun udjela za 2024. (kune)'!AD449/'Izračun udjela za 2024. (euri)'!$G$1,2)</f>
        <v>2777988.43</v>
      </c>
      <c r="AE449" s="68">
        <f>+ROUND('Izračun udjela za 2024. (kune)'!AE449/'Izračun udjela za 2024. (euri)'!$G$1,2)</f>
        <v>318455.98</v>
      </c>
      <c r="AF449" s="65">
        <f>+ROUND('Izračun udjela za 2024. (kune)'!AF449/'Izračun udjela za 2024. (euri)'!$G$1,2)</f>
        <v>158736.85</v>
      </c>
      <c r="AG449" s="67">
        <f>+ROUND('Izračun udjela za 2024. (kune)'!AG449/'Izračun udjela za 2024. (euri)'!$G$1,2)</f>
        <v>5110771.22</v>
      </c>
      <c r="AH449" s="64">
        <f>+ROUND('Izračun udjela za 2024. (kune)'!AH449/'Izračun udjela za 2024. (euri)'!$G$1,2)</f>
        <v>2325185.75</v>
      </c>
      <c r="AI449" s="68">
        <f>+ROUND('Izračun udjela za 2024. (kune)'!AI449/'Izračun udjela za 2024. (euri)'!$G$1,2)</f>
        <v>461023.28</v>
      </c>
      <c r="AJ449" s="64">
        <f>+ROUND('Izračun udjela za 2024. (kune)'!AJ449/'Izračun udjela za 2024. (euri)'!$G$1,2)</f>
        <v>34462.720000000001</v>
      </c>
      <c r="AK449" s="67">
        <f>+ROUND('Izračun udjela za 2024. (kune)'!AK449/'Izračun udjela za 2024. (euri)'!$G$1,2)</f>
        <v>4434642.9800000004</v>
      </c>
      <c r="AL449" s="64">
        <f>+ROUND('Izračun udjela za 2024. (kune)'!AL449/'Izračun udjela za 2024. (euri)'!$G$1,2)</f>
        <v>3364218.78</v>
      </c>
      <c r="AM449" s="68">
        <f>+ROUND('Izračun udjela za 2024. (kune)'!AM449/'Izračun udjela za 2024. (euri)'!$G$1,2)</f>
        <v>472805.97</v>
      </c>
      <c r="AN449" s="64">
        <f>+ROUND('Izračun udjela za 2024. (kune)'!AN449/'Izračun udjela za 2024. (euri)'!$G$1,2)</f>
        <v>0</v>
      </c>
      <c r="AO449" s="67">
        <f>+ROUND('Izračun udjela za 2024. (kune)'!AO449/'Izračun udjela za 2024. (euri)'!$G$1,2)</f>
        <v>5821762.7999999998</v>
      </c>
      <c r="AP449" s="69"/>
      <c r="AQ449" s="69"/>
      <c r="AR449" s="69"/>
      <c r="AS449" s="69"/>
      <c r="AT449" s="69"/>
      <c r="AU449" s="71"/>
      <c r="AV449" s="64">
        <v>11499</v>
      </c>
      <c r="AW449" s="64">
        <v>11364</v>
      </c>
      <c r="AX449" s="64">
        <v>10698</v>
      </c>
      <c r="AY449" s="64">
        <v>11586</v>
      </c>
      <c r="AZ449" s="64"/>
      <c r="BA449" s="64"/>
      <c r="BB449" s="64"/>
      <c r="BC449" s="64"/>
      <c r="BD449" s="72">
        <f t="shared" si="107"/>
        <v>4596489.7</v>
      </c>
      <c r="BE449" s="73">
        <f t="shared" si="105"/>
        <v>531.45000000000005</v>
      </c>
      <c r="BF449" s="74">
        <f t="shared" ref="BF449:BF450" si="118">+$BJ$601</f>
        <v>453.27</v>
      </c>
      <c r="BG449" s="66">
        <f t="shared" si="106"/>
        <v>0</v>
      </c>
      <c r="BH449" s="75">
        <f t="shared" si="108"/>
        <v>0</v>
      </c>
      <c r="BI449" s="76">
        <f t="shared" si="109"/>
        <v>0</v>
      </c>
    </row>
    <row r="450" spans="1:61" ht="15.75" customHeight="1" x14ac:dyDescent="0.25">
      <c r="A450" s="60">
        <v>1</v>
      </c>
      <c r="B450" s="61">
        <v>502</v>
      </c>
      <c r="C450" s="61">
        <v>18</v>
      </c>
      <c r="D450" s="79" t="s">
        <v>91</v>
      </c>
      <c r="E450" s="62" t="s">
        <v>529</v>
      </c>
      <c r="F450" s="63">
        <v>5838</v>
      </c>
      <c r="G450" s="64">
        <v>12</v>
      </c>
      <c r="H450" s="64">
        <f>+ROUND('Izračun udjela za 2024. (kune)'!H450/'Izračun udjela za 2024. (euri)'!$G$1,2)</f>
        <v>1788612.54</v>
      </c>
      <c r="I450" s="65">
        <f>+ROUND('Izračun udjela za 2024. (kune)'!I450/'Izračun udjela za 2024. (euri)'!$G$1,2)</f>
        <v>84320.14</v>
      </c>
      <c r="J450" s="66">
        <f>+ROUND('Izračun udjela za 2024. (kune)'!J450/'Izračun udjela za 2024. (euri)'!$G$1,2)</f>
        <v>1908807.49</v>
      </c>
      <c r="K450" s="64">
        <f>+ROUND('Izračun udjela za 2024. (kune)'!K450/'Izračun udjela za 2024. (euri)'!$G$1,2)</f>
        <v>1846129.96</v>
      </c>
      <c r="L450" s="65">
        <f>+ROUND('Izračun udjela za 2024. (kune)'!L450/'Izračun udjela za 2024. (euri)'!$G$1,2)</f>
        <v>87031.67</v>
      </c>
      <c r="M450" s="66">
        <f>+ROUND('Izračun udjela za 2024. (kune)'!M450/'Izračun udjela za 2024. (euri)'!$G$1,2)</f>
        <v>1970190.09</v>
      </c>
      <c r="N450" s="64">
        <f>+ROUND('Izračun udjela za 2024. (kune)'!N450/'Izračun udjela za 2024. (euri)'!$G$1,2)</f>
        <v>1635856.03</v>
      </c>
      <c r="O450" s="65">
        <f>+ROUND('Izračun udjela za 2024. (kune)'!O450/'Izračun udjela za 2024. (euri)'!$G$1,2)</f>
        <v>112988.31</v>
      </c>
      <c r="P450" s="66">
        <f>+ROUND('Izračun udjela za 2024. (kune)'!P450/'Izračun udjela za 2024. (euri)'!$G$1,2)</f>
        <v>1705611.85</v>
      </c>
      <c r="Q450" s="64">
        <f>+ROUND('Izračun udjela za 2024. (kune)'!Q450/'Izračun udjela za 2024. (euri)'!$G$1,2)</f>
        <v>1718000.28</v>
      </c>
      <c r="R450" s="65">
        <f>+ROUND('Izračun udjela za 2024. (kune)'!R450/'Izračun udjela za 2024. (euri)'!$G$1,2)</f>
        <v>119616.02</v>
      </c>
      <c r="S450" s="66">
        <f>+ROUND('Izračun udjela za 2024. (kune)'!S450/'Izračun udjela za 2024. (euri)'!$G$1,2)</f>
        <v>1790190.36</v>
      </c>
      <c r="T450" s="64">
        <f>+ROUND('Izračun udjela za 2024. (kune)'!T450/'Izračun udjela za 2024. (euri)'!$G$1,2)</f>
        <v>1711376.43</v>
      </c>
      <c r="U450" s="65">
        <f>+ROUND('Izračun udjela za 2024. (kune)'!U450/'Izračun udjela za 2024. (euri)'!$G$1,2)</f>
        <v>119347.17</v>
      </c>
      <c r="V450" s="67">
        <f>+ROUND('Izračun udjela za 2024. (kune)'!V450/'Izračun udjela za 2024. (euri)'!$G$1,2)</f>
        <v>1783072.77</v>
      </c>
      <c r="W450" s="64">
        <f>+ROUND('Izračun udjela za 2024. (kune)'!W450/'Izračun udjela za 2024. (euri)'!$G$1,2)</f>
        <v>2032165.45</v>
      </c>
      <c r="X450" s="65">
        <f>+ROUND('Izračun udjela za 2024. (kune)'!X450/'Izračun udjela za 2024. (euri)'!$G$1,2)</f>
        <v>141778.92000000001</v>
      </c>
      <c r="Y450" s="67">
        <f>+ROUND('Izračun udjela za 2024. (kune)'!Y450/'Izračun udjela za 2024. (euri)'!$G$1,2)</f>
        <v>2117232.92</v>
      </c>
      <c r="Z450" s="64">
        <f>+ROUND('Izračun udjela za 2024. (kune)'!Z450/'Izračun udjela za 2024. (euri)'!$G$1,2)</f>
        <v>2058223.93</v>
      </c>
      <c r="AA450" s="68">
        <f>+ROUND('Izračun udjela za 2024. (kune)'!AA450/'Izračun udjela za 2024. (euri)'!$G$1,2)</f>
        <v>91698.31</v>
      </c>
      <c r="AB450" s="65">
        <f>+ROUND('Izračun udjela za 2024. (kune)'!AB450/'Izračun udjela za 2024. (euri)'!$G$1,2)</f>
        <v>143596.95000000001</v>
      </c>
      <c r="AC450" s="67">
        <f>+ROUND('Izračun udjela za 2024. (kune)'!AC450/'Izračun udjela za 2024. (euri)'!$G$1,2)</f>
        <v>2696555.69</v>
      </c>
      <c r="AD450" s="64">
        <f>+ROUND('Izračun udjela za 2024. (kune)'!AD450/'Izračun udjela za 2024. (euri)'!$G$1,2)</f>
        <v>1874603.37</v>
      </c>
      <c r="AE450" s="68">
        <f>+ROUND('Izračun udjela za 2024. (kune)'!AE450/'Izračun udjela za 2024. (euri)'!$G$1,2)</f>
        <v>97280.48</v>
      </c>
      <c r="AF450" s="65">
        <f>+ROUND('Izračun udjela za 2024. (kune)'!AF450/'Izračun udjela za 2024. (euri)'!$G$1,2)</f>
        <v>136417.47</v>
      </c>
      <c r="AG450" s="67">
        <f>+ROUND('Izračun udjela za 2024. (kune)'!AG450/'Izračun udjela za 2024. (euri)'!$G$1,2)</f>
        <v>2526135.7799999998</v>
      </c>
      <c r="AH450" s="64">
        <f>+ROUND('Izračun udjela za 2024. (kune)'!AH450/'Izračun udjela za 2024. (euri)'!$G$1,2)</f>
        <v>1850225.17</v>
      </c>
      <c r="AI450" s="68">
        <f>+ROUND('Izračun udjela za 2024. (kune)'!AI450/'Izračun udjela za 2024. (euri)'!$G$1,2)</f>
        <v>140250.47</v>
      </c>
      <c r="AJ450" s="64">
        <f>+ROUND('Izračun udjela za 2024. (kune)'!AJ450/'Izračun udjela za 2024. (euri)'!$G$1,2)</f>
        <v>128929.43</v>
      </c>
      <c r="AK450" s="67">
        <f>+ROUND('Izračun udjela za 2024. (kune)'!AK450/'Izračun udjela za 2024. (euri)'!$G$1,2)</f>
        <v>2585518.86</v>
      </c>
      <c r="AL450" s="64">
        <f>+ROUND('Izračun udjela za 2024. (kune)'!AL450/'Izračun udjela za 2024. (euri)'!$G$1,2)</f>
        <v>2378929.44</v>
      </c>
      <c r="AM450" s="68">
        <f>+ROUND('Izračun udjela za 2024. (kune)'!AM450/'Izračun udjela za 2024. (euri)'!$G$1,2)</f>
        <v>162643.82999999999</v>
      </c>
      <c r="AN450" s="64">
        <f>+ROUND('Izračun udjela za 2024. (kune)'!AN450/'Izračun udjela za 2024. (euri)'!$G$1,2)</f>
        <v>165966.73000000001</v>
      </c>
      <c r="AO450" s="67">
        <f>+ROUND('Izračun udjela za 2024. (kune)'!AO450/'Izračun udjela za 2024. (euri)'!$G$1,2)</f>
        <v>3159044.77</v>
      </c>
      <c r="AP450" s="69"/>
      <c r="AQ450" s="69"/>
      <c r="AR450" s="69"/>
      <c r="AS450" s="69"/>
      <c r="AT450" s="69"/>
      <c r="AU450" s="71"/>
      <c r="AV450" s="64">
        <v>2937</v>
      </c>
      <c r="AW450" s="64">
        <v>3087</v>
      </c>
      <c r="AX450" s="64">
        <v>3654</v>
      </c>
      <c r="AY450" s="64">
        <v>3869</v>
      </c>
      <c r="AZ450" s="64"/>
      <c r="BA450" s="64"/>
      <c r="BB450" s="64"/>
      <c r="BC450" s="64"/>
      <c r="BD450" s="72">
        <f t="shared" si="107"/>
        <v>2616897.6</v>
      </c>
      <c r="BE450" s="73">
        <f t="shared" si="105"/>
        <v>448.25</v>
      </c>
      <c r="BF450" s="74">
        <f t="shared" si="118"/>
        <v>453.27</v>
      </c>
      <c r="BG450" s="66">
        <f t="shared" si="106"/>
        <v>29306.759999999893</v>
      </c>
      <c r="BH450" s="75">
        <f t="shared" si="108"/>
        <v>8.2809099523283779E-5</v>
      </c>
      <c r="BI450" s="76">
        <f t="shared" si="109"/>
        <v>8.2809099523283996E-5</v>
      </c>
    </row>
    <row r="451" spans="1:61" ht="15.75" customHeight="1" x14ac:dyDescent="0.25">
      <c r="A451" s="60">
        <v>1</v>
      </c>
      <c r="B451" s="61">
        <v>503</v>
      </c>
      <c r="C451" s="61">
        <v>4</v>
      </c>
      <c r="D451" s="79" t="s">
        <v>87</v>
      </c>
      <c r="E451" s="62" t="s">
        <v>530</v>
      </c>
      <c r="F451" s="63">
        <v>3602</v>
      </c>
      <c r="G451" s="64">
        <v>10</v>
      </c>
      <c r="H451" s="64">
        <f>+ROUND('Izračun udjela za 2024. (kune)'!H451/'Izračun udjela za 2024. (euri)'!$G$1,2)</f>
        <v>123443.44</v>
      </c>
      <c r="I451" s="65">
        <f>+ROUND('Izračun udjela za 2024. (kune)'!I451/'Izračun udjela za 2024. (euri)'!$G$1,2)</f>
        <v>20661.16</v>
      </c>
      <c r="J451" s="66">
        <f>+ROUND('Izračun udjela za 2024. (kune)'!J451/'Izračun udjela za 2024. (euri)'!$G$1,2)</f>
        <v>113060.51</v>
      </c>
      <c r="K451" s="64">
        <f>+ROUND('Izračun udjela za 2024. (kune)'!K451/'Izračun udjela za 2024. (euri)'!$G$1,2)</f>
        <v>101790.86</v>
      </c>
      <c r="L451" s="65">
        <f>+ROUND('Izračun udjela za 2024. (kune)'!L451/'Izračun udjela za 2024. (euri)'!$G$1,2)</f>
        <v>19776.669999999998</v>
      </c>
      <c r="M451" s="66">
        <f>+ROUND('Izračun udjela za 2024. (kune)'!M451/'Izračun udjela za 2024. (euri)'!$G$1,2)</f>
        <v>90215.61</v>
      </c>
      <c r="N451" s="64">
        <f>+ROUND('Izračun udjela za 2024. (kune)'!N451/'Izračun udjela za 2024. (euri)'!$G$1,2)</f>
        <v>104602.68</v>
      </c>
      <c r="O451" s="65">
        <f>+ROUND('Izračun udjela za 2024. (kune)'!O451/'Izračun udjela za 2024. (euri)'!$G$1,2)</f>
        <v>7224.9</v>
      </c>
      <c r="P451" s="66">
        <f>+ROUND('Izračun udjela za 2024. (kune)'!P451/'Izračun udjela za 2024. (euri)'!$G$1,2)</f>
        <v>107115.55</v>
      </c>
      <c r="Q451" s="64">
        <f>+ROUND('Izračun udjela za 2024. (kune)'!Q451/'Izračun udjela za 2024. (euri)'!$G$1,2)</f>
        <v>139729.82</v>
      </c>
      <c r="R451" s="65">
        <f>+ROUND('Izračun udjela za 2024. (kune)'!R451/'Izračun udjela za 2024. (euri)'!$G$1,2)</f>
        <v>9914.17</v>
      </c>
      <c r="S451" s="66">
        <f>+ROUND('Izračun udjela za 2024. (kune)'!S451/'Izračun udjela za 2024. (euri)'!$G$1,2)</f>
        <v>142797.22</v>
      </c>
      <c r="T451" s="64">
        <f>+ROUND('Izračun udjela za 2024. (kune)'!T451/'Izračun udjela za 2024. (euri)'!$G$1,2)</f>
        <v>71839.179999999993</v>
      </c>
      <c r="U451" s="65">
        <f>+ROUND('Izračun udjela za 2024. (kune)'!U451/'Izračun udjela za 2024. (euri)'!$G$1,2)</f>
        <v>5109.29</v>
      </c>
      <c r="V451" s="67">
        <f>+ROUND('Izračun udjela za 2024. (kune)'!V451/'Izračun udjela za 2024. (euri)'!$G$1,2)</f>
        <v>73402.880000000005</v>
      </c>
      <c r="W451" s="64">
        <f>+ROUND('Izračun udjela za 2024. (kune)'!W451/'Izračun udjela za 2024. (euri)'!$G$1,2)</f>
        <v>189461.75</v>
      </c>
      <c r="X451" s="65">
        <f>+ROUND('Izračun udjela za 2024. (kune)'!X451/'Izračun udjela za 2024. (euri)'!$G$1,2)</f>
        <v>13218.31</v>
      </c>
      <c r="Y451" s="67">
        <f>+ROUND('Izračun udjela za 2024. (kune)'!Y451/'Izračun udjela za 2024. (euri)'!$G$1,2)</f>
        <v>193867.79</v>
      </c>
      <c r="Z451" s="64">
        <f>+ROUND('Izračun udjela za 2024. (kune)'!Z451/'Izračun udjela za 2024. (euri)'!$G$1,2)</f>
        <v>209286.23</v>
      </c>
      <c r="AA451" s="68">
        <f>+ROUND('Izračun udjela za 2024. (kune)'!AA451/'Izračun udjela za 2024. (euri)'!$G$1,2)</f>
        <v>601.71</v>
      </c>
      <c r="AB451" s="65">
        <f>+ROUND('Izračun udjela za 2024. (kune)'!AB451/'Izračun udjela za 2024. (euri)'!$G$1,2)</f>
        <v>14601.4</v>
      </c>
      <c r="AC451" s="67">
        <f>+ROUND('Izračun udjela za 2024. (kune)'!AC451/'Izračun udjela za 2024. (euri)'!$G$1,2)</f>
        <v>213929.41</v>
      </c>
      <c r="AD451" s="64">
        <f>+ROUND('Izračun udjela za 2024. (kune)'!AD451/'Izračun udjela za 2024. (euri)'!$G$1,2)</f>
        <v>194751.23</v>
      </c>
      <c r="AE451" s="68">
        <f>+ROUND('Izračun udjela za 2024. (kune)'!AE451/'Izračun udjela za 2024. (euri)'!$G$1,2)</f>
        <v>623.91</v>
      </c>
      <c r="AF451" s="65">
        <f>+ROUND('Izračun udjela za 2024. (kune)'!AF451/'Izračun udjela za 2024. (euri)'!$G$1,2)</f>
        <v>13587.33</v>
      </c>
      <c r="AG451" s="67">
        <f>+ROUND('Izračun udjela za 2024. (kune)'!AG451/'Izračun udjela za 2024. (euri)'!$G$1,2)</f>
        <v>199031.96</v>
      </c>
      <c r="AH451" s="64">
        <f>+ROUND('Izračun udjela za 2024. (kune)'!AH451/'Izračun udjela za 2024. (euri)'!$G$1,2)</f>
        <v>213518.45</v>
      </c>
      <c r="AI451" s="68">
        <f>+ROUND('Izračun udjela za 2024. (kune)'!AI451/'Izračun udjela za 2024. (euri)'!$G$1,2)</f>
        <v>92.65</v>
      </c>
      <c r="AJ451" s="64">
        <f>+ROUND('Izračun udjela za 2024. (kune)'!AJ451/'Izračun udjela za 2024. (euri)'!$G$1,2)</f>
        <v>15565.58</v>
      </c>
      <c r="AK451" s="67">
        <f>+ROUND('Izračun udjela za 2024. (kune)'!AK451/'Izračun udjela za 2024. (euri)'!$G$1,2)</f>
        <v>219398.18</v>
      </c>
      <c r="AL451" s="64">
        <f>+ROUND('Izračun udjela za 2024. (kune)'!AL451/'Izračun udjela za 2024. (euri)'!$G$1,2)</f>
        <v>213359.51</v>
      </c>
      <c r="AM451" s="68">
        <f>+ROUND('Izračun udjela za 2024. (kune)'!AM451/'Izračun udjela za 2024. (euri)'!$G$1,2)</f>
        <v>350.9</v>
      </c>
      <c r="AN451" s="64">
        <f>+ROUND('Izračun udjela za 2024. (kune)'!AN451/'Izračun udjela za 2024. (euri)'!$G$1,2)</f>
        <v>14216.8</v>
      </c>
      <c r="AO451" s="67">
        <f>+ROUND('Izračun udjela za 2024. (kune)'!AO451/'Izračun udjela za 2024. (euri)'!$G$1,2)</f>
        <v>220422.93</v>
      </c>
      <c r="AP451" s="69"/>
      <c r="AQ451" s="69"/>
      <c r="AR451" s="69"/>
      <c r="AS451" s="69"/>
      <c r="AT451" s="69"/>
      <c r="AU451" s="71"/>
      <c r="AV451" s="64">
        <v>2</v>
      </c>
      <c r="AW451" s="64">
        <v>2</v>
      </c>
      <c r="AX451" s="64">
        <v>8</v>
      </c>
      <c r="AY451" s="64">
        <v>8</v>
      </c>
      <c r="AZ451" s="64"/>
      <c r="BA451" s="64"/>
      <c r="BB451" s="64"/>
      <c r="BC451" s="64"/>
      <c r="BD451" s="72">
        <f t="shared" si="107"/>
        <v>209330.05</v>
      </c>
      <c r="BE451" s="73">
        <f t="shared" si="105"/>
        <v>58.11</v>
      </c>
      <c r="BF451" s="74">
        <f t="shared" ref="BF451:BF455" si="119">+$BJ$600</f>
        <v>447.75</v>
      </c>
      <c r="BG451" s="66">
        <f t="shared" si="106"/>
        <v>1403483.28</v>
      </c>
      <c r="BH451" s="75">
        <f t="shared" si="108"/>
        <v>3.9656784514147999E-3</v>
      </c>
      <c r="BI451" s="76">
        <f t="shared" si="109"/>
        <v>3.9656784514147999E-3</v>
      </c>
    </row>
    <row r="452" spans="1:61" ht="15.75" customHeight="1" x14ac:dyDescent="0.25">
      <c r="A452" s="60">
        <v>1</v>
      </c>
      <c r="B452" s="61">
        <v>504</v>
      </c>
      <c r="C452" s="61">
        <v>20</v>
      </c>
      <c r="D452" s="79" t="s">
        <v>87</v>
      </c>
      <c r="E452" s="62" t="s">
        <v>531</v>
      </c>
      <c r="F452" s="63">
        <v>1673</v>
      </c>
      <c r="G452" s="64">
        <v>10</v>
      </c>
      <c r="H452" s="64">
        <f>+ROUND('Izračun udjela za 2024. (kune)'!H452/'Izračun udjela za 2024. (euri)'!$G$1,2)</f>
        <v>241963.35</v>
      </c>
      <c r="I452" s="65">
        <f>+ROUND('Izračun udjela za 2024. (kune)'!I452/'Izračun udjela za 2024. (euri)'!$G$1,2)</f>
        <v>0</v>
      </c>
      <c r="J452" s="66">
        <f>+ROUND('Izračun udjela za 2024. (kune)'!J452/'Izračun udjela za 2024. (euri)'!$G$1,2)</f>
        <v>266159.68</v>
      </c>
      <c r="K452" s="64">
        <f>+ROUND('Izračun udjela za 2024. (kune)'!K452/'Izračun udjela za 2024. (euri)'!$G$1,2)</f>
        <v>252496.26</v>
      </c>
      <c r="L452" s="65">
        <f>+ROUND('Izračun udjela za 2024. (kune)'!L452/'Izračun udjela za 2024. (euri)'!$G$1,2)</f>
        <v>0</v>
      </c>
      <c r="M452" s="66">
        <f>+ROUND('Izračun udjela za 2024. (kune)'!M452/'Izračun udjela za 2024. (euri)'!$G$1,2)</f>
        <v>277745.88</v>
      </c>
      <c r="N452" s="64">
        <f>+ROUND('Izračun udjela za 2024. (kune)'!N452/'Izračun udjela za 2024. (euri)'!$G$1,2)</f>
        <v>189390.34</v>
      </c>
      <c r="O452" s="65">
        <f>+ROUND('Izračun udjela za 2024. (kune)'!O452/'Izračun udjela za 2024. (euri)'!$G$1,2)</f>
        <v>0</v>
      </c>
      <c r="P452" s="66">
        <f>+ROUND('Izračun udjela za 2024. (kune)'!P452/'Izračun udjela za 2024. (euri)'!$G$1,2)</f>
        <v>208329.37</v>
      </c>
      <c r="Q452" s="64">
        <f>+ROUND('Izračun udjela za 2024. (kune)'!Q452/'Izračun udjela za 2024. (euri)'!$G$1,2)</f>
        <v>222943.3</v>
      </c>
      <c r="R452" s="65">
        <f>+ROUND('Izračun udjela za 2024. (kune)'!R452/'Izračun udjela za 2024. (euri)'!$G$1,2)</f>
        <v>0</v>
      </c>
      <c r="S452" s="66">
        <f>+ROUND('Izračun udjela za 2024. (kune)'!S452/'Izračun udjela za 2024. (euri)'!$G$1,2)</f>
        <v>245237.63</v>
      </c>
      <c r="T452" s="64">
        <f>+ROUND('Izračun udjela za 2024. (kune)'!T452/'Izračun udjela za 2024. (euri)'!$G$1,2)</f>
        <v>210593.03</v>
      </c>
      <c r="U452" s="65">
        <f>+ROUND('Izračun udjela za 2024. (kune)'!U452/'Izračun udjela za 2024. (euri)'!$G$1,2)</f>
        <v>0</v>
      </c>
      <c r="V452" s="67">
        <f>+ROUND('Izračun udjela za 2024. (kune)'!V452/'Izračun udjela za 2024. (euri)'!$G$1,2)</f>
        <v>231652.33</v>
      </c>
      <c r="W452" s="64">
        <f>+ROUND('Izračun udjela za 2024. (kune)'!W452/'Izračun udjela za 2024. (euri)'!$G$1,2)</f>
        <v>271572.53999999998</v>
      </c>
      <c r="X452" s="65">
        <f>+ROUND('Izračun udjela za 2024. (kune)'!X452/'Izračun udjela za 2024. (euri)'!$G$1,2)</f>
        <v>0</v>
      </c>
      <c r="Y452" s="67">
        <f>+ROUND('Izračun udjela za 2024. (kune)'!Y452/'Izračun udjela za 2024. (euri)'!$G$1,2)</f>
        <v>298729.78999999998</v>
      </c>
      <c r="Z452" s="64">
        <f>+ROUND('Izračun udjela za 2024. (kune)'!Z452/'Izračun udjela za 2024. (euri)'!$G$1,2)</f>
        <v>337514.59</v>
      </c>
      <c r="AA452" s="68">
        <f>+ROUND('Izračun udjela za 2024. (kune)'!AA452/'Izračun udjela za 2024. (euri)'!$G$1,2)</f>
        <v>541.14</v>
      </c>
      <c r="AB452" s="65">
        <f>+ROUND('Izračun udjela za 2024. (kune)'!AB452/'Izračun udjela za 2024. (euri)'!$G$1,2)</f>
        <v>0</v>
      </c>
      <c r="AC452" s="67">
        <f>+ROUND('Izračun udjela za 2024. (kune)'!AC452/'Izračun udjela za 2024. (euri)'!$G$1,2)</f>
        <v>371266.05</v>
      </c>
      <c r="AD452" s="64">
        <f>+ROUND('Izračun udjela za 2024. (kune)'!AD452/'Izračun udjela za 2024. (euri)'!$G$1,2)</f>
        <v>307319.39</v>
      </c>
      <c r="AE452" s="68">
        <f>+ROUND('Izračun udjela za 2024. (kune)'!AE452/'Izračun udjela za 2024. (euri)'!$G$1,2)</f>
        <v>52.15</v>
      </c>
      <c r="AF452" s="65">
        <f>+ROUND('Izračun udjela za 2024. (kune)'!AF452/'Izračun udjela za 2024. (euri)'!$G$1,2)</f>
        <v>0</v>
      </c>
      <c r="AG452" s="67">
        <f>+ROUND('Izračun udjela za 2024. (kune)'!AG452/'Izračun udjela za 2024. (euri)'!$G$1,2)</f>
        <v>338051.32</v>
      </c>
      <c r="AH452" s="64">
        <f>+ROUND('Izračun udjela za 2024. (kune)'!AH452/'Izračun udjela za 2024. (euri)'!$G$1,2)</f>
        <v>320718.74</v>
      </c>
      <c r="AI452" s="68">
        <f>+ROUND('Izračun udjela za 2024. (kune)'!AI452/'Izračun udjela za 2024. (euri)'!$G$1,2)</f>
        <v>296.8</v>
      </c>
      <c r="AJ452" s="64">
        <f>+ROUND('Izračun udjela za 2024. (kune)'!AJ452/'Izračun udjela za 2024. (euri)'!$G$1,2)</f>
        <v>0</v>
      </c>
      <c r="AK452" s="67">
        <f>+ROUND('Izračun udjela za 2024. (kune)'!AK452/'Izračun udjela za 2024. (euri)'!$G$1,2)</f>
        <v>352790.61</v>
      </c>
      <c r="AL452" s="64">
        <f>+ROUND('Izračun udjela za 2024. (kune)'!AL452/'Izračun udjela za 2024. (euri)'!$G$1,2)</f>
        <v>321012.19</v>
      </c>
      <c r="AM452" s="68">
        <f>+ROUND('Izračun udjela za 2024. (kune)'!AM452/'Izračun udjela za 2024. (euri)'!$G$1,2)</f>
        <v>304.70999999999998</v>
      </c>
      <c r="AN452" s="64">
        <f>+ROUND('Izračun udjela za 2024. (kune)'!AN452/'Izračun udjela za 2024. (euri)'!$G$1,2)</f>
        <v>0</v>
      </c>
      <c r="AO452" s="67">
        <f>+ROUND('Izračun udjela za 2024. (kune)'!AO452/'Izračun udjela za 2024. (euri)'!$G$1,2)</f>
        <v>353113.41</v>
      </c>
      <c r="AP452" s="69"/>
      <c r="AQ452" s="69"/>
      <c r="AR452" s="69"/>
      <c r="AS452" s="69"/>
      <c r="AT452" s="69"/>
      <c r="AU452" s="71"/>
      <c r="AV452" s="64">
        <v>0</v>
      </c>
      <c r="AW452" s="64">
        <v>0</v>
      </c>
      <c r="AX452" s="64">
        <v>0</v>
      </c>
      <c r="AY452" s="64">
        <v>0</v>
      </c>
      <c r="AZ452" s="64"/>
      <c r="BA452" s="64"/>
      <c r="BB452" s="64"/>
      <c r="BC452" s="64"/>
      <c r="BD452" s="72">
        <f t="shared" si="107"/>
        <v>342790.24</v>
      </c>
      <c r="BE452" s="73">
        <f t="shared" si="105"/>
        <v>204.9</v>
      </c>
      <c r="BF452" s="74">
        <f t="shared" si="119"/>
        <v>447.75</v>
      </c>
      <c r="BG452" s="66">
        <f t="shared" si="106"/>
        <v>406288.05</v>
      </c>
      <c r="BH452" s="75">
        <f t="shared" si="108"/>
        <v>1.1480063837684897E-3</v>
      </c>
      <c r="BI452" s="76">
        <f t="shared" si="109"/>
        <v>1.1480063837684901E-3</v>
      </c>
    </row>
    <row r="453" spans="1:61" ht="15.75" customHeight="1" x14ac:dyDescent="0.25">
      <c r="A453" s="60">
        <v>1</v>
      </c>
      <c r="B453" s="61">
        <v>505</v>
      </c>
      <c r="C453" s="61">
        <v>16</v>
      </c>
      <c r="D453" s="79" t="s">
        <v>87</v>
      </c>
      <c r="E453" s="62" t="s">
        <v>532</v>
      </c>
      <c r="F453" s="63">
        <v>2870</v>
      </c>
      <c r="G453" s="64">
        <v>10</v>
      </c>
      <c r="H453" s="64">
        <f>+ROUND('Izračun udjela za 2024. (kune)'!H453/'Izračun udjela za 2024. (euri)'!$G$1,2)</f>
        <v>440643.09</v>
      </c>
      <c r="I453" s="65">
        <f>+ROUND('Izračun udjela za 2024. (kune)'!I453/'Izračun udjela za 2024. (euri)'!$G$1,2)</f>
        <v>24927.18</v>
      </c>
      <c r="J453" s="66">
        <f>+ROUND('Izračun udjela za 2024. (kune)'!J453/'Izračun udjela za 2024. (euri)'!$G$1,2)</f>
        <v>457287.5</v>
      </c>
      <c r="K453" s="64">
        <f>+ROUND('Izračun udjela za 2024. (kune)'!K453/'Izračun udjela za 2024. (euri)'!$G$1,2)</f>
        <v>263124.21999999997</v>
      </c>
      <c r="L453" s="65">
        <f>+ROUND('Izračun udjela za 2024. (kune)'!L453/'Izračun udjela za 2024. (euri)'!$G$1,2)</f>
        <v>18945.43</v>
      </c>
      <c r="M453" s="66">
        <f>+ROUND('Izračun udjela za 2024. (kune)'!M453/'Izračun udjela za 2024. (euri)'!$G$1,2)</f>
        <v>268596.67</v>
      </c>
      <c r="N453" s="64">
        <f>+ROUND('Izračun udjela za 2024. (kune)'!N453/'Izračun udjela za 2024. (euri)'!$G$1,2)</f>
        <v>240496.27</v>
      </c>
      <c r="O453" s="65">
        <f>+ROUND('Izračun udjela za 2024. (kune)'!O453/'Izračun udjela za 2024. (euri)'!$G$1,2)</f>
        <v>11337.61</v>
      </c>
      <c r="P453" s="66">
        <f>+ROUND('Izračun udjela za 2024. (kune)'!P453/'Izračun udjela za 2024. (euri)'!$G$1,2)</f>
        <v>252074.53</v>
      </c>
      <c r="Q453" s="64">
        <f>+ROUND('Izračun udjela za 2024. (kune)'!Q453/'Izračun udjela za 2024. (euri)'!$G$1,2)</f>
        <v>345151.35</v>
      </c>
      <c r="R453" s="65">
        <f>+ROUND('Izračun udjela za 2024. (kune)'!R453/'Izračun udjela za 2024. (euri)'!$G$1,2)</f>
        <v>16431.55</v>
      </c>
      <c r="S453" s="66">
        <f>+ROUND('Izračun udjela za 2024. (kune)'!S453/'Izračun udjela za 2024. (euri)'!$G$1,2)</f>
        <v>361591.78</v>
      </c>
      <c r="T453" s="64">
        <f>+ROUND('Izračun udjela za 2024. (kune)'!T453/'Izračun udjela za 2024. (euri)'!$G$1,2)</f>
        <v>362913.38</v>
      </c>
      <c r="U453" s="65">
        <f>+ROUND('Izračun udjela za 2024. (kune)'!U453/'Izračun udjela za 2024. (euri)'!$G$1,2)</f>
        <v>17328.03</v>
      </c>
      <c r="V453" s="67">
        <f>+ROUND('Izračun udjela za 2024. (kune)'!V453/'Izračun udjela za 2024. (euri)'!$G$1,2)</f>
        <v>380143.88</v>
      </c>
      <c r="W453" s="64">
        <f>+ROUND('Izračun udjela za 2024. (kune)'!W453/'Izračun udjela za 2024. (euri)'!$G$1,2)</f>
        <v>443393.61</v>
      </c>
      <c r="X453" s="65">
        <f>+ROUND('Izračun udjela za 2024. (kune)'!X453/'Izračun udjela za 2024. (euri)'!$G$1,2)</f>
        <v>21113.98</v>
      </c>
      <c r="Y453" s="67">
        <f>+ROUND('Izračun udjela za 2024. (kune)'!Y453/'Izračun udjela za 2024. (euri)'!$G$1,2)</f>
        <v>464507.6</v>
      </c>
      <c r="Z453" s="64">
        <f>+ROUND('Izračun udjela za 2024. (kune)'!Z453/'Izračun udjela za 2024. (euri)'!$G$1,2)</f>
        <v>447481.16</v>
      </c>
      <c r="AA453" s="68">
        <f>+ROUND('Izračun udjela za 2024. (kune)'!AA453/'Izračun udjela za 2024. (euri)'!$G$1,2)</f>
        <v>183.95</v>
      </c>
      <c r="AB453" s="65">
        <f>+ROUND('Izračun udjela za 2024. (kune)'!AB453/'Izračun udjela za 2024. (euri)'!$G$1,2)</f>
        <v>21308.62</v>
      </c>
      <c r="AC453" s="67">
        <f>+ROUND('Izračun udjela za 2024. (kune)'!AC453/'Izračun udjela za 2024. (euri)'!$G$1,2)</f>
        <v>470339.39</v>
      </c>
      <c r="AD453" s="64">
        <f>+ROUND('Izračun udjela za 2024. (kune)'!AD453/'Izračun udjela za 2024. (euri)'!$G$1,2)</f>
        <v>483985.38</v>
      </c>
      <c r="AE453" s="68">
        <f>+ROUND('Izračun udjela za 2024. (kune)'!AE453/'Izračun udjela za 2024. (euri)'!$G$1,2)</f>
        <v>167.23</v>
      </c>
      <c r="AF453" s="65">
        <f>+ROUND('Izračun udjela za 2024. (kune)'!AF453/'Izračun udjela za 2024. (euri)'!$G$1,2)</f>
        <v>23046.92</v>
      </c>
      <c r="AG453" s="67">
        <f>+ROUND('Izračun udjela za 2024. (kune)'!AG453/'Izračun udjela za 2024. (euri)'!$G$1,2)</f>
        <v>508600.3</v>
      </c>
      <c r="AH453" s="64">
        <f>+ROUND('Izračun udjela za 2024. (kune)'!AH453/'Izračun udjela za 2024. (euri)'!$G$1,2)</f>
        <v>593220.39</v>
      </c>
      <c r="AI453" s="68">
        <f>+ROUND('Izračun udjela za 2024. (kune)'!AI453/'Izračun udjela za 2024. (euri)'!$G$1,2)</f>
        <v>167.23</v>
      </c>
      <c r="AJ453" s="64">
        <f>+ROUND('Izračun udjela za 2024. (kune)'!AJ453/'Izračun udjela za 2024. (euri)'!$G$1,2)</f>
        <v>28248.54</v>
      </c>
      <c r="AK453" s="67">
        <f>+ROUND('Izračun udjela za 2024. (kune)'!AK453/'Izračun udjela za 2024. (euri)'!$G$1,2)</f>
        <v>623037.02</v>
      </c>
      <c r="AL453" s="64">
        <f>+ROUND('Izračun udjela za 2024. (kune)'!AL453/'Izračun udjela za 2024. (euri)'!$G$1,2)</f>
        <v>724527.7</v>
      </c>
      <c r="AM453" s="68">
        <f>+ROUND('Izračun udjela za 2024. (kune)'!AM453/'Izračun udjela za 2024. (euri)'!$G$1,2)</f>
        <v>167.23</v>
      </c>
      <c r="AN453" s="64">
        <f>+ROUND('Izračun udjela za 2024. (kune)'!AN453/'Izračun udjela za 2024. (euri)'!$G$1,2)</f>
        <v>34651.78</v>
      </c>
      <c r="AO453" s="67">
        <f>+ROUND('Izračun udjela za 2024. (kune)'!AO453/'Izračun udjela za 2024. (euri)'!$G$1,2)</f>
        <v>760431.49</v>
      </c>
      <c r="AP453" s="69"/>
      <c r="AQ453" s="69"/>
      <c r="AR453" s="69"/>
      <c r="AS453" s="69"/>
      <c r="AT453" s="69"/>
      <c r="AU453" s="71"/>
      <c r="AV453" s="64">
        <v>8</v>
      </c>
      <c r="AW453" s="64">
        <v>8</v>
      </c>
      <c r="AX453" s="64">
        <v>8</v>
      </c>
      <c r="AY453" s="64">
        <v>8</v>
      </c>
      <c r="AZ453" s="64"/>
      <c r="BA453" s="64"/>
      <c r="BB453" s="64"/>
      <c r="BC453" s="64"/>
      <c r="BD453" s="72">
        <f t="shared" si="107"/>
        <v>565383.16</v>
      </c>
      <c r="BE453" s="73">
        <f t="shared" si="105"/>
        <v>197</v>
      </c>
      <c r="BF453" s="74">
        <f t="shared" si="119"/>
        <v>447.75</v>
      </c>
      <c r="BG453" s="66">
        <f t="shared" si="106"/>
        <v>719652.5</v>
      </c>
      <c r="BH453" s="75">
        <f t="shared" si="108"/>
        <v>2.0334481018945867E-3</v>
      </c>
      <c r="BI453" s="76">
        <f t="shared" si="109"/>
        <v>2.0334481018945902E-3</v>
      </c>
    </row>
    <row r="454" spans="1:61" ht="15.75" customHeight="1" x14ac:dyDescent="0.25">
      <c r="A454" s="60">
        <v>1</v>
      </c>
      <c r="B454" s="61">
        <v>506</v>
      </c>
      <c r="C454" s="61">
        <v>12</v>
      </c>
      <c r="D454" s="79" t="s">
        <v>87</v>
      </c>
      <c r="E454" s="62" t="s">
        <v>533</v>
      </c>
      <c r="F454" s="63">
        <v>1691</v>
      </c>
      <c r="G454" s="64">
        <v>10</v>
      </c>
      <c r="H454" s="64">
        <f>+ROUND('Izračun udjela za 2024. (kune)'!H454/'Izračun udjela za 2024. (euri)'!$G$1,2)</f>
        <v>75273.899999999994</v>
      </c>
      <c r="I454" s="65">
        <f>+ROUND('Izračun udjela za 2024. (kune)'!I454/'Izračun udjela za 2024. (euri)'!$G$1,2)</f>
        <v>3653.7</v>
      </c>
      <c r="J454" s="66">
        <f>+ROUND('Izračun udjela za 2024. (kune)'!J454/'Izračun udjela za 2024. (euri)'!$G$1,2)</f>
        <v>78782.22</v>
      </c>
      <c r="K454" s="64">
        <f>+ROUND('Izračun udjela za 2024. (kune)'!K454/'Izračun udjela za 2024. (euri)'!$G$1,2)</f>
        <v>98361.17</v>
      </c>
      <c r="L454" s="65">
        <f>+ROUND('Izračun udjela za 2024. (kune)'!L454/'Izračun udjela za 2024. (euri)'!$G$1,2)</f>
        <v>4156.3500000000004</v>
      </c>
      <c r="M454" s="66">
        <f>+ROUND('Izračun udjela za 2024. (kune)'!M454/'Izračun udjela za 2024. (euri)'!$G$1,2)</f>
        <v>103625.3</v>
      </c>
      <c r="N454" s="64">
        <f>+ROUND('Izračun udjela za 2024. (kune)'!N454/'Izračun udjela za 2024. (euri)'!$G$1,2)</f>
        <v>90461.68</v>
      </c>
      <c r="O454" s="65">
        <f>+ROUND('Izračun udjela za 2024. (kune)'!O454/'Izračun udjela za 2024. (euri)'!$G$1,2)</f>
        <v>2608.4699999999998</v>
      </c>
      <c r="P454" s="66">
        <f>+ROUND('Izračun udjela za 2024. (kune)'!P454/'Izračun udjela za 2024. (euri)'!$G$1,2)</f>
        <v>96638.54</v>
      </c>
      <c r="Q454" s="64">
        <f>+ROUND('Izračun udjela za 2024. (kune)'!Q454/'Izračun udjela za 2024. (euri)'!$G$1,2)</f>
        <v>109592.64</v>
      </c>
      <c r="R454" s="65">
        <f>+ROUND('Izračun udjela za 2024. (kune)'!R454/'Izračun udjela za 2024. (euri)'!$G$1,2)</f>
        <v>3219.47</v>
      </c>
      <c r="S454" s="66">
        <f>+ROUND('Izračun udjela za 2024. (kune)'!S454/'Izračun udjela za 2024. (euri)'!$G$1,2)</f>
        <v>117010.49</v>
      </c>
      <c r="T454" s="64">
        <f>+ROUND('Izračun udjela za 2024. (kune)'!T454/'Izračun udjela za 2024. (euri)'!$G$1,2)</f>
        <v>55087.56</v>
      </c>
      <c r="U454" s="65">
        <f>+ROUND('Izračun udjela za 2024. (kune)'!U454/'Izračun udjela za 2024. (euri)'!$G$1,2)</f>
        <v>1661.08</v>
      </c>
      <c r="V454" s="67">
        <f>+ROUND('Izračun udjela za 2024. (kune)'!V454/'Izračun udjela za 2024. (euri)'!$G$1,2)</f>
        <v>58769.120000000003</v>
      </c>
      <c r="W454" s="64">
        <f>+ROUND('Izračun udjela za 2024. (kune)'!W454/'Izračun udjela za 2024. (euri)'!$G$1,2)</f>
        <v>102231.01</v>
      </c>
      <c r="X454" s="65">
        <f>+ROUND('Izračun udjela za 2024. (kune)'!X454/'Izračun udjela za 2024. (euri)'!$G$1,2)</f>
        <v>2977.62</v>
      </c>
      <c r="Y454" s="67">
        <f>+ROUND('Izračun udjela za 2024. (kune)'!Y454/'Izračun udjela za 2024. (euri)'!$G$1,2)</f>
        <v>109178.73</v>
      </c>
      <c r="Z454" s="64">
        <f>+ROUND('Izračun udjela za 2024. (kune)'!Z454/'Izračun udjela za 2024. (euri)'!$G$1,2)</f>
        <v>146312.71</v>
      </c>
      <c r="AA454" s="68">
        <f>+ROUND('Izračun udjela za 2024. (kune)'!AA454/'Izračun udjela za 2024. (euri)'!$G$1,2)</f>
        <v>230.22</v>
      </c>
      <c r="AB454" s="65">
        <f>+ROUND('Izračun udjela za 2024. (kune)'!AB454/'Izračun udjela za 2024. (euri)'!$G$1,2)</f>
        <v>4261.55</v>
      </c>
      <c r="AC454" s="67">
        <f>+ROUND('Izračun udjela za 2024. (kune)'!AC454/'Izračun udjela za 2024. (euri)'!$G$1,2)</f>
        <v>156256.26999999999</v>
      </c>
      <c r="AD454" s="64">
        <f>+ROUND('Izračun udjela za 2024. (kune)'!AD454/'Izračun udjela za 2024. (euri)'!$G$1,2)</f>
        <v>113926.88</v>
      </c>
      <c r="AE454" s="68">
        <f>+ROUND('Izračun udjela za 2024. (kune)'!AE454/'Izračun udjela za 2024. (euri)'!$G$1,2)</f>
        <v>6.69</v>
      </c>
      <c r="AF454" s="65">
        <f>+ROUND('Izračun udjela za 2024. (kune)'!AF454/'Izračun udjela za 2024. (euri)'!$G$1,2)</f>
        <v>3323.94</v>
      </c>
      <c r="AG454" s="67">
        <f>+ROUND('Izračun udjela za 2024. (kune)'!AG454/'Izračun udjela za 2024. (euri)'!$G$1,2)</f>
        <v>121663.24</v>
      </c>
      <c r="AH454" s="64">
        <f>+ROUND('Izračun udjela za 2024. (kune)'!AH454/'Izračun udjela za 2024. (euri)'!$G$1,2)</f>
        <v>167184.22</v>
      </c>
      <c r="AI454" s="68">
        <f>+ROUND('Izračun udjela za 2024. (kune)'!AI454/'Izračun udjela za 2024. (euri)'!$G$1,2)</f>
        <v>0</v>
      </c>
      <c r="AJ454" s="64">
        <f>+ROUND('Izračun udjela za 2024. (kune)'!AJ454/'Izračun udjela za 2024. (euri)'!$G$1,2)</f>
        <v>4866.43</v>
      </c>
      <c r="AK454" s="67">
        <f>+ROUND('Izračun udjela za 2024. (kune)'!AK454/'Izračun udjela za 2024. (euri)'!$G$1,2)</f>
        <v>178549.57</v>
      </c>
      <c r="AL454" s="64">
        <f>+ROUND('Izračun udjela za 2024. (kune)'!AL454/'Izračun udjela za 2024. (euri)'!$G$1,2)</f>
        <v>169412.74</v>
      </c>
      <c r="AM454" s="68">
        <f>+ROUND('Izračun udjela za 2024. (kune)'!AM454/'Izračun udjela za 2024. (euri)'!$G$1,2)</f>
        <v>0</v>
      </c>
      <c r="AN454" s="64">
        <f>+ROUND('Izračun udjela za 2024. (kune)'!AN454/'Izračun udjela za 2024. (euri)'!$G$1,2)</f>
        <v>4934.3500000000004</v>
      </c>
      <c r="AO454" s="67">
        <f>+ROUND('Izračun udjela za 2024. (kune)'!AO454/'Izračun udjela za 2024. (euri)'!$G$1,2)</f>
        <v>180926.23</v>
      </c>
      <c r="AP454" s="69"/>
      <c r="AQ454" s="69"/>
      <c r="AR454" s="69"/>
      <c r="AS454" s="69"/>
      <c r="AT454" s="69"/>
      <c r="AU454" s="71"/>
      <c r="AV454" s="64">
        <v>0</v>
      </c>
      <c r="AW454" s="64">
        <v>0</v>
      </c>
      <c r="AX454" s="64">
        <v>0</v>
      </c>
      <c r="AY454" s="64">
        <v>0</v>
      </c>
      <c r="AZ454" s="64"/>
      <c r="BA454" s="64"/>
      <c r="BB454" s="64"/>
      <c r="BC454" s="64"/>
      <c r="BD454" s="72">
        <f t="shared" si="107"/>
        <v>149314.81</v>
      </c>
      <c r="BE454" s="73">
        <f t="shared" si="105"/>
        <v>88.3</v>
      </c>
      <c r="BF454" s="74">
        <f t="shared" si="119"/>
        <v>447.75</v>
      </c>
      <c r="BG454" s="66">
        <f t="shared" si="106"/>
        <v>607829.94999999995</v>
      </c>
      <c r="BH454" s="75">
        <f t="shared" si="108"/>
        <v>1.7174826157099177E-3</v>
      </c>
      <c r="BI454" s="76">
        <f t="shared" si="109"/>
        <v>1.7174826157099201E-3</v>
      </c>
    </row>
    <row r="455" spans="1:61" ht="15.75" customHeight="1" x14ac:dyDescent="0.25">
      <c r="A455" s="60">
        <v>1</v>
      </c>
      <c r="B455" s="61">
        <v>507</v>
      </c>
      <c r="C455" s="61">
        <v>8</v>
      </c>
      <c r="D455" s="79" t="s">
        <v>87</v>
      </c>
      <c r="E455" s="62" t="s">
        <v>534</v>
      </c>
      <c r="F455" s="63">
        <v>1190</v>
      </c>
      <c r="G455" s="64">
        <v>10</v>
      </c>
      <c r="H455" s="64">
        <f>+ROUND('Izračun udjela za 2024. (kune)'!H455/'Izračun udjela za 2024. (euri)'!$G$1,2)</f>
        <v>437212.34</v>
      </c>
      <c r="I455" s="65">
        <f>+ROUND('Izračun udjela za 2024. (kune)'!I455/'Izračun udjela za 2024. (euri)'!$G$1,2)</f>
        <v>0</v>
      </c>
      <c r="J455" s="66">
        <f>+ROUND('Izračun udjela za 2024. (kune)'!J455/'Izračun udjela za 2024. (euri)'!$G$1,2)</f>
        <v>480933.57</v>
      </c>
      <c r="K455" s="64">
        <f>+ROUND('Izračun udjela za 2024. (kune)'!K455/'Izračun udjela za 2024. (euri)'!$G$1,2)</f>
        <v>467964.95</v>
      </c>
      <c r="L455" s="65">
        <f>+ROUND('Izračun udjela za 2024. (kune)'!L455/'Izračun udjela za 2024. (euri)'!$G$1,2)</f>
        <v>0</v>
      </c>
      <c r="M455" s="66">
        <f>+ROUND('Izračun udjela za 2024. (kune)'!M455/'Izračun udjela za 2024. (euri)'!$G$1,2)</f>
        <v>514761.45</v>
      </c>
      <c r="N455" s="64">
        <f>+ROUND('Izračun udjela za 2024. (kune)'!N455/'Izračun udjela za 2024. (euri)'!$G$1,2)</f>
        <v>352013.71</v>
      </c>
      <c r="O455" s="65">
        <f>+ROUND('Izračun udjela za 2024. (kune)'!O455/'Izračun udjela za 2024. (euri)'!$G$1,2)</f>
        <v>0</v>
      </c>
      <c r="P455" s="66">
        <f>+ROUND('Izračun udjela za 2024. (kune)'!P455/'Izračun udjela za 2024. (euri)'!$G$1,2)</f>
        <v>387215.08</v>
      </c>
      <c r="Q455" s="64">
        <f>+ROUND('Izračun udjela za 2024. (kune)'!Q455/'Izračun udjela za 2024. (euri)'!$G$1,2)</f>
        <v>431234.86</v>
      </c>
      <c r="R455" s="65">
        <f>+ROUND('Izračun udjela za 2024. (kune)'!R455/'Izračun udjela za 2024. (euri)'!$G$1,2)</f>
        <v>0</v>
      </c>
      <c r="S455" s="66">
        <f>+ROUND('Izračun udjela za 2024. (kune)'!S455/'Izračun udjela za 2024. (euri)'!$G$1,2)</f>
        <v>474358.34</v>
      </c>
      <c r="T455" s="64">
        <f>+ROUND('Izračun udjela za 2024. (kune)'!T455/'Izračun udjela za 2024. (euri)'!$G$1,2)</f>
        <v>391097.71</v>
      </c>
      <c r="U455" s="65">
        <f>+ROUND('Izračun udjela za 2024. (kune)'!U455/'Izračun udjela za 2024. (euri)'!$G$1,2)</f>
        <v>0</v>
      </c>
      <c r="V455" s="67">
        <f>+ROUND('Izračun udjela za 2024. (kune)'!V455/'Izračun udjela za 2024. (euri)'!$G$1,2)</f>
        <v>430207.48</v>
      </c>
      <c r="W455" s="64">
        <f>+ROUND('Izračun udjela za 2024. (kune)'!W455/'Izračun udjela za 2024. (euri)'!$G$1,2)</f>
        <v>435631.52</v>
      </c>
      <c r="X455" s="65">
        <f>+ROUND('Izračun udjela za 2024. (kune)'!X455/'Izračun udjela za 2024. (euri)'!$G$1,2)</f>
        <v>0</v>
      </c>
      <c r="Y455" s="67">
        <f>+ROUND('Izračun udjela za 2024. (kune)'!Y455/'Izračun udjela za 2024. (euri)'!$G$1,2)</f>
        <v>479194.67</v>
      </c>
      <c r="Z455" s="64">
        <f>+ROUND('Izračun udjela za 2024. (kune)'!Z455/'Izračun udjela za 2024. (euri)'!$G$1,2)</f>
        <v>482274.34</v>
      </c>
      <c r="AA455" s="68">
        <f>+ROUND('Izračun udjela za 2024. (kune)'!AA455/'Izračun udjela za 2024. (euri)'!$G$1,2)</f>
        <v>29554.25</v>
      </c>
      <c r="AB455" s="65">
        <f>+ROUND('Izračun udjela za 2024. (kune)'!AB455/'Izračun udjela za 2024. (euri)'!$G$1,2)</f>
        <v>0</v>
      </c>
      <c r="AC455" s="67">
        <f>+ROUND('Izračun udjela za 2024. (kune)'!AC455/'Izračun udjela za 2024. (euri)'!$G$1,2)</f>
        <v>744796.8</v>
      </c>
      <c r="AD455" s="64">
        <f>+ROUND('Izračun udjela za 2024. (kune)'!AD455/'Izračun udjela za 2024. (euri)'!$G$1,2)</f>
        <v>397186.11</v>
      </c>
      <c r="AE455" s="68">
        <f>+ROUND('Izračun udjela za 2024. (kune)'!AE455/'Izračun udjela za 2024. (euri)'!$G$1,2)</f>
        <v>24163.72</v>
      </c>
      <c r="AF455" s="65">
        <f>+ROUND('Izračun udjela za 2024. (kune)'!AF455/'Izračun udjela za 2024. (euri)'!$G$1,2)</f>
        <v>0</v>
      </c>
      <c r="AG455" s="67">
        <f>+ROUND('Izračun udjela za 2024. (kune)'!AG455/'Izračun udjela za 2024. (euri)'!$G$1,2)</f>
        <v>647931.64</v>
      </c>
      <c r="AH455" s="64">
        <f>+ROUND('Izračun udjela za 2024. (kune)'!AH455/'Izračun udjela za 2024. (euri)'!$G$1,2)</f>
        <v>406851.2</v>
      </c>
      <c r="AI455" s="68">
        <f>+ROUND('Izračun udjela za 2024. (kune)'!AI455/'Izračun udjela za 2024. (euri)'!$G$1,2)</f>
        <v>36710.89</v>
      </c>
      <c r="AJ455" s="64">
        <f>+ROUND('Izračun udjela za 2024. (kune)'!AJ455/'Izračun udjela za 2024. (euri)'!$G$1,2)</f>
        <v>0</v>
      </c>
      <c r="AK455" s="67">
        <f>+ROUND('Izračun udjela za 2024. (kune)'!AK455/'Izračun udjela za 2024. (euri)'!$G$1,2)</f>
        <v>684836.99</v>
      </c>
      <c r="AL455" s="64">
        <f>+ROUND('Izračun udjela za 2024. (kune)'!AL455/'Izračun udjela za 2024. (euri)'!$G$1,2)</f>
        <v>578876.34</v>
      </c>
      <c r="AM455" s="68">
        <f>+ROUND('Izračun udjela za 2024. (kune)'!AM455/'Izračun udjela za 2024. (euri)'!$G$1,2)</f>
        <v>46367.31</v>
      </c>
      <c r="AN455" s="64">
        <f>+ROUND('Izračun udjela za 2024. (kune)'!AN455/'Izračun udjela za 2024. (euri)'!$G$1,2)</f>
        <v>0</v>
      </c>
      <c r="AO455" s="67">
        <f>+ROUND('Izračun udjela za 2024. (kune)'!AO455/'Izračun udjela za 2024. (euri)'!$G$1,2)</f>
        <v>865632.52</v>
      </c>
      <c r="AP455" s="69"/>
      <c r="AQ455" s="69"/>
      <c r="AR455" s="69"/>
      <c r="AS455" s="69"/>
      <c r="AT455" s="69"/>
      <c r="AU455" s="71"/>
      <c r="AV455" s="64">
        <v>1127</v>
      </c>
      <c r="AW455" s="64">
        <v>1085</v>
      </c>
      <c r="AX455" s="64">
        <v>1268</v>
      </c>
      <c r="AY455" s="64">
        <v>1278</v>
      </c>
      <c r="AZ455" s="64"/>
      <c r="BA455" s="64"/>
      <c r="BB455" s="64"/>
      <c r="BC455" s="64"/>
      <c r="BD455" s="72">
        <f t="shared" si="107"/>
        <v>684478.52</v>
      </c>
      <c r="BE455" s="73">
        <f t="shared" si="105"/>
        <v>575.19000000000005</v>
      </c>
      <c r="BF455" s="74">
        <f t="shared" si="119"/>
        <v>447.75</v>
      </c>
      <c r="BG455" s="66">
        <f t="shared" si="106"/>
        <v>0</v>
      </c>
      <c r="BH455" s="75">
        <f t="shared" si="108"/>
        <v>0</v>
      </c>
      <c r="BI455" s="76">
        <f t="shared" si="109"/>
        <v>0</v>
      </c>
    </row>
    <row r="456" spans="1:61" ht="15.75" customHeight="1" x14ac:dyDescent="0.25">
      <c r="A456" s="60">
        <v>1</v>
      </c>
      <c r="B456" s="61">
        <v>508</v>
      </c>
      <c r="C456" s="61">
        <v>1</v>
      </c>
      <c r="D456" s="79" t="s">
        <v>91</v>
      </c>
      <c r="E456" s="62" t="s">
        <v>535</v>
      </c>
      <c r="F456" s="63">
        <v>12981</v>
      </c>
      <c r="G456" s="64">
        <v>12</v>
      </c>
      <c r="H456" s="64">
        <f>+ROUND('Izračun udjela za 2024. (kune)'!H456/'Izračun udjela za 2024. (euri)'!$G$1,2)</f>
        <v>3530042.99</v>
      </c>
      <c r="I456" s="65">
        <f>+ROUND('Izračun udjela za 2024. (kune)'!I456/'Izračun udjela za 2024. (euri)'!$G$1,2)</f>
        <v>374438.14</v>
      </c>
      <c r="J456" s="66">
        <f>+ROUND('Izračun udjela za 2024. (kune)'!J456/'Izračun udjela za 2024. (euri)'!$G$1,2)</f>
        <v>3534277.44</v>
      </c>
      <c r="K456" s="64">
        <f>+ROUND('Izračun udjela za 2024. (kune)'!K456/'Izračun udjela za 2024. (euri)'!$G$1,2)</f>
        <v>3537845.92</v>
      </c>
      <c r="L456" s="65">
        <f>+ROUND('Izračun udjela za 2024. (kune)'!L456/'Izračun udjela za 2024. (euri)'!$G$1,2)</f>
        <v>375265.8</v>
      </c>
      <c r="M456" s="66">
        <f>+ROUND('Izračun udjela za 2024. (kune)'!M456/'Izračun udjela za 2024. (euri)'!$G$1,2)</f>
        <v>3542089.73</v>
      </c>
      <c r="N456" s="64">
        <f>+ROUND('Izračun udjela za 2024. (kune)'!N456/'Izračun udjela za 2024. (euri)'!$G$1,2)</f>
        <v>3118716.64</v>
      </c>
      <c r="O456" s="65">
        <f>+ROUND('Izračun udjela za 2024. (kune)'!O456/'Izračun udjela za 2024. (euri)'!$G$1,2)</f>
        <v>330806.01</v>
      </c>
      <c r="P456" s="66">
        <f>+ROUND('Izračun udjela za 2024. (kune)'!P456/'Izračun udjela za 2024. (euri)'!$G$1,2)</f>
        <v>3122459.91</v>
      </c>
      <c r="Q456" s="64">
        <f>+ROUND('Izračun udjela za 2024. (kune)'!Q456/'Izračun udjela za 2024. (euri)'!$G$1,2)</f>
        <v>3141485.26</v>
      </c>
      <c r="R456" s="65">
        <f>+ROUND('Izračun udjela za 2024. (kune)'!R456/'Izračun udjela za 2024. (euri)'!$G$1,2)</f>
        <v>335069.8</v>
      </c>
      <c r="S456" s="66">
        <f>+ROUND('Izračun udjela za 2024. (kune)'!S456/'Izračun udjela za 2024. (euri)'!$G$1,2)</f>
        <v>3143185.32</v>
      </c>
      <c r="T456" s="64">
        <f>+ROUND('Izračun udjela za 2024. (kune)'!T456/'Izračun udjela za 2024. (euri)'!$G$1,2)</f>
        <v>2948202.27</v>
      </c>
      <c r="U456" s="65">
        <f>+ROUND('Izračun udjela za 2024. (kune)'!U456/'Izračun udjela za 2024. (euri)'!$G$1,2)</f>
        <v>314909.06</v>
      </c>
      <c r="V456" s="67">
        <f>+ROUND('Izračun udjela za 2024. (kune)'!V456/'Izračun udjela za 2024. (euri)'!$G$1,2)</f>
        <v>2949288.4</v>
      </c>
      <c r="W456" s="64">
        <f>+ROUND('Izračun udjela za 2024. (kune)'!W456/'Izračun udjela za 2024. (euri)'!$G$1,2)</f>
        <v>3540688.2</v>
      </c>
      <c r="X456" s="65">
        <f>+ROUND('Izračun udjela za 2024. (kune)'!X456/'Izračun udjela za 2024. (euri)'!$G$1,2)</f>
        <v>379358.69</v>
      </c>
      <c r="Y456" s="67">
        <f>+ROUND('Izračun udjela za 2024. (kune)'!Y456/'Izračun udjela za 2024. (euri)'!$G$1,2)</f>
        <v>3540689.05</v>
      </c>
      <c r="Z456" s="64">
        <f>+ROUND('Izračun udjela za 2024. (kune)'!Z456/'Izračun udjela za 2024. (euri)'!$G$1,2)</f>
        <v>4107590.46</v>
      </c>
      <c r="AA456" s="68">
        <f>+ROUND('Izračun udjela za 2024. (kune)'!AA456/'Izračun udjela za 2024. (euri)'!$G$1,2)</f>
        <v>9050.86</v>
      </c>
      <c r="AB456" s="65">
        <f>+ROUND('Izračun udjela za 2024. (kune)'!AB456/'Izračun udjela za 2024. (euri)'!$G$1,2)</f>
        <v>440098.08</v>
      </c>
      <c r="AC456" s="67">
        <f>+ROUND('Izračun udjela za 2024. (kune)'!AC456/'Izračun udjela za 2024. (euri)'!$G$1,2)</f>
        <v>4099684.25</v>
      </c>
      <c r="AD456" s="64">
        <f>+ROUND('Izračun udjela za 2024. (kune)'!AD456/'Izračun udjela za 2024. (euri)'!$G$1,2)</f>
        <v>4194039.55</v>
      </c>
      <c r="AE456" s="68">
        <f>+ROUND('Izračun udjela za 2024. (kune)'!AE456/'Izračun udjela za 2024. (euri)'!$G$1,2)</f>
        <v>2258.89</v>
      </c>
      <c r="AF456" s="65">
        <f>+ROUND('Izračun udjela za 2024. (kune)'!AF456/'Izračun udjela za 2024. (euri)'!$G$1,2)</f>
        <v>453540.55</v>
      </c>
      <c r="AG456" s="67">
        <f>+ROUND('Izračun udjela za 2024. (kune)'!AG456/'Izračun udjela za 2024. (euri)'!$G$1,2)</f>
        <v>4189058.67</v>
      </c>
      <c r="AH456" s="64">
        <f>+ROUND('Izračun udjela za 2024. (kune)'!AH456/'Izračun udjela za 2024. (euri)'!$G$1,2)</f>
        <v>3743086.37</v>
      </c>
      <c r="AI456" s="68">
        <f>+ROUND('Izračun udjela za 2024. (kune)'!AI456/'Izračun udjela za 2024. (euri)'!$G$1,2)</f>
        <v>620.34</v>
      </c>
      <c r="AJ456" s="64">
        <f>+ROUND('Izračun udjela za 2024. (kune)'!AJ456/'Izračun udjela za 2024. (euri)'!$G$1,2)</f>
        <v>405616.1</v>
      </c>
      <c r="AK456" s="67">
        <f>+ROUND('Izračun udjela za 2024. (kune)'!AK456/'Izračun udjela za 2024. (euri)'!$G$1,2)</f>
        <v>3740393.56</v>
      </c>
      <c r="AL456" s="64">
        <f>+ROUND('Izračun udjela za 2024. (kune)'!AL456/'Izračun udjela za 2024. (euri)'!$G$1,2)</f>
        <v>4455661.3</v>
      </c>
      <c r="AM456" s="68">
        <f>+ROUND('Izračun udjela za 2024. (kune)'!AM456/'Izračun udjela za 2024. (euri)'!$G$1,2)</f>
        <v>804.07</v>
      </c>
      <c r="AN456" s="64">
        <f>+ROUND('Izračun udjela za 2024. (kune)'!AN456/'Izračun udjela za 2024. (euri)'!$G$1,2)</f>
        <v>473090.73</v>
      </c>
      <c r="AO456" s="67">
        <f>+ROUND('Izračun udjela za 2024. (kune)'!AO456/'Izračun udjela za 2024. (euri)'!$G$1,2)</f>
        <v>4464929.87</v>
      </c>
      <c r="AP456" s="69"/>
      <c r="AQ456" s="69"/>
      <c r="AR456" s="69"/>
      <c r="AS456" s="69"/>
      <c r="AT456" s="69"/>
      <c r="AU456" s="71"/>
      <c r="AV456" s="64">
        <v>10</v>
      </c>
      <c r="AW456" s="64">
        <v>10</v>
      </c>
      <c r="AX456" s="64">
        <v>14</v>
      </c>
      <c r="AY456" s="64">
        <v>24</v>
      </c>
      <c r="AZ456" s="64"/>
      <c r="BA456" s="64"/>
      <c r="BB456" s="64"/>
      <c r="BC456" s="64"/>
      <c r="BD456" s="72">
        <f t="shared" si="107"/>
        <v>4006951.08</v>
      </c>
      <c r="BE456" s="73">
        <f t="shared" si="105"/>
        <v>308.68</v>
      </c>
      <c r="BF456" s="74">
        <f t="shared" ref="BF456:BF457" si="120">+$BJ$601</f>
        <v>453.27</v>
      </c>
      <c r="BG456" s="66">
        <f t="shared" si="106"/>
        <v>1876922.7899999996</v>
      </c>
      <c r="BH456" s="75">
        <f t="shared" si="108"/>
        <v>5.3034278137409257E-3</v>
      </c>
      <c r="BI456" s="76">
        <f t="shared" si="109"/>
        <v>5.30342781374093E-3</v>
      </c>
    </row>
    <row r="457" spans="1:61" ht="15.75" customHeight="1" x14ac:dyDescent="0.25">
      <c r="A457" s="60">
        <v>1</v>
      </c>
      <c r="B457" s="61">
        <v>509</v>
      </c>
      <c r="C457" s="61">
        <v>8</v>
      </c>
      <c r="D457" s="79" t="s">
        <v>91</v>
      </c>
      <c r="E457" s="62" t="s">
        <v>536</v>
      </c>
      <c r="F457" s="63">
        <v>3876</v>
      </c>
      <c r="G457" s="64">
        <v>12</v>
      </c>
      <c r="H457" s="64">
        <f>+ROUND('Izračun udjela za 2024. (kune)'!H457/'Izračun udjela za 2024. (euri)'!$G$1,2)</f>
        <v>1087120.56</v>
      </c>
      <c r="I457" s="65">
        <f>+ROUND('Izračun udjela za 2024. (kune)'!I457/'Izračun udjela za 2024. (euri)'!$G$1,2)</f>
        <v>73884</v>
      </c>
      <c r="J457" s="66">
        <f>+ROUND('Izračun udjela za 2024. (kune)'!J457/'Izračun udjela za 2024. (euri)'!$G$1,2)</f>
        <v>1134824.95</v>
      </c>
      <c r="K457" s="64">
        <f>+ROUND('Izračun udjela za 2024. (kune)'!K457/'Izračun udjela za 2024. (euri)'!$G$1,2)</f>
        <v>1036182.16</v>
      </c>
      <c r="L457" s="65">
        <f>+ROUND('Izračun udjela za 2024. (kune)'!L457/'Izračun udjela za 2024. (euri)'!$G$1,2)</f>
        <v>71941.31</v>
      </c>
      <c r="M457" s="66">
        <f>+ROUND('Izračun udjela za 2024. (kune)'!M457/'Izračun udjela za 2024. (euri)'!$G$1,2)</f>
        <v>1079949.75</v>
      </c>
      <c r="N457" s="64">
        <f>+ROUND('Izračun udjela za 2024. (kune)'!N457/'Izračun udjela za 2024. (euri)'!$G$1,2)</f>
        <v>965641</v>
      </c>
      <c r="O457" s="65">
        <f>+ROUND('Izračun udjela za 2024. (kune)'!O457/'Izračun udjela za 2024. (euri)'!$G$1,2)</f>
        <v>86907.68</v>
      </c>
      <c r="P457" s="66">
        <f>+ROUND('Izračun udjela za 2024. (kune)'!P457/'Izračun udjela za 2024. (euri)'!$G$1,2)</f>
        <v>984181.31</v>
      </c>
      <c r="Q457" s="64">
        <f>+ROUND('Izračun udjela za 2024. (kune)'!Q457/'Izračun udjela za 2024. (euri)'!$G$1,2)</f>
        <v>1025785.2</v>
      </c>
      <c r="R457" s="65">
        <f>+ROUND('Izračun udjela za 2024. (kune)'!R457/'Izračun udjela za 2024. (euri)'!$G$1,2)</f>
        <v>92748.800000000003</v>
      </c>
      <c r="S457" s="66">
        <f>+ROUND('Izračun udjela za 2024. (kune)'!S457/'Izračun udjela za 2024. (euri)'!$G$1,2)</f>
        <v>1045000.77</v>
      </c>
      <c r="T457" s="64">
        <f>+ROUND('Izračun udjela za 2024. (kune)'!T457/'Izračun udjela za 2024. (euri)'!$G$1,2)</f>
        <v>915080.53</v>
      </c>
      <c r="U457" s="65">
        <f>+ROUND('Izračun udjela za 2024. (kune)'!U457/'Izračun udjela za 2024. (euri)'!$G$1,2)</f>
        <v>82893.78</v>
      </c>
      <c r="V457" s="67">
        <f>+ROUND('Izračun udjela za 2024. (kune)'!V457/'Izračun udjela za 2024. (euri)'!$G$1,2)</f>
        <v>932049.16</v>
      </c>
      <c r="W457" s="64">
        <f>+ROUND('Izračun udjela za 2024. (kune)'!W457/'Izračun udjela za 2024. (euri)'!$G$1,2)</f>
        <v>1083417.95</v>
      </c>
      <c r="X457" s="65">
        <f>+ROUND('Izračun udjela za 2024. (kune)'!X457/'Izračun udjela za 2024. (euri)'!$G$1,2)</f>
        <v>98492.58</v>
      </c>
      <c r="Y457" s="67">
        <f>+ROUND('Izračun udjela za 2024. (kune)'!Y457/'Izračun udjela za 2024. (euri)'!$G$1,2)</f>
        <v>1103116.4099999999</v>
      </c>
      <c r="Z457" s="64">
        <f>+ROUND('Izračun udjela za 2024. (kune)'!Z457/'Izračun udjela za 2024. (euri)'!$G$1,2)</f>
        <v>1159349.44</v>
      </c>
      <c r="AA457" s="68">
        <f>+ROUND('Izračun udjela za 2024. (kune)'!AA457/'Izračun udjela za 2024. (euri)'!$G$1,2)</f>
        <v>2852.28</v>
      </c>
      <c r="AB457" s="65">
        <f>+ROUND('Izračun udjela za 2024. (kune)'!AB457/'Izračun udjela za 2024. (euri)'!$G$1,2)</f>
        <v>105395.44</v>
      </c>
      <c r="AC457" s="67">
        <f>+ROUND('Izračun udjela za 2024. (kune)'!AC457/'Izračun udjela za 2024. (euri)'!$G$1,2)</f>
        <v>1198416.48</v>
      </c>
      <c r="AD457" s="64">
        <f>+ROUND('Izračun udjela za 2024. (kune)'!AD457/'Izračun udjela za 2024. (euri)'!$G$1,2)</f>
        <v>1199107.3799999999</v>
      </c>
      <c r="AE457" s="68">
        <f>+ROUND('Izračun udjela za 2024. (kune)'!AE457/'Izračun udjela za 2024. (euri)'!$G$1,2)</f>
        <v>2568.13</v>
      </c>
      <c r="AF457" s="65">
        <f>+ROUND('Izračun udjela za 2024. (kune)'!AF457/'Izračun udjela za 2024. (euri)'!$G$1,2)</f>
        <v>110114.7</v>
      </c>
      <c r="AG457" s="67">
        <f>+ROUND('Izračun udjela za 2024. (kune)'!AG457/'Izračun udjela za 2024. (euri)'!$G$1,2)</f>
        <v>1244890.26</v>
      </c>
      <c r="AH457" s="64">
        <f>+ROUND('Izračun udjela za 2024. (kune)'!AH457/'Izračun udjela za 2024. (euri)'!$G$1,2)</f>
        <v>944839.46</v>
      </c>
      <c r="AI457" s="68">
        <f>+ROUND('Izračun udjela za 2024. (kune)'!AI457/'Izračun udjela za 2024. (euri)'!$G$1,2)</f>
        <v>2350.96</v>
      </c>
      <c r="AJ457" s="64">
        <f>+ROUND('Izračun udjela za 2024. (kune)'!AJ457/'Izračun udjela za 2024. (euri)'!$G$1,2)</f>
        <v>86896.58</v>
      </c>
      <c r="AK457" s="67">
        <f>+ROUND('Izračun udjela za 2024. (kune)'!AK457/'Izračun udjela za 2024. (euri)'!$G$1,2)</f>
        <v>993269.91</v>
      </c>
      <c r="AL457" s="64">
        <f>+ROUND('Izračun udjela za 2024. (kune)'!AL457/'Izračun udjela za 2024. (euri)'!$G$1,2)</f>
        <v>1186797.3799999999</v>
      </c>
      <c r="AM457" s="68">
        <f>+ROUND('Izračun udjela za 2024. (kune)'!AM457/'Izračun udjela za 2024. (euri)'!$G$1,2)</f>
        <v>3492.39</v>
      </c>
      <c r="AN457" s="64">
        <f>+ROUND('Izračun udjela za 2024. (kune)'!AN457/'Izračun udjela za 2024. (euri)'!$G$1,2)</f>
        <v>106857.03</v>
      </c>
      <c r="AO457" s="67">
        <f>+ROUND('Izračun udjela za 2024. (kune)'!AO457/'Izračun udjela za 2024. (euri)'!$G$1,2)</f>
        <v>1241297.6000000001</v>
      </c>
      <c r="AP457" s="69"/>
      <c r="AQ457" s="69"/>
      <c r="AR457" s="69"/>
      <c r="AS457" s="69"/>
      <c r="AT457" s="69"/>
      <c r="AU457" s="71"/>
      <c r="AV457" s="64">
        <v>95</v>
      </c>
      <c r="AW457" s="64">
        <v>126</v>
      </c>
      <c r="AX457" s="64">
        <v>157</v>
      </c>
      <c r="AY457" s="64">
        <v>160</v>
      </c>
      <c r="AZ457" s="64"/>
      <c r="BA457" s="64"/>
      <c r="BB457" s="64"/>
      <c r="BC457" s="64"/>
      <c r="BD457" s="72">
        <f t="shared" si="107"/>
        <v>1156198.1299999999</v>
      </c>
      <c r="BE457" s="73">
        <f t="shared" si="105"/>
        <v>298.3</v>
      </c>
      <c r="BF457" s="74">
        <f t="shared" si="120"/>
        <v>453.27</v>
      </c>
      <c r="BG457" s="66">
        <f t="shared" si="106"/>
        <v>600663.71999999986</v>
      </c>
      <c r="BH457" s="75">
        <f t="shared" si="108"/>
        <v>1.6972337361586894E-3</v>
      </c>
      <c r="BI457" s="76">
        <f t="shared" si="109"/>
        <v>1.69723373615869E-3</v>
      </c>
    </row>
    <row r="458" spans="1:61" ht="15.75" customHeight="1" x14ac:dyDescent="0.25">
      <c r="A458" s="60">
        <v>1</v>
      </c>
      <c r="B458" s="61">
        <v>510</v>
      </c>
      <c r="C458" s="61">
        <v>3</v>
      </c>
      <c r="D458" s="79" t="s">
        <v>87</v>
      </c>
      <c r="E458" s="62" t="s">
        <v>537</v>
      </c>
      <c r="F458" s="63">
        <v>2047</v>
      </c>
      <c r="G458" s="64">
        <v>10</v>
      </c>
      <c r="H458" s="64">
        <f>+ROUND('Izračun udjela za 2024. (kune)'!H458/'Izračun udjela za 2024. (euri)'!$G$1,2)</f>
        <v>122908.62</v>
      </c>
      <c r="I458" s="65">
        <f>+ROUND('Izračun udjela za 2024. (kune)'!I458/'Izračun udjela za 2024. (euri)'!$G$1,2)</f>
        <v>0</v>
      </c>
      <c r="J458" s="66">
        <f>+ROUND('Izračun udjela za 2024. (kune)'!J458/'Izračun udjela za 2024. (euri)'!$G$1,2)</f>
        <v>135199.49</v>
      </c>
      <c r="K458" s="64">
        <f>+ROUND('Izračun udjela za 2024. (kune)'!K458/'Izračun udjela za 2024. (euri)'!$G$1,2)</f>
        <v>117511.56</v>
      </c>
      <c r="L458" s="65">
        <f>+ROUND('Izračun udjela za 2024. (kune)'!L458/'Izračun udjela za 2024. (euri)'!$G$1,2)</f>
        <v>0</v>
      </c>
      <c r="M458" s="66">
        <f>+ROUND('Izračun udjela za 2024. (kune)'!M458/'Izračun udjela za 2024. (euri)'!$G$1,2)</f>
        <v>129262.72</v>
      </c>
      <c r="N458" s="64">
        <f>+ROUND('Izračun udjela za 2024. (kune)'!N458/'Izračun udjela za 2024. (euri)'!$G$1,2)</f>
        <v>82954.66</v>
      </c>
      <c r="O458" s="65">
        <f>+ROUND('Izračun udjela za 2024. (kune)'!O458/'Izračun udjela za 2024. (euri)'!$G$1,2)</f>
        <v>0</v>
      </c>
      <c r="P458" s="66">
        <f>+ROUND('Izračun udjela za 2024. (kune)'!P458/'Izračun udjela za 2024. (euri)'!$G$1,2)</f>
        <v>91250.13</v>
      </c>
      <c r="Q458" s="64">
        <f>+ROUND('Izračun udjela za 2024. (kune)'!Q458/'Izračun udjela za 2024. (euri)'!$G$1,2)</f>
        <v>125024.83</v>
      </c>
      <c r="R458" s="65">
        <f>+ROUND('Izračun udjela za 2024. (kune)'!R458/'Izračun udjela za 2024. (euri)'!$G$1,2)</f>
        <v>0</v>
      </c>
      <c r="S458" s="66">
        <f>+ROUND('Izračun udjela za 2024. (kune)'!S458/'Izračun udjela za 2024. (euri)'!$G$1,2)</f>
        <v>137527.31</v>
      </c>
      <c r="T458" s="64">
        <f>+ROUND('Izračun udjela za 2024. (kune)'!T458/'Izračun udjela za 2024. (euri)'!$G$1,2)</f>
        <v>58246</v>
      </c>
      <c r="U458" s="65">
        <f>+ROUND('Izračun udjela za 2024. (kune)'!U458/'Izračun udjela za 2024. (euri)'!$G$1,2)</f>
        <v>0</v>
      </c>
      <c r="V458" s="67">
        <f>+ROUND('Izračun udjela za 2024. (kune)'!V458/'Izračun udjela za 2024. (euri)'!$G$1,2)</f>
        <v>64070.6</v>
      </c>
      <c r="W458" s="64">
        <f>+ROUND('Izračun udjela za 2024. (kune)'!W458/'Izračun udjela za 2024. (euri)'!$G$1,2)</f>
        <v>115877.87</v>
      </c>
      <c r="X458" s="65">
        <f>+ROUND('Izračun udjela za 2024. (kune)'!X458/'Izračun udjela za 2024. (euri)'!$G$1,2)</f>
        <v>0</v>
      </c>
      <c r="Y458" s="67">
        <f>+ROUND('Izračun udjela za 2024. (kune)'!Y458/'Izračun udjela za 2024. (euri)'!$G$1,2)</f>
        <v>127465.66</v>
      </c>
      <c r="Z458" s="64">
        <f>+ROUND('Izračun udjela za 2024. (kune)'!Z458/'Izračun udjela za 2024. (euri)'!$G$1,2)</f>
        <v>193400.49</v>
      </c>
      <c r="AA458" s="68">
        <f>+ROUND('Izračun udjela za 2024. (kune)'!AA458/'Izračun udjela za 2024. (euri)'!$G$1,2)</f>
        <v>139.36000000000001</v>
      </c>
      <c r="AB458" s="65">
        <f>+ROUND('Izračun udjela za 2024. (kune)'!AB458/'Izračun udjela za 2024. (euri)'!$G$1,2)</f>
        <v>0</v>
      </c>
      <c r="AC458" s="67">
        <f>+ROUND('Izračun udjela za 2024. (kune)'!AC458/'Izračun udjela za 2024. (euri)'!$G$1,2)</f>
        <v>215215.16</v>
      </c>
      <c r="AD458" s="64">
        <f>+ROUND('Izračun udjela za 2024. (kune)'!AD458/'Izračun udjela za 2024. (euri)'!$G$1,2)</f>
        <v>174117.69</v>
      </c>
      <c r="AE458" s="68">
        <f>+ROUND('Izračun udjela za 2024. (kune)'!AE458/'Izračun udjela za 2024. (euri)'!$G$1,2)</f>
        <v>59.73</v>
      </c>
      <c r="AF458" s="65">
        <f>+ROUND('Izračun udjela za 2024. (kune)'!AF458/'Izračun udjela za 2024. (euri)'!$G$1,2)</f>
        <v>0</v>
      </c>
      <c r="AG458" s="67">
        <f>+ROUND('Izračun udjela za 2024. (kune)'!AG458/'Izračun udjela za 2024. (euri)'!$G$1,2)</f>
        <v>191529.46</v>
      </c>
      <c r="AH458" s="64">
        <f>+ROUND('Izračun udjela za 2024. (kune)'!AH458/'Izračun udjela za 2024. (euri)'!$G$1,2)</f>
        <v>150248.20000000001</v>
      </c>
      <c r="AI458" s="68">
        <f>+ROUND('Izračun udjela za 2024. (kune)'!AI458/'Izračun udjela za 2024. (euri)'!$G$1,2)</f>
        <v>79.63</v>
      </c>
      <c r="AJ458" s="64">
        <f>+ROUND('Izračun udjela za 2024. (kune)'!AJ458/'Izračun udjela za 2024. (euri)'!$G$1,2)</f>
        <v>0</v>
      </c>
      <c r="AK458" s="67">
        <f>+ROUND('Izračun udjela za 2024. (kune)'!AK458/'Izračun udjela za 2024. (euri)'!$G$1,2)</f>
        <v>165842.4</v>
      </c>
      <c r="AL458" s="64">
        <f>+ROUND('Izračun udjela za 2024. (kune)'!AL458/'Izračun udjela za 2024. (euri)'!$G$1,2)</f>
        <v>168025.19</v>
      </c>
      <c r="AM458" s="68">
        <f>+ROUND('Izračun udjela za 2024. (kune)'!AM458/'Izračun udjela za 2024. (euri)'!$G$1,2)</f>
        <v>79.63</v>
      </c>
      <c r="AN458" s="64">
        <f>+ROUND('Izračun udjela za 2024. (kune)'!AN458/'Izračun udjela za 2024. (euri)'!$G$1,2)</f>
        <v>0</v>
      </c>
      <c r="AO458" s="67">
        <f>+ROUND('Izračun udjela za 2024. (kune)'!AO458/'Izračun udjela za 2024. (euri)'!$G$1,2)</f>
        <v>185397.09</v>
      </c>
      <c r="AP458" s="69"/>
      <c r="AQ458" s="69"/>
      <c r="AR458" s="69"/>
      <c r="AS458" s="69"/>
      <c r="AT458" s="69"/>
      <c r="AU458" s="71"/>
      <c r="AV458" s="64">
        <v>12</v>
      </c>
      <c r="AW458" s="64">
        <v>0</v>
      </c>
      <c r="AX458" s="64">
        <v>3</v>
      </c>
      <c r="AY458" s="64">
        <v>3</v>
      </c>
      <c r="AZ458" s="64"/>
      <c r="BA458" s="64"/>
      <c r="BB458" s="64"/>
      <c r="BC458" s="64"/>
      <c r="BD458" s="72">
        <f t="shared" si="107"/>
        <v>177089.95</v>
      </c>
      <c r="BE458" s="73">
        <f t="shared" si="105"/>
        <v>86.51</v>
      </c>
      <c r="BF458" s="74">
        <f>+$BJ$600</f>
        <v>447.75</v>
      </c>
      <c r="BG458" s="66">
        <f t="shared" si="106"/>
        <v>739458.28</v>
      </c>
      <c r="BH458" s="75">
        <f t="shared" si="108"/>
        <v>2.089411258762022E-3</v>
      </c>
      <c r="BI458" s="76">
        <f t="shared" si="109"/>
        <v>2.0894112587620198E-3</v>
      </c>
    </row>
    <row r="459" spans="1:61" ht="15.75" customHeight="1" x14ac:dyDescent="0.25">
      <c r="A459" s="60">
        <v>1</v>
      </c>
      <c r="B459" s="61">
        <v>511</v>
      </c>
      <c r="C459" s="61">
        <v>17</v>
      </c>
      <c r="D459" s="79" t="s">
        <v>91</v>
      </c>
      <c r="E459" s="62" t="s">
        <v>538</v>
      </c>
      <c r="F459" s="63">
        <v>5698</v>
      </c>
      <c r="G459" s="64">
        <v>12</v>
      </c>
      <c r="H459" s="64">
        <f>+ROUND('Izračun udjela za 2024. (kune)'!H459/'Izračun udjela za 2024. (euri)'!$G$1,2)</f>
        <v>882798.7</v>
      </c>
      <c r="I459" s="65">
        <f>+ROUND('Izračun udjela za 2024. (kune)'!I459/'Izračun udjela za 2024. (euri)'!$G$1,2)</f>
        <v>113083.66</v>
      </c>
      <c r="J459" s="66">
        <f>+ROUND('Izračun udjela za 2024. (kune)'!J459/'Izračun udjela za 2024. (euri)'!$G$1,2)</f>
        <v>862080.84</v>
      </c>
      <c r="K459" s="64">
        <f>+ROUND('Izračun udjela za 2024. (kune)'!K459/'Izračun udjela za 2024. (euri)'!$G$1,2)</f>
        <v>879112.69</v>
      </c>
      <c r="L459" s="65">
        <f>+ROUND('Izračun udjela za 2024. (kune)'!L459/'Izračun udjela za 2024. (euri)'!$G$1,2)</f>
        <v>112184.25</v>
      </c>
      <c r="M459" s="66">
        <f>+ROUND('Izračun udjela za 2024. (kune)'!M459/'Izračun udjela za 2024. (euri)'!$G$1,2)</f>
        <v>858959.86</v>
      </c>
      <c r="N459" s="64">
        <f>+ROUND('Izračun udjela za 2024. (kune)'!N459/'Izračun udjela za 2024. (euri)'!$G$1,2)</f>
        <v>773593.73</v>
      </c>
      <c r="O459" s="65">
        <f>+ROUND('Izračun udjela za 2024. (kune)'!O459/'Izračun udjela za 2024. (euri)'!$G$1,2)</f>
        <v>69623.429999999993</v>
      </c>
      <c r="P459" s="66">
        <f>+ROUND('Izračun udjela za 2024. (kune)'!P459/'Izračun udjela za 2024. (euri)'!$G$1,2)</f>
        <v>788446.73</v>
      </c>
      <c r="Q459" s="64">
        <f>+ROUND('Izračun udjela za 2024. (kune)'!Q459/'Izračun udjela za 2024. (euri)'!$G$1,2)</f>
        <v>771830.43</v>
      </c>
      <c r="R459" s="65">
        <f>+ROUND('Izračun udjela za 2024. (kune)'!R459/'Izračun udjela za 2024. (euri)'!$G$1,2)</f>
        <v>70600.070000000007</v>
      </c>
      <c r="S459" s="66">
        <f>+ROUND('Izračun udjela za 2024. (kune)'!S459/'Izračun udjela za 2024. (euri)'!$G$1,2)</f>
        <v>785378</v>
      </c>
      <c r="T459" s="64">
        <f>+ROUND('Izračun udjela za 2024. (kune)'!T459/'Izračun udjela za 2024. (euri)'!$G$1,2)</f>
        <v>726027.51</v>
      </c>
      <c r="U459" s="65">
        <f>+ROUND('Izračun udjela za 2024. (kune)'!U459/'Izračun udjela za 2024. (euri)'!$G$1,2)</f>
        <v>66918.36</v>
      </c>
      <c r="V459" s="67">
        <f>+ROUND('Izračun udjela za 2024. (kune)'!V459/'Izračun udjela za 2024. (euri)'!$G$1,2)</f>
        <v>738202.25</v>
      </c>
      <c r="W459" s="64">
        <f>+ROUND('Izračun udjela za 2024. (kune)'!W459/'Izračun udjela za 2024. (euri)'!$G$1,2)</f>
        <v>962561.62</v>
      </c>
      <c r="X459" s="65">
        <f>+ROUND('Izračun udjela za 2024. (kune)'!X459/'Izračun udjela za 2024. (euri)'!$G$1,2)</f>
        <v>87505.64</v>
      </c>
      <c r="Y459" s="67">
        <f>+ROUND('Izračun udjela za 2024. (kune)'!Y459/'Izračun udjela za 2024. (euri)'!$G$1,2)</f>
        <v>980062.7</v>
      </c>
      <c r="Z459" s="64">
        <f>+ROUND('Izračun udjela za 2024. (kune)'!Z459/'Izračun udjela za 2024. (euri)'!$G$1,2)</f>
        <v>1127950.04</v>
      </c>
      <c r="AA459" s="68">
        <f>+ROUND('Izračun udjela za 2024. (kune)'!AA459/'Izračun udjela za 2024. (euri)'!$G$1,2)</f>
        <v>11407.32</v>
      </c>
      <c r="AB459" s="65">
        <f>+ROUND('Izračun udjela za 2024. (kune)'!AB459/'Izračun udjela za 2024. (euri)'!$G$1,2)</f>
        <v>102540.94</v>
      </c>
      <c r="AC459" s="67">
        <f>+ROUND('Izračun udjela za 2024. (kune)'!AC459/'Izračun udjela za 2024. (euri)'!$G$1,2)</f>
        <v>1166452.44</v>
      </c>
      <c r="AD459" s="64">
        <f>+ROUND('Izračun udjela za 2024. (kune)'!AD459/'Izračun udjela za 2024. (euri)'!$G$1,2)</f>
        <v>1324034.97</v>
      </c>
      <c r="AE459" s="68">
        <f>+ROUND('Izračun udjela za 2024. (kune)'!AE459/'Izračun udjela za 2024. (euri)'!$G$1,2)</f>
        <v>6635.59</v>
      </c>
      <c r="AF459" s="65">
        <f>+ROUND('Izračun udjela za 2024. (kune)'!AF459/'Izračun udjela za 2024. (euri)'!$G$1,2)</f>
        <v>124621.17</v>
      </c>
      <c r="AG459" s="67">
        <f>+ROUND('Izračun udjela za 2024. (kune)'!AG459/'Izračun udjela za 2024. (euri)'!$G$1,2)</f>
        <v>1368019.89</v>
      </c>
      <c r="AH459" s="64">
        <f>+ROUND('Izračun udjela za 2024. (kune)'!AH459/'Izračun udjela za 2024. (euri)'!$G$1,2)</f>
        <v>1160592.1200000001</v>
      </c>
      <c r="AI459" s="68">
        <f>+ROUND('Izračun udjela za 2024. (kune)'!AI459/'Izračun udjela za 2024. (euri)'!$G$1,2)</f>
        <v>10374.35</v>
      </c>
      <c r="AJ459" s="64">
        <f>+ROUND('Izračun udjela za 2024. (kune)'!AJ459/'Izračun udjela za 2024. (euri)'!$G$1,2)</f>
        <v>111494.86</v>
      </c>
      <c r="AK459" s="67">
        <f>+ROUND('Izračun udjela za 2024. (kune)'!AK459/'Izračun udjela za 2024. (euri)'!$G$1,2)</f>
        <v>1199045.55</v>
      </c>
      <c r="AL459" s="64">
        <f>+ROUND('Izračun udjela za 2024. (kune)'!AL459/'Izračun udjela za 2024. (euri)'!$G$1,2)</f>
        <v>1301205.43</v>
      </c>
      <c r="AM459" s="68">
        <f>+ROUND('Izračun udjela za 2024. (kune)'!AM459/'Izračun udjela za 2024. (euri)'!$G$1,2)</f>
        <v>6543.89</v>
      </c>
      <c r="AN459" s="64">
        <f>+ROUND('Izračun udjela za 2024. (kune)'!AN459/'Izračun udjela za 2024. (euri)'!$G$1,2)</f>
        <v>118782.18</v>
      </c>
      <c r="AO459" s="67">
        <f>+ROUND('Izračun udjela za 2024. (kune)'!AO459/'Izračun udjela za 2024. (euri)'!$G$1,2)</f>
        <v>1355336.47</v>
      </c>
      <c r="AP459" s="69"/>
      <c r="AQ459" s="69"/>
      <c r="AR459" s="69"/>
      <c r="AS459" s="69"/>
      <c r="AT459" s="69"/>
      <c r="AU459" s="71"/>
      <c r="AV459" s="64">
        <v>138</v>
      </c>
      <c r="AW459" s="64">
        <v>144</v>
      </c>
      <c r="AX459" s="64">
        <v>160</v>
      </c>
      <c r="AY459" s="64">
        <v>172</v>
      </c>
      <c r="AZ459" s="64"/>
      <c r="BA459" s="64"/>
      <c r="BB459" s="64"/>
      <c r="BC459" s="64"/>
      <c r="BD459" s="72">
        <f t="shared" si="107"/>
        <v>1213783.4099999999</v>
      </c>
      <c r="BE459" s="73">
        <f t="shared" ref="BE459:BE522" si="121">ROUND(BD459/F459,2)</f>
        <v>213.02</v>
      </c>
      <c r="BF459" s="74">
        <f>+$BJ$601</f>
        <v>453.27</v>
      </c>
      <c r="BG459" s="66">
        <f t="shared" ref="BG459:BG522" si="122">IF((BF459-BE459)&lt;0,0,(BF459-BE459)*F459)</f>
        <v>1368944.4999999998</v>
      </c>
      <c r="BH459" s="75">
        <f t="shared" si="108"/>
        <v>3.8680857707352281E-3</v>
      </c>
      <c r="BI459" s="76">
        <f t="shared" si="109"/>
        <v>3.8680857707352298E-3</v>
      </c>
    </row>
    <row r="460" spans="1:61" ht="15.75" customHeight="1" x14ac:dyDescent="0.25">
      <c r="A460" s="60">
        <v>1</v>
      </c>
      <c r="B460" s="61">
        <v>512</v>
      </c>
      <c r="C460" s="61">
        <v>9</v>
      </c>
      <c r="D460" s="79" t="s">
        <v>87</v>
      </c>
      <c r="E460" s="62" t="s">
        <v>539</v>
      </c>
      <c r="F460" s="63">
        <v>653</v>
      </c>
      <c r="G460" s="64">
        <v>10</v>
      </c>
      <c r="H460" s="64">
        <f>+ROUND('Izračun udjela za 2024. (kune)'!H460/'Izračun udjela za 2024. (euri)'!$G$1,2)</f>
        <v>34639.78</v>
      </c>
      <c r="I460" s="65">
        <f>+ROUND('Izračun udjela za 2024. (kune)'!I460/'Izračun udjela za 2024. (euri)'!$G$1,2)</f>
        <v>3101.31</v>
      </c>
      <c r="J460" s="66">
        <f>+ROUND('Izračun udjela za 2024. (kune)'!J460/'Izračun udjela za 2024. (euri)'!$G$1,2)</f>
        <v>34692.31</v>
      </c>
      <c r="K460" s="64">
        <f>+ROUND('Izračun udjela za 2024. (kune)'!K460/'Izračun udjela za 2024. (euri)'!$G$1,2)</f>
        <v>36869.53</v>
      </c>
      <c r="L460" s="65">
        <f>+ROUND('Izračun udjela za 2024. (kune)'!L460/'Izračun udjela za 2024. (euri)'!$G$1,2)</f>
        <v>3036.5</v>
      </c>
      <c r="M460" s="66">
        <f>+ROUND('Izračun udjela za 2024. (kune)'!M460/'Izračun udjela za 2024. (euri)'!$G$1,2)</f>
        <v>37216.339999999997</v>
      </c>
      <c r="N460" s="64">
        <f>+ROUND('Izračun udjela za 2024. (kune)'!N460/'Izračun udjela za 2024. (euri)'!$G$1,2)</f>
        <v>26952.03</v>
      </c>
      <c r="O460" s="65">
        <f>+ROUND('Izračun udjela za 2024. (kune)'!O460/'Izračun udjela za 2024. (euri)'!$G$1,2)</f>
        <v>1270.5999999999999</v>
      </c>
      <c r="P460" s="66">
        <f>+ROUND('Izračun udjela za 2024. (kune)'!P460/'Izračun udjela za 2024. (euri)'!$G$1,2)</f>
        <v>28249.57</v>
      </c>
      <c r="Q460" s="64">
        <f>+ROUND('Izračun udjela za 2024. (kune)'!Q460/'Izračun udjela za 2024. (euri)'!$G$1,2)</f>
        <v>40012.44</v>
      </c>
      <c r="R460" s="65">
        <f>+ROUND('Izračun udjela za 2024. (kune)'!R460/'Izračun udjela za 2024. (euri)'!$G$1,2)</f>
        <v>1923.26</v>
      </c>
      <c r="S460" s="66">
        <f>+ROUND('Izračun udjela za 2024. (kune)'!S460/'Izračun udjela za 2024. (euri)'!$G$1,2)</f>
        <v>41898.1</v>
      </c>
      <c r="T460" s="64">
        <f>+ROUND('Izračun udjela za 2024. (kune)'!T460/'Izračun udjela za 2024. (euri)'!$G$1,2)</f>
        <v>32715.89</v>
      </c>
      <c r="U460" s="65">
        <f>+ROUND('Izračun udjela za 2024. (kune)'!U460/'Izračun udjela za 2024. (euri)'!$G$1,2)</f>
        <v>1585.27</v>
      </c>
      <c r="V460" s="67">
        <f>+ROUND('Izračun udjela za 2024. (kune)'!V460/'Izračun udjela za 2024. (euri)'!$G$1,2)</f>
        <v>34243.68</v>
      </c>
      <c r="W460" s="64">
        <f>+ROUND('Izračun udjela za 2024. (kune)'!W460/'Izračun udjela za 2024. (euri)'!$G$1,2)</f>
        <v>43015.28</v>
      </c>
      <c r="X460" s="65">
        <f>+ROUND('Izračun udjela za 2024. (kune)'!X460/'Izračun udjela za 2024. (euri)'!$G$1,2)</f>
        <v>2048.37</v>
      </c>
      <c r="Y460" s="67">
        <f>+ROUND('Izračun udjela za 2024. (kune)'!Y460/'Izračun udjela za 2024. (euri)'!$G$1,2)</f>
        <v>45063.59</v>
      </c>
      <c r="Z460" s="64">
        <f>+ROUND('Izračun udjela za 2024. (kune)'!Z460/'Izračun udjela za 2024. (euri)'!$G$1,2)</f>
        <v>60413.919999999998</v>
      </c>
      <c r="AA460" s="68">
        <f>+ROUND('Izračun udjela za 2024. (kune)'!AA460/'Izračun udjela za 2024. (euri)'!$G$1,2)</f>
        <v>1495.88</v>
      </c>
      <c r="AB460" s="65">
        <f>+ROUND('Izračun udjela za 2024. (kune)'!AB460/'Izračun udjela za 2024. (euri)'!$G$1,2)</f>
        <v>2876.88</v>
      </c>
      <c r="AC460" s="67">
        <f>+ROUND('Izračun udjela za 2024. (kune)'!AC460/'Izračun udjela za 2024. (euri)'!$G$1,2)</f>
        <v>84420.51</v>
      </c>
      <c r="AD460" s="64">
        <f>+ROUND('Izračun udjela za 2024. (kune)'!AD460/'Izračun udjela za 2024. (euri)'!$G$1,2)</f>
        <v>37434.089999999997</v>
      </c>
      <c r="AE460" s="68">
        <f>+ROUND('Izračun udjela za 2024. (kune)'!AE460/'Izračun udjela za 2024. (euri)'!$G$1,2)</f>
        <v>1702.08</v>
      </c>
      <c r="AF460" s="65">
        <f>+ROUND('Izračun udjela za 2024. (kune)'!AF460/'Izračun udjela za 2024. (euri)'!$G$1,2)</f>
        <v>1787.2</v>
      </c>
      <c r="AG460" s="67">
        <f>+ROUND('Izračun udjela za 2024. (kune)'!AG460/'Izračun udjela za 2024. (euri)'!$G$1,2)</f>
        <v>60990.51</v>
      </c>
      <c r="AH460" s="64">
        <f>+ROUND('Izračun udjela za 2024. (kune)'!AH460/'Izračun udjela za 2024. (euri)'!$G$1,2)</f>
        <v>38545.410000000003</v>
      </c>
      <c r="AI460" s="68">
        <f>+ROUND('Izračun udjela za 2024. (kune)'!AI460/'Izračun udjela za 2024. (euri)'!$G$1,2)</f>
        <v>2749.69</v>
      </c>
      <c r="AJ460" s="64">
        <f>+ROUND('Izračun udjela za 2024. (kune)'!AJ460/'Izračun udjela za 2024. (euri)'!$G$1,2)</f>
        <v>1721.89</v>
      </c>
      <c r="AK460" s="67">
        <f>+ROUND('Izračun udjela za 2024. (kune)'!AK460/'Izračun udjela za 2024. (euri)'!$G$1,2)</f>
        <v>62884.35</v>
      </c>
      <c r="AL460" s="64">
        <f>+ROUND('Izračun udjela za 2024. (kune)'!AL460/'Izračun udjela za 2024. (euri)'!$G$1,2)</f>
        <v>45144.03</v>
      </c>
      <c r="AM460" s="68">
        <f>+ROUND('Izračun udjela za 2024. (kune)'!AM460/'Izračun udjela za 2024. (euri)'!$G$1,2)</f>
        <v>3943.39</v>
      </c>
      <c r="AN460" s="64">
        <f>+ROUND('Izračun udjela za 2024. (kune)'!AN460/'Izračun udjela za 2024. (euri)'!$G$1,2)</f>
        <v>2260.87</v>
      </c>
      <c r="AO460" s="67">
        <f>+ROUND('Izračun udjela za 2024. (kune)'!AO460/'Izračun udjela za 2024. (euri)'!$G$1,2)</f>
        <v>72397.75</v>
      </c>
      <c r="AP460" s="69"/>
      <c r="AQ460" s="69"/>
      <c r="AR460" s="69"/>
      <c r="AS460" s="69"/>
      <c r="AT460" s="69"/>
      <c r="AU460" s="71"/>
      <c r="AV460" s="64">
        <v>104</v>
      </c>
      <c r="AW460" s="64">
        <v>108</v>
      </c>
      <c r="AX460" s="64">
        <v>116</v>
      </c>
      <c r="AY460" s="64">
        <v>135</v>
      </c>
      <c r="AZ460" s="64"/>
      <c r="BA460" s="64"/>
      <c r="BB460" s="64"/>
      <c r="BC460" s="64"/>
      <c r="BD460" s="72">
        <f t="shared" ref="BD460:BD523" si="123">+ROUND((Y460+AC460+AG460+AK460+AO460)/5,2)</f>
        <v>65151.34</v>
      </c>
      <c r="BE460" s="73">
        <f t="shared" si="121"/>
        <v>99.77</v>
      </c>
      <c r="BF460" s="74">
        <f>+$BJ$600</f>
        <v>447.75</v>
      </c>
      <c r="BG460" s="66">
        <f t="shared" si="122"/>
        <v>227230.94</v>
      </c>
      <c r="BH460" s="75">
        <f t="shared" ref="BH460:BH523" si="124">+BG460/$BG$7</f>
        <v>6.4206311189737094E-4</v>
      </c>
      <c r="BI460" s="76">
        <f t="shared" ref="BI460:BI523" si="125">+ROUND(BH460,18)</f>
        <v>6.4206311189737104E-4</v>
      </c>
    </row>
    <row r="461" spans="1:61" ht="15.75" customHeight="1" x14ac:dyDescent="0.25">
      <c r="A461" s="60">
        <v>1</v>
      </c>
      <c r="B461" s="61">
        <v>513</v>
      </c>
      <c r="C461" s="61">
        <v>17</v>
      </c>
      <c r="D461" s="79" t="s">
        <v>91</v>
      </c>
      <c r="E461" s="62" t="s">
        <v>540</v>
      </c>
      <c r="F461" s="63">
        <v>1728</v>
      </c>
      <c r="G461" s="64">
        <v>12</v>
      </c>
      <c r="H461" s="64">
        <f>+ROUND('Izračun udjela za 2024. (kune)'!H461/'Izračun udjela za 2024. (euri)'!$G$1,2)</f>
        <v>142657.79999999999</v>
      </c>
      <c r="I461" s="65">
        <f>+ROUND('Izračun udjela za 2024. (kune)'!I461/'Izračun udjela za 2024. (euri)'!$G$1,2)</f>
        <v>21971.14</v>
      </c>
      <c r="J461" s="66">
        <f>+ROUND('Izračun udjela za 2024. (kune)'!J461/'Izračun udjela za 2024. (euri)'!$G$1,2)</f>
        <v>135169.06</v>
      </c>
      <c r="K461" s="64">
        <f>+ROUND('Izračun udjela za 2024. (kune)'!K461/'Izračun udjela za 2024. (euri)'!$G$1,2)</f>
        <v>157508.47</v>
      </c>
      <c r="L461" s="65">
        <f>+ROUND('Izračun udjela za 2024. (kune)'!L461/'Izračun udjela za 2024. (euri)'!$G$1,2)</f>
        <v>22653.63</v>
      </c>
      <c r="M461" s="66">
        <f>+ROUND('Izračun udjela za 2024. (kune)'!M461/'Izračun udjela za 2024. (euri)'!$G$1,2)</f>
        <v>151037.41</v>
      </c>
      <c r="N461" s="64">
        <f>+ROUND('Izračun udjela za 2024. (kune)'!N461/'Izračun udjela za 2024. (euri)'!$G$1,2)</f>
        <v>174246.25</v>
      </c>
      <c r="O461" s="65">
        <f>+ROUND('Izračun udjela za 2024. (kune)'!O461/'Izračun udjela za 2024. (euri)'!$G$1,2)</f>
        <v>11285.29</v>
      </c>
      <c r="P461" s="66">
        <f>+ROUND('Izračun udjela za 2024. (kune)'!P461/'Izračun udjela za 2024. (euri)'!$G$1,2)</f>
        <v>182516.28</v>
      </c>
      <c r="Q461" s="64">
        <f>+ROUND('Izračun udjela za 2024. (kune)'!Q461/'Izračun udjela za 2024. (euri)'!$G$1,2)</f>
        <v>231233.72</v>
      </c>
      <c r="R461" s="65">
        <f>+ROUND('Izračun udjela za 2024. (kune)'!R461/'Izračun udjela za 2024. (euri)'!$G$1,2)</f>
        <v>15234.52</v>
      </c>
      <c r="S461" s="66">
        <f>+ROUND('Izračun udjela za 2024. (kune)'!S461/'Izračun udjela za 2024. (euri)'!$G$1,2)</f>
        <v>241919.11</v>
      </c>
      <c r="T461" s="64">
        <f>+ROUND('Izračun udjela za 2024. (kune)'!T461/'Izračun udjela za 2024. (euri)'!$G$1,2)</f>
        <v>215267.36</v>
      </c>
      <c r="U461" s="65">
        <f>+ROUND('Izračun udjela za 2024. (kune)'!U461/'Izračun udjela za 2024. (euri)'!$G$1,2)</f>
        <v>14502.03</v>
      </c>
      <c r="V461" s="67">
        <f>+ROUND('Izračun udjela za 2024. (kune)'!V461/'Izračun udjela za 2024. (euri)'!$G$1,2)</f>
        <v>224857.16</v>
      </c>
      <c r="W461" s="64">
        <f>+ROUND('Izračun udjela za 2024. (kune)'!W461/'Izračun udjela za 2024. (euri)'!$G$1,2)</f>
        <v>274441.88</v>
      </c>
      <c r="X461" s="65">
        <f>+ROUND('Izračun udjela za 2024. (kune)'!X461/'Izračun udjela za 2024. (euri)'!$G$1,2)</f>
        <v>17954.259999999998</v>
      </c>
      <c r="Y461" s="67">
        <f>+ROUND('Izračun udjela za 2024. (kune)'!Y461/'Izračun udjela za 2024. (euri)'!$G$1,2)</f>
        <v>287266.14</v>
      </c>
      <c r="Z461" s="64">
        <f>+ROUND('Izračun udjela za 2024. (kune)'!Z461/'Izračun udjela za 2024. (euri)'!$G$1,2)</f>
        <v>336874.42</v>
      </c>
      <c r="AA461" s="68">
        <f>+ROUND('Izračun udjela za 2024. (kune)'!AA461/'Izračun udjela za 2024. (euri)'!$G$1,2)</f>
        <v>2347.6999999999998</v>
      </c>
      <c r="AB461" s="65">
        <f>+ROUND('Izračun udjela za 2024. (kune)'!AB461/'Izračun udjela za 2024. (euri)'!$G$1,2)</f>
        <v>22038.639999999999</v>
      </c>
      <c r="AC461" s="67">
        <f>+ROUND('Izračun udjela za 2024. (kune)'!AC461/'Izračun udjela za 2024. (euri)'!$G$1,2)</f>
        <v>358013.72</v>
      </c>
      <c r="AD461" s="64">
        <f>+ROUND('Izračun udjela za 2024. (kune)'!AD461/'Izračun udjela za 2024. (euri)'!$G$1,2)</f>
        <v>307678.3</v>
      </c>
      <c r="AE461" s="68">
        <f>+ROUND('Izračun udjela za 2024. (kune)'!AE461/'Izračun udjela za 2024. (euri)'!$G$1,2)</f>
        <v>628.29</v>
      </c>
      <c r="AF461" s="65">
        <f>+ROUND('Izračun udjela za 2024. (kune)'!AF461/'Izračun udjela za 2024. (euri)'!$G$1,2)</f>
        <v>18474.55</v>
      </c>
      <c r="AG461" s="67">
        <f>+ROUND('Izračun udjela za 2024. (kune)'!AG461/'Izračun udjela za 2024. (euri)'!$G$1,2)</f>
        <v>331231.59000000003</v>
      </c>
      <c r="AH461" s="64">
        <f>+ROUND('Izračun udjela za 2024. (kune)'!AH461/'Izračun udjela za 2024. (euri)'!$G$1,2)</f>
        <v>322961.59999999998</v>
      </c>
      <c r="AI461" s="68">
        <f>+ROUND('Izračun udjela za 2024. (kune)'!AI461/'Izračun udjela za 2024. (euri)'!$G$1,2)</f>
        <v>802.74</v>
      </c>
      <c r="AJ461" s="64">
        <f>+ROUND('Izračun udjela za 2024. (kune)'!AJ461/'Izračun udjela za 2024. (euri)'!$G$1,2)</f>
        <v>21674.91</v>
      </c>
      <c r="AK461" s="67">
        <f>+ROUND('Izračun udjela za 2024. (kune)'!AK461/'Izračun udjela za 2024. (euri)'!$G$1,2)</f>
        <v>344569.1</v>
      </c>
      <c r="AL461" s="64">
        <f>+ROUND('Izračun udjela za 2024. (kune)'!AL461/'Izračun udjela za 2024. (euri)'!$G$1,2)</f>
        <v>321174.48</v>
      </c>
      <c r="AM461" s="68">
        <f>+ROUND('Izračun udjela za 2024. (kune)'!AM461/'Izračun udjela za 2024. (euri)'!$G$1,2)</f>
        <v>613.36</v>
      </c>
      <c r="AN461" s="64">
        <f>+ROUND('Izračun udjela za 2024. (kune)'!AN461/'Izračun udjela za 2024. (euri)'!$G$1,2)</f>
        <v>20984.09</v>
      </c>
      <c r="AO461" s="67">
        <f>+ROUND('Izračun udjela za 2024. (kune)'!AO461/'Izračun udjela za 2024. (euri)'!$G$1,2)</f>
        <v>344891.19</v>
      </c>
      <c r="AP461" s="69"/>
      <c r="AQ461" s="69"/>
      <c r="AR461" s="69"/>
      <c r="AS461" s="69"/>
      <c r="AT461" s="69"/>
      <c r="AU461" s="71"/>
      <c r="AV461" s="64">
        <v>36</v>
      </c>
      <c r="AW461" s="64">
        <v>36</v>
      </c>
      <c r="AX461" s="64">
        <v>36</v>
      </c>
      <c r="AY461" s="64">
        <v>42</v>
      </c>
      <c r="AZ461" s="64"/>
      <c r="BA461" s="64"/>
      <c r="BB461" s="64"/>
      <c r="BC461" s="64"/>
      <c r="BD461" s="72">
        <f t="shared" si="123"/>
        <v>333194.34999999998</v>
      </c>
      <c r="BE461" s="73">
        <f t="shared" si="121"/>
        <v>192.82</v>
      </c>
      <c r="BF461" s="74">
        <f>+$BJ$601</f>
        <v>453.27</v>
      </c>
      <c r="BG461" s="66">
        <f t="shared" si="122"/>
        <v>450057.6</v>
      </c>
      <c r="BH461" s="75">
        <f t="shared" si="124"/>
        <v>1.2716815024796455E-3</v>
      </c>
      <c r="BI461" s="76">
        <f t="shared" si="125"/>
        <v>1.2716815024796501E-3</v>
      </c>
    </row>
    <row r="462" spans="1:61" ht="15.75" customHeight="1" x14ac:dyDescent="0.25">
      <c r="A462" s="60">
        <v>1</v>
      </c>
      <c r="B462" s="61">
        <v>514</v>
      </c>
      <c r="C462" s="61">
        <v>12</v>
      </c>
      <c r="D462" s="79" t="s">
        <v>87</v>
      </c>
      <c r="E462" s="62" t="s">
        <v>541</v>
      </c>
      <c r="F462" s="63">
        <v>2818</v>
      </c>
      <c r="G462" s="64">
        <v>10</v>
      </c>
      <c r="H462" s="64">
        <f>+ROUND('Izračun udjela za 2024. (kune)'!H462/'Izračun udjela za 2024. (euri)'!$G$1,2)</f>
        <v>322265.40000000002</v>
      </c>
      <c r="I462" s="65">
        <f>+ROUND('Izračun udjela za 2024. (kune)'!I462/'Izračun udjela za 2024. (euri)'!$G$1,2)</f>
        <v>0</v>
      </c>
      <c r="J462" s="66">
        <f>+ROUND('Izračun udjela za 2024. (kune)'!J462/'Izračun udjela za 2024. (euri)'!$G$1,2)</f>
        <v>354491.94</v>
      </c>
      <c r="K462" s="64">
        <f>+ROUND('Izračun udjela za 2024. (kune)'!K462/'Izračun udjela za 2024. (euri)'!$G$1,2)</f>
        <v>255508.77</v>
      </c>
      <c r="L462" s="65">
        <f>+ROUND('Izračun udjela za 2024. (kune)'!L462/'Izračun udjela za 2024. (euri)'!$G$1,2)</f>
        <v>0</v>
      </c>
      <c r="M462" s="66">
        <f>+ROUND('Izračun udjela za 2024. (kune)'!M462/'Izračun udjela za 2024. (euri)'!$G$1,2)</f>
        <v>281059.65000000002</v>
      </c>
      <c r="N462" s="64">
        <f>+ROUND('Izračun udjela za 2024. (kune)'!N462/'Izračun udjela za 2024. (euri)'!$G$1,2)</f>
        <v>206199.96</v>
      </c>
      <c r="O462" s="65">
        <f>+ROUND('Izračun udjela za 2024. (kune)'!O462/'Izračun udjela za 2024. (euri)'!$G$1,2)</f>
        <v>0</v>
      </c>
      <c r="P462" s="66">
        <f>+ROUND('Izračun udjela za 2024. (kune)'!P462/'Izračun udjela za 2024. (euri)'!$G$1,2)</f>
        <v>226819.96</v>
      </c>
      <c r="Q462" s="64">
        <f>+ROUND('Izračun udjela za 2024. (kune)'!Q462/'Izračun udjela za 2024. (euri)'!$G$1,2)</f>
        <v>274004.51</v>
      </c>
      <c r="R462" s="65">
        <f>+ROUND('Izračun udjela za 2024. (kune)'!R462/'Izračun udjela za 2024. (euri)'!$G$1,2)</f>
        <v>0</v>
      </c>
      <c r="S462" s="66">
        <f>+ROUND('Izračun udjela za 2024. (kune)'!S462/'Izračun udjela za 2024. (euri)'!$G$1,2)</f>
        <v>301404.96000000002</v>
      </c>
      <c r="T462" s="64">
        <f>+ROUND('Izračun udjela za 2024. (kune)'!T462/'Izračun udjela za 2024. (euri)'!$G$1,2)</f>
        <v>269708.52</v>
      </c>
      <c r="U462" s="65">
        <f>+ROUND('Izračun udjela za 2024. (kune)'!U462/'Izračun udjela za 2024. (euri)'!$G$1,2)</f>
        <v>0</v>
      </c>
      <c r="V462" s="67">
        <f>+ROUND('Izračun udjela za 2024. (kune)'!V462/'Izračun udjela za 2024. (euri)'!$G$1,2)</f>
        <v>296679.37</v>
      </c>
      <c r="W462" s="64">
        <f>+ROUND('Izračun udjela za 2024. (kune)'!W462/'Izračun udjela za 2024. (euri)'!$G$1,2)</f>
        <v>329967.32</v>
      </c>
      <c r="X462" s="65">
        <f>+ROUND('Izračun udjela za 2024. (kune)'!X462/'Izračun udjela za 2024. (euri)'!$G$1,2)</f>
        <v>0</v>
      </c>
      <c r="Y462" s="67">
        <f>+ROUND('Izračun udjela za 2024. (kune)'!Y462/'Izračun udjela za 2024. (euri)'!$G$1,2)</f>
        <v>362964.05</v>
      </c>
      <c r="Z462" s="64">
        <f>+ROUND('Izračun udjela za 2024. (kune)'!Z462/'Izračun udjela za 2024. (euri)'!$G$1,2)</f>
        <v>350379.75</v>
      </c>
      <c r="AA462" s="68">
        <f>+ROUND('Izračun udjela za 2024. (kune)'!AA462/'Izračun udjela za 2024. (euri)'!$G$1,2)</f>
        <v>628.24</v>
      </c>
      <c r="AB462" s="65">
        <f>+ROUND('Izračun udjela za 2024. (kune)'!AB462/'Izračun udjela za 2024. (euri)'!$G$1,2)</f>
        <v>0</v>
      </c>
      <c r="AC462" s="67">
        <f>+ROUND('Izračun udjela za 2024. (kune)'!AC462/'Izračun udjela za 2024. (euri)'!$G$1,2)</f>
        <v>385417.72</v>
      </c>
      <c r="AD462" s="64">
        <f>+ROUND('Izračun udjela za 2024. (kune)'!AD462/'Izračun udjela za 2024. (euri)'!$G$1,2)</f>
        <v>320618.33</v>
      </c>
      <c r="AE462" s="68">
        <f>+ROUND('Izračun udjela za 2024. (kune)'!AE462/'Izračun udjela za 2024. (euri)'!$G$1,2)</f>
        <v>537.53</v>
      </c>
      <c r="AF462" s="65">
        <f>+ROUND('Izračun udjela za 2024. (kune)'!AF462/'Izračun udjela za 2024. (euri)'!$G$1,2)</f>
        <v>0</v>
      </c>
      <c r="AG462" s="67">
        <f>+ROUND('Izračun udjela za 2024. (kune)'!AG462/'Izračun udjela za 2024. (euri)'!$G$1,2)</f>
        <v>352680.16</v>
      </c>
      <c r="AH462" s="64">
        <f>+ROUND('Izračun udjela za 2024. (kune)'!AH462/'Izračun udjela za 2024. (euri)'!$G$1,2)</f>
        <v>385287.92</v>
      </c>
      <c r="AI462" s="68">
        <f>+ROUND('Izračun udjela za 2024. (kune)'!AI462/'Izračun udjela za 2024. (euri)'!$G$1,2)</f>
        <v>0</v>
      </c>
      <c r="AJ462" s="64">
        <f>+ROUND('Izračun udjela za 2024. (kune)'!AJ462/'Izračun udjela za 2024. (euri)'!$G$1,2)</f>
        <v>0</v>
      </c>
      <c r="AK462" s="67">
        <f>+ROUND('Izračun udjela za 2024. (kune)'!AK462/'Izračun udjela za 2024. (euri)'!$G$1,2)</f>
        <v>423816.71</v>
      </c>
      <c r="AL462" s="64">
        <f>+ROUND('Izračun udjela za 2024. (kune)'!AL462/'Izračun udjela za 2024. (euri)'!$G$1,2)</f>
        <v>424816.09</v>
      </c>
      <c r="AM462" s="68">
        <f>+ROUND('Izračun udjela za 2024. (kune)'!AM462/'Izračun udjela za 2024. (euri)'!$G$1,2)</f>
        <v>0</v>
      </c>
      <c r="AN462" s="64">
        <f>+ROUND('Izračun udjela za 2024. (kune)'!AN462/'Izračun udjela za 2024. (euri)'!$G$1,2)</f>
        <v>0</v>
      </c>
      <c r="AO462" s="67">
        <f>+ROUND('Izračun udjela za 2024. (kune)'!AO462/'Izračun udjela za 2024. (euri)'!$G$1,2)</f>
        <v>467297.7</v>
      </c>
      <c r="AP462" s="69"/>
      <c r="AQ462" s="69"/>
      <c r="AR462" s="69"/>
      <c r="AS462" s="69"/>
      <c r="AT462" s="69"/>
      <c r="AU462" s="71"/>
      <c r="AV462" s="64">
        <v>0</v>
      </c>
      <c r="AW462" s="64">
        <v>0</v>
      </c>
      <c r="AX462" s="64">
        <v>0</v>
      </c>
      <c r="AY462" s="64">
        <v>0</v>
      </c>
      <c r="AZ462" s="64"/>
      <c r="BA462" s="64"/>
      <c r="BB462" s="64"/>
      <c r="BC462" s="64"/>
      <c r="BD462" s="72">
        <f t="shared" si="123"/>
        <v>398435.27</v>
      </c>
      <c r="BE462" s="73">
        <f t="shared" si="121"/>
        <v>141.38999999999999</v>
      </c>
      <c r="BF462" s="74">
        <f t="shared" ref="BF462:BF464" si="126">+$BJ$600</f>
        <v>447.75</v>
      </c>
      <c r="BG462" s="66">
        <f t="shared" si="122"/>
        <v>863322.48</v>
      </c>
      <c r="BH462" s="75">
        <f t="shared" si="124"/>
        <v>2.4394015976862823E-3</v>
      </c>
      <c r="BI462" s="76">
        <f t="shared" si="125"/>
        <v>2.4394015976862801E-3</v>
      </c>
    </row>
    <row r="463" spans="1:61" ht="15.75" customHeight="1" x14ac:dyDescent="0.25">
      <c r="A463" s="60">
        <v>1</v>
      </c>
      <c r="B463" s="61">
        <v>516</v>
      </c>
      <c r="C463" s="61">
        <v>18</v>
      </c>
      <c r="D463" s="79" t="s">
        <v>87</v>
      </c>
      <c r="E463" s="62" t="s">
        <v>542</v>
      </c>
      <c r="F463" s="63">
        <v>1923</v>
      </c>
      <c r="G463" s="64">
        <v>10</v>
      </c>
      <c r="H463" s="64">
        <f>+ROUND('Izračun udjela za 2024. (kune)'!H463/'Izračun udjela za 2024. (euri)'!$G$1,2)</f>
        <v>780237.63</v>
      </c>
      <c r="I463" s="65">
        <f>+ROUND('Izračun udjela za 2024. (kune)'!I463/'Izračun udjela za 2024. (euri)'!$G$1,2)</f>
        <v>0</v>
      </c>
      <c r="J463" s="66">
        <f>+ROUND('Izračun udjela za 2024. (kune)'!J463/'Izračun udjela za 2024. (euri)'!$G$1,2)</f>
        <v>858261.39</v>
      </c>
      <c r="K463" s="64">
        <f>+ROUND('Izračun udjela za 2024. (kune)'!K463/'Izračun udjela za 2024. (euri)'!$G$1,2)</f>
        <v>866269.97</v>
      </c>
      <c r="L463" s="65">
        <f>+ROUND('Izračun udjela za 2024. (kune)'!L463/'Izračun udjela za 2024. (euri)'!$G$1,2)</f>
        <v>0</v>
      </c>
      <c r="M463" s="66">
        <f>+ROUND('Izračun udjela za 2024. (kune)'!M463/'Izračun udjela za 2024. (euri)'!$G$1,2)</f>
        <v>952896.96</v>
      </c>
      <c r="N463" s="64">
        <f>+ROUND('Izračun udjela za 2024. (kune)'!N463/'Izračun udjela za 2024. (euri)'!$G$1,2)</f>
        <v>1033449.7</v>
      </c>
      <c r="O463" s="65">
        <f>+ROUND('Izračun udjela za 2024. (kune)'!O463/'Izračun udjela za 2024. (euri)'!$G$1,2)</f>
        <v>0</v>
      </c>
      <c r="P463" s="66">
        <f>+ROUND('Izračun udjela za 2024. (kune)'!P463/'Izračun udjela za 2024. (euri)'!$G$1,2)</f>
        <v>1136794.67</v>
      </c>
      <c r="Q463" s="64">
        <f>+ROUND('Izračun udjela za 2024. (kune)'!Q463/'Izračun udjela za 2024. (euri)'!$G$1,2)</f>
        <v>889260.24</v>
      </c>
      <c r="R463" s="65">
        <f>+ROUND('Izračun udjela za 2024. (kune)'!R463/'Izračun udjela za 2024. (euri)'!$G$1,2)</f>
        <v>0</v>
      </c>
      <c r="S463" s="66">
        <f>+ROUND('Izračun udjela za 2024. (kune)'!S463/'Izračun udjela za 2024. (euri)'!$G$1,2)</f>
        <v>978186.27</v>
      </c>
      <c r="T463" s="64">
        <f>+ROUND('Izračun udjela za 2024. (kune)'!T463/'Izračun udjela za 2024. (euri)'!$G$1,2)</f>
        <v>805208.52</v>
      </c>
      <c r="U463" s="65">
        <f>+ROUND('Izračun udjela za 2024. (kune)'!U463/'Izračun udjela za 2024. (euri)'!$G$1,2)</f>
        <v>0</v>
      </c>
      <c r="V463" s="67">
        <f>+ROUND('Izračun udjela za 2024. (kune)'!V463/'Izračun udjela za 2024. (euri)'!$G$1,2)</f>
        <v>885729.37</v>
      </c>
      <c r="W463" s="64">
        <f>+ROUND('Izračun udjela za 2024. (kune)'!W463/'Izračun udjela za 2024. (euri)'!$G$1,2)</f>
        <v>938624.39</v>
      </c>
      <c r="X463" s="65">
        <f>+ROUND('Izračun udjela za 2024. (kune)'!X463/'Izračun udjela za 2024. (euri)'!$G$1,2)</f>
        <v>0</v>
      </c>
      <c r="Y463" s="67">
        <f>+ROUND('Izračun udjela za 2024. (kune)'!Y463/'Izračun udjela za 2024. (euri)'!$G$1,2)</f>
        <v>1032486.83</v>
      </c>
      <c r="Z463" s="64">
        <f>+ROUND('Izračun udjela za 2024. (kune)'!Z463/'Izračun udjela za 2024. (euri)'!$G$1,2)</f>
        <v>1067002.5</v>
      </c>
      <c r="AA463" s="68">
        <f>+ROUND('Izračun udjela za 2024. (kune)'!AA463/'Izračun udjela za 2024. (euri)'!$G$1,2)</f>
        <v>43940.08</v>
      </c>
      <c r="AB463" s="65">
        <f>+ROUND('Izračun udjela za 2024. (kune)'!AB463/'Izračun udjela za 2024. (euri)'!$G$1,2)</f>
        <v>0</v>
      </c>
      <c r="AC463" s="67">
        <f>+ROUND('Izračun udjela za 2024. (kune)'!AC463/'Izračun udjela za 2024. (euri)'!$G$1,2)</f>
        <v>1398452.48</v>
      </c>
      <c r="AD463" s="64">
        <f>+ROUND('Izračun udjela za 2024. (kune)'!AD463/'Izračun udjela za 2024. (euri)'!$G$1,2)</f>
        <v>752516.26</v>
      </c>
      <c r="AE463" s="68">
        <f>+ROUND('Izračun udjela za 2024. (kune)'!AE463/'Izračun udjela za 2024. (euri)'!$G$1,2)</f>
        <v>33914.75</v>
      </c>
      <c r="AF463" s="65">
        <f>+ROUND('Izračun udjela za 2024. (kune)'!AF463/'Izračun udjela za 2024. (euri)'!$G$1,2)</f>
        <v>0</v>
      </c>
      <c r="AG463" s="67">
        <f>+ROUND('Izračun udjela za 2024. (kune)'!AG463/'Izračun udjela za 2024. (euri)'!$G$1,2)</f>
        <v>1040332.25</v>
      </c>
      <c r="AH463" s="64">
        <f>+ROUND('Izračun udjela za 2024. (kune)'!AH463/'Izračun udjela za 2024. (euri)'!$G$1,2)</f>
        <v>788865.5</v>
      </c>
      <c r="AI463" s="68">
        <f>+ROUND('Izračun udjela za 2024. (kune)'!AI463/'Izračun udjela za 2024. (euri)'!$G$1,2)</f>
        <v>48363.33</v>
      </c>
      <c r="AJ463" s="64">
        <f>+ROUND('Izračun udjela za 2024. (kune)'!AJ463/'Izračun udjela za 2024. (euri)'!$G$1,2)</f>
        <v>0</v>
      </c>
      <c r="AK463" s="67">
        <f>+ROUND('Izračun udjela za 2024. (kune)'!AK463/'Izračun udjela za 2024. (euri)'!$G$1,2)</f>
        <v>1114572.3</v>
      </c>
      <c r="AL463" s="64">
        <f>+ROUND('Izračun udjela za 2024. (kune)'!AL463/'Izračun udjela za 2024. (euri)'!$G$1,2)</f>
        <v>1106435.24</v>
      </c>
      <c r="AM463" s="68">
        <f>+ROUND('Izračun udjela za 2024. (kune)'!AM463/'Izračun udjela za 2024. (euri)'!$G$1,2)</f>
        <v>53278.2</v>
      </c>
      <c r="AN463" s="64">
        <f>+ROUND('Izračun udjela za 2024. (kune)'!AN463/'Izračun udjela za 2024. (euri)'!$G$1,2)</f>
        <v>0</v>
      </c>
      <c r="AO463" s="67">
        <f>+ROUND('Izračun udjela za 2024. (kune)'!AO463/'Izračun udjela za 2024. (euri)'!$G$1,2)</f>
        <v>1460463.59</v>
      </c>
      <c r="AP463" s="69"/>
      <c r="AQ463" s="69"/>
      <c r="AR463" s="69"/>
      <c r="AS463" s="69"/>
      <c r="AT463" s="69"/>
      <c r="AU463" s="71"/>
      <c r="AV463" s="64">
        <v>1247</v>
      </c>
      <c r="AW463" s="64">
        <v>1141</v>
      </c>
      <c r="AX463" s="64">
        <v>1370</v>
      </c>
      <c r="AY463" s="64">
        <v>1379</v>
      </c>
      <c r="AZ463" s="64"/>
      <c r="BA463" s="64"/>
      <c r="BB463" s="64"/>
      <c r="BC463" s="64"/>
      <c r="BD463" s="72">
        <f t="shared" si="123"/>
        <v>1209261.49</v>
      </c>
      <c r="BE463" s="73">
        <f t="shared" si="121"/>
        <v>628.84</v>
      </c>
      <c r="BF463" s="74">
        <f t="shared" si="126"/>
        <v>447.75</v>
      </c>
      <c r="BG463" s="66">
        <f t="shared" si="122"/>
        <v>0</v>
      </c>
      <c r="BH463" s="75">
        <f t="shared" si="124"/>
        <v>0</v>
      </c>
      <c r="BI463" s="76">
        <f t="shared" si="125"/>
        <v>0</v>
      </c>
    </row>
    <row r="464" spans="1:61" ht="15.75" customHeight="1" x14ac:dyDescent="0.25">
      <c r="A464" s="60">
        <v>1</v>
      </c>
      <c r="B464" s="61">
        <v>517</v>
      </c>
      <c r="C464" s="61">
        <v>14</v>
      </c>
      <c r="D464" s="79" t="s">
        <v>87</v>
      </c>
      <c r="E464" s="62" t="s">
        <v>543</v>
      </c>
      <c r="F464" s="63">
        <v>984</v>
      </c>
      <c r="G464" s="64">
        <v>10</v>
      </c>
      <c r="H464" s="64">
        <f>+ROUND('Izračun udjela za 2024. (kune)'!H464/'Izračun udjela za 2024. (euri)'!$G$1,2)</f>
        <v>142557.28</v>
      </c>
      <c r="I464" s="65">
        <f>+ROUND('Izračun udjela za 2024. (kune)'!I464/'Izračun udjela za 2024. (euri)'!$G$1,2)</f>
        <v>0</v>
      </c>
      <c r="J464" s="66">
        <f>+ROUND('Izračun udjela za 2024. (kune)'!J464/'Izračun udjela za 2024. (euri)'!$G$1,2)</f>
        <v>156813</v>
      </c>
      <c r="K464" s="64">
        <f>+ROUND('Izračun udjela za 2024. (kune)'!K464/'Izračun udjela za 2024. (euri)'!$G$1,2)</f>
        <v>134176.41</v>
      </c>
      <c r="L464" s="65">
        <f>+ROUND('Izračun udjela za 2024. (kune)'!L464/'Izračun udjela za 2024. (euri)'!$G$1,2)</f>
        <v>0</v>
      </c>
      <c r="M464" s="66">
        <f>+ROUND('Izračun udjela za 2024. (kune)'!M464/'Izračun udjela za 2024. (euri)'!$G$1,2)</f>
        <v>147594.04999999999</v>
      </c>
      <c r="N464" s="64">
        <f>+ROUND('Izračun udjela za 2024. (kune)'!N464/'Izračun udjela za 2024. (euri)'!$G$1,2)</f>
        <v>113629.8</v>
      </c>
      <c r="O464" s="65">
        <f>+ROUND('Izračun udjela za 2024. (kune)'!O464/'Izračun udjela za 2024. (euri)'!$G$1,2)</f>
        <v>0</v>
      </c>
      <c r="P464" s="66">
        <f>+ROUND('Izračun udjela za 2024. (kune)'!P464/'Izračun udjela za 2024. (euri)'!$G$1,2)</f>
        <v>124992.78</v>
      </c>
      <c r="Q464" s="64">
        <f>+ROUND('Izračun udjela za 2024. (kune)'!Q464/'Izračun udjela za 2024. (euri)'!$G$1,2)</f>
        <v>123381.96</v>
      </c>
      <c r="R464" s="65">
        <f>+ROUND('Izračun udjela za 2024. (kune)'!R464/'Izračun udjela za 2024. (euri)'!$G$1,2)</f>
        <v>0</v>
      </c>
      <c r="S464" s="66">
        <f>+ROUND('Izračun udjela za 2024. (kune)'!S464/'Izračun udjela za 2024. (euri)'!$G$1,2)</f>
        <v>135720.16</v>
      </c>
      <c r="T464" s="64">
        <f>+ROUND('Izračun udjela za 2024. (kune)'!T464/'Izračun udjela za 2024. (euri)'!$G$1,2)</f>
        <v>117597.48</v>
      </c>
      <c r="U464" s="65">
        <f>+ROUND('Izračun udjela za 2024. (kune)'!U464/'Izračun udjela za 2024. (euri)'!$G$1,2)</f>
        <v>0</v>
      </c>
      <c r="V464" s="67">
        <f>+ROUND('Izračun udjela za 2024. (kune)'!V464/'Izračun udjela za 2024. (euri)'!$G$1,2)</f>
        <v>129357.23</v>
      </c>
      <c r="W464" s="64">
        <f>+ROUND('Izračun udjela za 2024. (kune)'!W464/'Izračun udjela za 2024. (euri)'!$G$1,2)</f>
        <v>127089.04</v>
      </c>
      <c r="X464" s="65">
        <f>+ROUND('Izračun udjela za 2024. (kune)'!X464/'Izračun udjela za 2024. (euri)'!$G$1,2)</f>
        <v>0</v>
      </c>
      <c r="Y464" s="67">
        <f>+ROUND('Izračun udjela za 2024. (kune)'!Y464/'Izračun udjela za 2024. (euri)'!$G$1,2)</f>
        <v>139797.95000000001</v>
      </c>
      <c r="Z464" s="64">
        <f>+ROUND('Izračun udjela za 2024. (kune)'!Z464/'Izračun udjela za 2024. (euri)'!$G$1,2)</f>
        <v>185082.78</v>
      </c>
      <c r="AA464" s="68">
        <f>+ROUND('Izračun udjela za 2024. (kune)'!AA464/'Izračun udjela za 2024. (euri)'!$G$1,2)</f>
        <v>218.04</v>
      </c>
      <c r="AB464" s="65">
        <f>+ROUND('Izračun udjela za 2024. (kune)'!AB464/'Izračun udjela za 2024. (euri)'!$G$1,2)</f>
        <v>0</v>
      </c>
      <c r="AC464" s="67">
        <f>+ROUND('Izračun udjela za 2024. (kune)'!AC464/'Izračun udjela za 2024. (euri)'!$G$1,2)</f>
        <v>203591.06</v>
      </c>
      <c r="AD464" s="64">
        <f>+ROUND('Izračun udjela za 2024. (kune)'!AD464/'Izračun udjela za 2024. (euri)'!$G$1,2)</f>
        <v>178888.85</v>
      </c>
      <c r="AE464" s="68">
        <f>+ROUND('Izračun udjela za 2024. (kune)'!AE464/'Izračun udjela za 2024. (euri)'!$G$1,2)</f>
        <v>26.54</v>
      </c>
      <c r="AF464" s="65">
        <f>+ROUND('Izračun udjela za 2024. (kune)'!AF464/'Izračun udjela za 2024. (euri)'!$G$1,2)</f>
        <v>0</v>
      </c>
      <c r="AG464" s="67">
        <f>+ROUND('Izračun udjela za 2024. (kune)'!AG464/'Izračun udjela za 2024. (euri)'!$G$1,2)</f>
        <v>196777.73</v>
      </c>
      <c r="AH464" s="64">
        <f>+ROUND('Izračun udjela za 2024. (kune)'!AH464/'Izračun udjela za 2024. (euri)'!$G$1,2)</f>
        <v>190264</v>
      </c>
      <c r="AI464" s="68">
        <f>+ROUND('Izračun udjela za 2024. (kune)'!AI464/'Izračun udjela za 2024. (euri)'!$G$1,2)</f>
        <v>0</v>
      </c>
      <c r="AJ464" s="64">
        <f>+ROUND('Izračun udjela za 2024. (kune)'!AJ464/'Izračun udjela za 2024. (euri)'!$G$1,2)</f>
        <v>0</v>
      </c>
      <c r="AK464" s="67">
        <f>+ROUND('Izračun udjela za 2024. (kune)'!AK464/'Izračun udjela za 2024. (euri)'!$G$1,2)</f>
        <v>209290.4</v>
      </c>
      <c r="AL464" s="64">
        <f>+ROUND('Izračun udjela za 2024. (kune)'!AL464/'Izračun udjela za 2024. (euri)'!$G$1,2)</f>
        <v>198277</v>
      </c>
      <c r="AM464" s="68">
        <f>+ROUND('Izračun udjela za 2024. (kune)'!AM464/'Izračun udjela za 2024. (euri)'!$G$1,2)</f>
        <v>0</v>
      </c>
      <c r="AN464" s="64">
        <f>+ROUND('Izračun udjela za 2024. (kune)'!AN464/'Izračun udjela za 2024. (euri)'!$G$1,2)</f>
        <v>0</v>
      </c>
      <c r="AO464" s="67">
        <f>+ROUND('Izračun udjela za 2024. (kune)'!AO464/'Izračun udjela za 2024. (euri)'!$G$1,2)</f>
        <v>218104.7</v>
      </c>
      <c r="AP464" s="69"/>
      <c r="AQ464" s="69"/>
      <c r="AR464" s="69"/>
      <c r="AS464" s="69"/>
      <c r="AT464" s="69"/>
      <c r="AU464" s="71"/>
      <c r="AV464" s="64">
        <v>0</v>
      </c>
      <c r="AW464" s="64">
        <v>0</v>
      </c>
      <c r="AX464" s="64">
        <v>0</v>
      </c>
      <c r="AY464" s="64">
        <v>0</v>
      </c>
      <c r="AZ464" s="64"/>
      <c r="BA464" s="64"/>
      <c r="BB464" s="64"/>
      <c r="BC464" s="64"/>
      <c r="BD464" s="72">
        <f t="shared" si="123"/>
        <v>193512.37</v>
      </c>
      <c r="BE464" s="73">
        <f t="shared" si="121"/>
        <v>196.66</v>
      </c>
      <c r="BF464" s="74">
        <f t="shared" si="126"/>
        <v>447.75</v>
      </c>
      <c r="BG464" s="66">
        <f t="shared" si="122"/>
        <v>247072.56</v>
      </c>
      <c r="BH464" s="75">
        <f t="shared" si="124"/>
        <v>6.9812753816909749E-4</v>
      </c>
      <c r="BI464" s="76">
        <f t="shared" si="125"/>
        <v>6.9812753816909695E-4</v>
      </c>
    </row>
    <row r="465" spans="1:61" ht="15.75" customHeight="1" x14ac:dyDescent="0.25">
      <c r="A465" s="60">
        <v>1</v>
      </c>
      <c r="B465" s="61">
        <v>518</v>
      </c>
      <c r="C465" s="61">
        <v>16</v>
      </c>
      <c r="D465" s="79" t="s">
        <v>91</v>
      </c>
      <c r="E465" s="62" t="s">
        <v>544</v>
      </c>
      <c r="F465" s="63">
        <v>23175</v>
      </c>
      <c r="G465" s="64">
        <v>12</v>
      </c>
      <c r="H465" s="64">
        <f>+ROUND('Izračun udjela za 2024. (kune)'!H465/'Izračun udjela za 2024. (euri)'!$G$1,2)</f>
        <v>3040960.22</v>
      </c>
      <c r="I465" s="65">
        <f>+ROUND('Izračun udjela za 2024. (kune)'!I465/'Izračun udjela za 2024. (euri)'!$G$1,2)</f>
        <v>0</v>
      </c>
      <c r="J465" s="66">
        <f>+ROUND('Izračun udjela za 2024. (kune)'!J465/'Izračun udjela za 2024. (euri)'!$G$1,2)</f>
        <v>3405875.45</v>
      </c>
      <c r="K465" s="64">
        <f>+ROUND('Izračun udjela za 2024. (kune)'!K465/'Izračun udjela za 2024. (euri)'!$G$1,2)</f>
        <v>2959259.42</v>
      </c>
      <c r="L465" s="65">
        <f>+ROUND('Izračun udjela za 2024. (kune)'!L465/'Izračun udjela za 2024. (euri)'!$G$1,2)</f>
        <v>0</v>
      </c>
      <c r="M465" s="66">
        <f>+ROUND('Izračun udjela za 2024. (kune)'!M465/'Izračun udjela za 2024. (euri)'!$G$1,2)</f>
        <v>3314370.55</v>
      </c>
      <c r="N465" s="64">
        <f>+ROUND('Izračun udjela za 2024. (kune)'!N465/'Izračun udjela za 2024. (euri)'!$G$1,2)</f>
        <v>3761422.37</v>
      </c>
      <c r="O465" s="65">
        <f>+ROUND('Izračun udjela za 2024. (kune)'!O465/'Izračun udjela za 2024. (euri)'!$G$1,2)</f>
        <v>0</v>
      </c>
      <c r="P465" s="66">
        <f>+ROUND('Izračun udjela za 2024. (kune)'!P465/'Izračun udjela za 2024. (euri)'!$G$1,2)</f>
        <v>4212793.05</v>
      </c>
      <c r="Q465" s="64">
        <f>+ROUND('Izračun udjela za 2024. (kune)'!Q465/'Izračun udjela za 2024. (euri)'!$G$1,2)</f>
        <v>3047835.78</v>
      </c>
      <c r="R465" s="65">
        <f>+ROUND('Izračun udjela za 2024. (kune)'!R465/'Izračun udjela za 2024. (euri)'!$G$1,2)</f>
        <v>0</v>
      </c>
      <c r="S465" s="66">
        <f>+ROUND('Izračun udjela za 2024. (kune)'!S465/'Izračun udjela za 2024. (euri)'!$G$1,2)</f>
        <v>3413576.07</v>
      </c>
      <c r="T465" s="64">
        <f>+ROUND('Izračun udjela za 2024. (kune)'!T465/'Izračun udjela za 2024. (euri)'!$G$1,2)</f>
        <v>1412425.41</v>
      </c>
      <c r="U465" s="65">
        <f>+ROUND('Izračun udjela za 2024. (kune)'!U465/'Izračun udjela za 2024. (euri)'!$G$1,2)</f>
        <v>0</v>
      </c>
      <c r="V465" s="67">
        <f>+ROUND('Izračun udjela za 2024. (kune)'!V465/'Izračun udjela za 2024. (euri)'!$G$1,2)</f>
        <v>1581916.46</v>
      </c>
      <c r="W465" s="64">
        <f>+ROUND('Izračun udjela za 2024. (kune)'!W465/'Izračun udjela za 2024. (euri)'!$G$1,2)</f>
        <v>3243444.23</v>
      </c>
      <c r="X465" s="65">
        <f>+ROUND('Izračun udjela za 2024. (kune)'!X465/'Izračun udjela za 2024. (euri)'!$G$1,2)</f>
        <v>0</v>
      </c>
      <c r="Y465" s="67">
        <f>+ROUND('Izračun udjela za 2024. (kune)'!Y465/'Izračun udjela za 2024. (euri)'!$G$1,2)</f>
        <v>3632657.54</v>
      </c>
      <c r="Z465" s="64">
        <f>+ROUND('Izračun udjela za 2024. (kune)'!Z465/'Izračun udjela za 2024. (euri)'!$G$1,2)</f>
        <v>3449194.39</v>
      </c>
      <c r="AA465" s="68">
        <f>+ROUND('Izračun udjela za 2024. (kune)'!AA465/'Izračun udjela za 2024. (euri)'!$G$1,2)</f>
        <v>12189.98</v>
      </c>
      <c r="AB465" s="65">
        <f>+ROUND('Izračun udjela za 2024. (kune)'!AB465/'Izračun udjela za 2024. (euri)'!$G$1,2)</f>
        <v>0</v>
      </c>
      <c r="AC465" s="67">
        <f>+ROUND('Izračun udjela za 2024. (kune)'!AC465/'Izračun udjela za 2024. (euri)'!$G$1,2)</f>
        <v>3878208.63</v>
      </c>
      <c r="AD465" s="64">
        <f>+ROUND('Izračun udjela za 2024. (kune)'!AD465/'Izračun udjela za 2024. (euri)'!$G$1,2)</f>
        <v>3865411.42</v>
      </c>
      <c r="AE465" s="68">
        <f>+ROUND('Izračun udjela za 2024. (kune)'!AE465/'Izračun udjela za 2024. (euri)'!$G$1,2)</f>
        <v>3987.58</v>
      </c>
      <c r="AF465" s="65">
        <f>+ROUND('Izračun udjela za 2024. (kune)'!AF465/'Izračun udjela za 2024. (euri)'!$G$1,2)</f>
        <v>0</v>
      </c>
      <c r="AG465" s="67">
        <f>+ROUND('Izračun udjela za 2024. (kune)'!AG465/'Izračun udjela za 2024. (euri)'!$G$1,2)</f>
        <v>4351997.5599999996</v>
      </c>
      <c r="AH465" s="64">
        <f>+ROUND('Izračun udjela za 2024. (kune)'!AH465/'Izračun udjela za 2024. (euri)'!$G$1,2)</f>
        <v>2798383.85</v>
      </c>
      <c r="AI465" s="68">
        <f>+ROUND('Izračun udjela za 2024. (kune)'!AI465/'Izračun udjela za 2024. (euri)'!$G$1,2)</f>
        <v>8419.4599999999991</v>
      </c>
      <c r="AJ465" s="64">
        <f>+ROUND('Izračun udjela za 2024. (kune)'!AJ465/'Izračun udjela za 2024. (euri)'!$G$1,2)</f>
        <v>0</v>
      </c>
      <c r="AK465" s="67">
        <f>+ROUND('Izračun udjela za 2024. (kune)'!AK465/'Izračun udjela za 2024. (euri)'!$G$1,2)</f>
        <v>3169354.98</v>
      </c>
      <c r="AL465" s="64">
        <f>+ROUND('Izračun udjela za 2024. (kune)'!AL465/'Izračun udjela za 2024. (euri)'!$G$1,2)</f>
        <v>3605195.86</v>
      </c>
      <c r="AM465" s="68">
        <f>+ROUND('Izračun udjela za 2024. (kune)'!AM465/'Izračun udjela za 2024. (euri)'!$G$1,2)</f>
        <v>8777.8799999999992</v>
      </c>
      <c r="AN465" s="64">
        <f>+ROUND('Izračun udjela za 2024. (kune)'!AN465/'Izračun udjela za 2024. (euri)'!$G$1,2)</f>
        <v>0</v>
      </c>
      <c r="AO465" s="67">
        <f>+ROUND('Izračun udjela za 2024. (kune)'!AO465/'Izračun udjela za 2024. (euri)'!$G$1,2)</f>
        <v>4068792.44</v>
      </c>
      <c r="AP465" s="69"/>
      <c r="AQ465" s="69"/>
      <c r="AR465" s="69"/>
      <c r="AS465" s="69"/>
      <c r="AT465" s="69"/>
      <c r="AU465" s="71"/>
      <c r="AV465" s="64">
        <v>129</v>
      </c>
      <c r="AW465" s="64">
        <v>122</v>
      </c>
      <c r="AX465" s="64">
        <v>200</v>
      </c>
      <c r="AY465" s="64">
        <v>183</v>
      </c>
      <c r="AZ465" s="64"/>
      <c r="BA465" s="64"/>
      <c r="BB465" s="64"/>
      <c r="BC465" s="64"/>
      <c r="BD465" s="72">
        <f t="shared" si="123"/>
        <v>3820202.23</v>
      </c>
      <c r="BE465" s="73">
        <f t="shared" si="121"/>
        <v>164.84</v>
      </c>
      <c r="BF465" s="74">
        <f t="shared" ref="BF465:BF467" si="127">+$BJ$601</f>
        <v>453.27</v>
      </c>
      <c r="BG465" s="66">
        <f t="shared" si="122"/>
        <v>6684365.2499999991</v>
      </c>
      <c r="BH465" s="75">
        <f t="shared" si="124"/>
        <v>1.8887323854197176E-2</v>
      </c>
      <c r="BI465" s="76">
        <f t="shared" si="125"/>
        <v>1.88873238541972E-2</v>
      </c>
    </row>
    <row r="466" spans="1:61" ht="15.75" customHeight="1" x14ac:dyDescent="0.25">
      <c r="A466" s="60">
        <v>1</v>
      </c>
      <c r="B466" s="61">
        <v>519</v>
      </c>
      <c r="C466" s="61">
        <v>2</v>
      </c>
      <c r="D466" s="79" t="s">
        <v>91</v>
      </c>
      <c r="E466" s="62" t="s">
        <v>545</v>
      </c>
      <c r="F466" s="63">
        <v>8656</v>
      </c>
      <c r="G466" s="64">
        <v>12</v>
      </c>
      <c r="H466" s="64">
        <f>+ROUND('Izračun udjela za 2024. (kune)'!H466/'Izračun udjela za 2024. (euri)'!$G$1,2)</f>
        <v>3346987.03</v>
      </c>
      <c r="I466" s="65">
        <f>+ROUND('Izračun udjela za 2024. (kune)'!I466/'Izračun udjela za 2024. (euri)'!$G$1,2)</f>
        <v>0</v>
      </c>
      <c r="J466" s="66">
        <f>+ROUND('Izračun udjela za 2024. (kune)'!J466/'Izračun udjela za 2024. (euri)'!$G$1,2)</f>
        <v>3748625.47</v>
      </c>
      <c r="K466" s="64">
        <f>+ROUND('Izračun udjela za 2024. (kune)'!K466/'Izračun udjela za 2024. (euri)'!$G$1,2)</f>
        <v>3279240.3</v>
      </c>
      <c r="L466" s="65">
        <f>+ROUND('Izračun udjela za 2024. (kune)'!L466/'Izračun udjela za 2024. (euri)'!$G$1,2)</f>
        <v>0</v>
      </c>
      <c r="M466" s="66">
        <f>+ROUND('Izračun udjela za 2024. (kune)'!M466/'Izračun udjela za 2024. (euri)'!$G$1,2)</f>
        <v>3672749.13</v>
      </c>
      <c r="N466" s="64">
        <f>+ROUND('Izračun udjela za 2024. (kune)'!N466/'Izračun udjela za 2024. (euri)'!$G$1,2)</f>
        <v>2969001.39</v>
      </c>
      <c r="O466" s="65">
        <f>+ROUND('Izračun udjela za 2024. (kune)'!O466/'Izračun udjela za 2024. (euri)'!$G$1,2)</f>
        <v>0</v>
      </c>
      <c r="P466" s="66">
        <f>+ROUND('Izračun udjela za 2024. (kune)'!P466/'Izračun udjela za 2024. (euri)'!$G$1,2)</f>
        <v>3325281.56</v>
      </c>
      <c r="Q466" s="64">
        <f>+ROUND('Izračun udjela za 2024. (kune)'!Q466/'Izračun udjela za 2024. (euri)'!$G$1,2)</f>
        <v>3219521.24</v>
      </c>
      <c r="R466" s="65">
        <f>+ROUND('Izračun udjela za 2024. (kune)'!R466/'Izračun udjela za 2024. (euri)'!$G$1,2)</f>
        <v>0</v>
      </c>
      <c r="S466" s="66">
        <f>+ROUND('Izračun udjela za 2024. (kune)'!S466/'Izračun udjela za 2024. (euri)'!$G$1,2)</f>
        <v>3605863.79</v>
      </c>
      <c r="T466" s="64">
        <f>+ROUND('Izračun udjela za 2024. (kune)'!T466/'Izračun udjela za 2024. (euri)'!$G$1,2)</f>
        <v>3098545.35</v>
      </c>
      <c r="U466" s="65">
        <f>+ROUND('Izračun udjela za 2024. (kune)'!U466/'Izračun udjela za 2024. (euri)'!$G$1,2)</f>
        <v>0</v>
      </c>
      <c r="V466" s="67">
        <f>+ROUND('Izračun udjela za 2024. (kune)'!V466/'Izračun udjela za 2024. (euri)'!$G$1,2)</f>
        <v>3470370.79</v>
      </c>
      <c r="W466" s="64">
        <f>+ROUND('Izračun udjela za 2024. (kune)'!W466/'Izračun udjela za 2024. (euri)'!$G$1,2)</f>
        <v>3431629.91</v>
      </c>
      <c r="X466" s="65">
        <f>+ROUND('Izračun udjela za 2024. (kune)'!X466/'Izračun udjela za 2024. (euri)'!$G$1,2)</f>
        <v>0</v>
      </c>
      <c r="Y466" s="67">
        <f>+ROUND('Izračun udjela za 2024. (kune)'!Y466/'Izračun udjela za 2024. (euri)'!$G$1,2)</f>
        <v>3843425.5</v>
      </c>
      <c r="Z466" s="64">
        <f>+ROUND('Izračun udjela za 2024. (kune)'!Z466/'Izračun udjela za 2024. (euri)'!$G$1,2)</f>
        <v>3881868.85</v>
      </c>
      <c r="AA466" s="68">
        <f>+ROUND('Izračun udjela za 2024. (kune)'!AA466/'Izračun udjela za 2024. (euri)'!$G$1,2)</f>
        <v>5852.21</v>
      </c>
      <c r="AB466" s="65">
        <f>+ROUND('Izračun udjela za 2024. (kune)'!AB466/'Izračun udjela za 2024. (euri)'!$G$1,2)</f>
        <v>0</v>
      </c>
      <c r="AC466" s="67">
        <f>+ROUND('Izračun udjela za 2024. (kune)'!AC466/'Izračun udjela za 2024. (euri)'!$G$1,2)</f>
        <v>4342922.42</v>
      </c>
      <c r="AD466" s="64">
        <f>+ROUND('Izračun udjela za 2024. (kune)'!AD466/'Izračun udjela za 2024. (euri)'!$G$1,2)</f>
        <v>3990815.13</v>
      </c>
      <c r="AE466" s="68">
        <f>+ROUND('Izračun udjela za 2024. (kune)'!AE466/'Izračun udjela za 2024. (euri)'!$G$1,2)</f>
        <v>2634.79</v>
      </c>
      <c r="AF466" s="65">
        <f>+ROUND('Izračun udjela za 2024. (kune)'!AF466/'Izračun udjela za 2024. (euri)'!$G$1,2)</f>
        <v>0</v>
      </c>
      <c r="AG466" s="67">
        <f>+ROUND('Izračun udjela za 2024. (kune)'!AG466/'Izračun udjela za 2024. (euri)'!$G$1,2)</f>
        <v>4469437.68</v>
      </c>
      <c r="AH466" s="64">
        <f>+ROUND('Izračun udjela za 2024. (kune)'!AH466/'Izračun udjela za 2024. (euri)'!$G$1,2)</f>
        <v>3626766.38</v>
      </c>
      <c r="AI466" s="68">
        <f>+ROUND('Izračun udjela za 2024. (kune)'!AI466/'Izračun udjela za 2024. (euri)'!$G$1,2)</f>
        <v>840.42</v>
      </c>
      <c r="AJ466" s="64">
        <f>+ROUND('Izračun udjela za 2024. (kune)'!AJ466/'Izračun udjela za 2024. (euri)'!$G$1,2)</f>
        <v>0</v>
      </c>
      <c r="AK466" s="67">
        <f>+ROUND('Izračun udjela za 2024. (kune)'!AK466/'Izračun udjela za 2024. (euri)'!$G$1,2)</f>
        <v>4071293.88</v>
      </c>
      <c r="AL466" s="64">
        <f>+ROUND('Izračun udjela za 2024. (kune)'!AL466/'Izračun udjela za 2024. (euri)'!$G$1,2)</f>
        <v>4457474.51</v>
      </c>
      <c r="AM466" s="68">
        <f>+ROUND('Izračun udjela za 2024. (kune)'!AM466/'Izračun udjela za 2024. (euri)'!$G$1,2)</f>
        <v>1300.94</v>
      </c>
      <c r="AN466" s="64">
        <f>+ROUND('Izračun udjela za 2024. (kune)'!AN466/'Izračun udjela za 2024. (euri)'!$G$1,2)</f>
        <v>0</v>
      </c>
      <c r="AO466" s="67">
        <f>+ROUND('Izračun udjela za 2024. (kune)'!AO466/'Izračun udjela za 2024. (euri)'!$G$1,2)</f>
        <v>5004961.78</v>
      </c>
      <c r="AP466" s="69"/>
      <c r="AQ466" s="69"/>
      <c r="AR466" s="69"/>
      <c r="AS466" s="69"/>
      <c r="AT466" s="69"/>
      <c r="AU466" s="71"/>
      <c r="AV466" s="64">
        <v>8</v>
      </c>
      <c r="AW466" s="64">
        <v>12</v>
      </c>
      <c r="AX466" s="64">
        <v>46</v>
      </c>
      <c r="AY466" s="64">
        <v>63</v>
      </c>
      <c r="AZ466" s="64"/>
      <c r="BA466" s="64"/>
      <c r="BB466" s="64"/>
      <c r="BC466" s="64"/>
      <c r="BD466" s="72">
        <f t="shared" si="123"/>
        <v>4346408.25</v>
      </c>
      <c r="BE466" s="73">
        <f t="shared" si="121"/>
        <v>502.13</v>
      </c>
      <c r="BF466" s="74">
        <f t="shared" si="127"/>
        <v>453.27</v>
      </c>
      <c r="BG466" s="66">
        <f t="shared" si="122"/>
        <v>0</v>
      </c>
      <c r="BH466" s="75">
        <f t="shared" si="124"/>
        <v>0</v>
      </c>
      <c r="BI466" s="76">
        <f t="shared" si="125"/>
        <v>0</v>
      </c>
    </row>
    <row r="467" spans="1:61" ht="15.75" customHeight="1" x14ac:dyDescent="0.25">
      <c r="A467" s="60">
        <v>1</v>
      </c>
      <c r="B467" s="61">
        <v>520</v>
      </c>
      <c r="C467" s="61">
        <v>13</v>
      </c>
      <c r="D467" s="79" t="s">
        <v>91</v>
      </c>
      <c r="E467" s="62" t="s">
        <v>546</v>
      </c>
      <c r="F467" s="63">
        <v>70779</v>
      </c>
      <c r="G467" s="64">
        <v>15</v>
      </c>
      <c r="H467" s="64">
        <f>+ROUND('Izračun udjela za 2024. (kune)'!H467/'Izračun udjela za 2024. (euri)'!$G$1,2)</f>
        <v>28731610.489999998</v>
      </c>
      <c r="I467" s="65">
        <f>+ROUND('Izračun udjela za 2024. (kune)'!I467/'Izračun udjela za 2024. (euri)'!$G$1,2)</f>
        <v>3067737.05</v>
      </c>
      <c r="J467" s="66">
        <f>+ROUND('Izračun udjela za 2024. (kune)'!J467/'Izračun udjela za 2024. (euri)'!$G$1,2)</f>
        <v>29513454.460000001</v>
      </c>
      <c r="K467" s="64">
        <f>+ROUND('Izračun udjela za 2024. (kune)'!K467/'Izračun udjela za 2024. (euri)'!$G$1,2)</f>
        <v>29243430.350000001</v>
      </c>
      <c r="L467" s="65">
        <f>+ROUND('Izračun udjela za 2024. (kune)'!L467/'Izračun udjela za 2024. (euri)'!$G$1,2)</f>
        <v>2879321.78</v>
      </c>
      <c r="M467" s="66">
        <f>+ROUND('Izračun udjela za 2024. (kune)'!M467/'Izračun udjela za 2024. (euri)'!$G$1,2)</f>
        <v>30318724.859999999</v>
      </c>
      <c r="N467" s="64">
        <f>+ROUND('Izračun udjela za 2024. (kune)'!N467/'Izračun udjela za 2024. (euri)'!$G$1,2)</f>
        <v>24988209.859999999</v>
      </c>
      <c r="O467" s="65">
        <f>+ROUND('Izračun udjela za 2024. (kune)'!O467/'Izračun udjela za 2024. (euri)'!$G$1,2)</f>
        <v>2616240.2000000002</v>
      </c>
      <c r="P467" s="66">
        <f>+ROUND('Izračun udjela za 2024. (kune)'!P467/'Izračun udjela za 2024. (euri)'!$G$1,2)</f>
        <v>25727765.100000001</v>
      </c>
      <c r="Q467" s="64">
        <f>+ROUND('Izračun udjela za 2024. (kune)'!Q467/'Izračun udjela za 2024. (euri)'!$G$1,2)</f>
        <v>27027057.960000001</v>
      </c>
      <c r="R467" s="65">
        <f>+ROUND('Izračun udjela za 2024. (kune)'!R467/'Izračun udjela za 2024. (euri)'!$G$1,2)</f>
        <v>2885449.2</v>
      </c>
      <c r="S467" s="66">
        <f>+ROUND('Izračun udjela za 2024. (kune)'!S467/'Izračun udjela za 2024. (euri)'!$G$1,2)</f>
        <v>27762850.07</v>
      </c>
      <c r="T467" s="64">
        <f>+ROUND('Izračun udjela za 2024. (kune)'!T467/'Izračun udjela za 2024. (euri)'!$G$1,2)</f>
        <v>25027424.670000002</v>
      </c>
      <c r="U467" s="65">
        <f>+ROUND('Izračun udjela za 2024. (kune)'!U467/'Izračun udjela za 2024. (euri)'!$G$1,2)</f>
        <v>2676753.14</v>
      </c>
      <c r="V467" s="67">
        <f>+ROUND('Izračun udjela za 2024. (kune)'!V467/'Izračun udjela za 2024. (euri)'!$G$1,2)</f>
        <v>25703272.260000002</v>
      </c>
      <c r="W467" s="64">
        <f>+ROUND('Izračun udjela za 2024. (kune)'!W467/'Izračun udjela za 2024. (euri)'!$G$1,2)</f>
        <v>29266391.309999999</v>
      </c>
      <c r="X467" s="65">
        <f>+ROUND('Izračun udjela za 2024. (kune)'!X467/'Izračun udjela za 2024. (euri)'!$G$1,2)</f>
        <v>3135692.35</v>
      </c>
      <c r="Y467" s="67">
        <f>+ROUND('Izračun udjela za 2024. (kune)'!Y467/'Izračun udjela za 2024. (euri)'!$G$1,2)</f>
        <v>30050303.800000001</v>
      </c>
      <c r="Z467" s="64">
        <f>+ROUND('Izračun udjela za 2024. (kune)'!Z467/'Izračun udjela za 2024. (euri)'!$G$1,2)</f>
        <v>31725999.300000001</v>
      </c>
      <c r="AA467" s="68">
        <f>+ROUND('Izračun udjela za 2024. (kune)'!AA467/'Izračun udjela za 2024. (euri)'!$G$1,2)</f>
        <v>739917.5</v>
      </c>
      <c r="AB467" s="65">
        <f>+ROUND('Izračun udjela za 2024. (kune)'!AB467/'Izračun udjela za 2024. (euri)'!$G$1,2)</f>
        <v>3399222.41</v>
      </c>
      <c r="AC467" s="67">
        <f>+ROUND('Izračun udjela za 2024. (kune)'!AC467/'Izračun udjela za 2024. (euri)'!$G$1,2)</f>
        <v>35362395.759999998</v>
      </c>
      <c r="AD467" s="64">
        <f>+ROUND('Izračun udjela za 2024. (kune)'!AD467/'Izračun udjela za 2024. (euri)'!$G$1,2)</f>
        <v>30395580.899999999</v>
      </c>
      <c r="AE467" s="68">
        <f>+ROUND('Izračun udjela za 2024. (kune)'!AE467/'Izračun udjela za 2024. (euri)'!$G$1,2)</f>
        <v>499071.76</v>
      </c>
      <c r="AF467" s="65">
        <f>+ROUND('Izračun udjela za 2024. (kune)'!AF467/'Izračun udjela za 2024. (euri)'!$G$1,2)</f>
        <v>3287392.34</v>
      </c>
      <c r="AG467" s="67">
        <f>+ROUND('Izračun udjela za 2024. (kune)'!AG467/'Izračun udjela za 2024. (euri)'!$G$1,2)</f>
        <v>34011792.299999997</v>
      </c>
      <c r="AH467" s="64">
        <f>+ROUND('Izračun udjela za 2024. (kune)'!AH467/'Izračun udjela za 2024. (euri)'!$G$1,2)</f>
        <v>27645444.43</v>
      </c>
      <c r="AI467" s="68">
        <f>+ROUND('Izračun udjela za 2024. (kune)'!AI467/'Izračun udjela za 2024. (euri)'!$G$1,2)</f>
        <v>693527.61</v>
      </c>
      <c r="AJ467" s="64">
        <f>+ROUND('Izračun udjela za 2024. (kune)'!AJ467/'Izračun udjela za 2024. (euri)'!$G$1,2)</f>
        <v>2962009.14</v>
      </c>
      <c r="AK467" s="67">
        <f>+ROUND('Izračun udjela za 2024. (kune)'!AK467/'Izračun udjela za 2024. (euri)'!$G$1,2)</f>
        <v>31368306.25</v>
      </c>
      <c r="AL467" s="64">
        <f>+ROUND('Izračun udjela za 2024. (kune)'!AL467/'Izračun udjela za 2024. (euri)'!$G$1,2)</f>
        <v>34886863.159999996</v>
      </c>
      <c r="AM467" s="68">
        <f>+ROUND('Izračun udjela za 2024. (kune)'!AM467/'Izračun udjela za 2024. (euri)'!$G$1,2)</f>
        <v>820908.26</v>
      </c>
      <c r="AN467" s="64">
        <f>+ROUND('Izračun udjela za 2024. (kune)'!AN467/'Izračun udjela za 2024. (euri)'!$G$1,2)</f>
        <v>3737874.7</v>
      </c>
      <c r="AO467" s="67">
        <f>+ROUND('Izračun udjela za 2024. (kune)'!AO467/'Izračun udjela za 2024. (euri)'!$G$1,2)</f>
        <v>38783812.25</v>
      </c>
      <c r="AP467" s="69"/>
      <c r="AQ467" s="69"/>
      <c r="AR467" s="69"/>
      <c r="AS467" s="69"/>
      <c r="AT467" s="69"/>
      <c r="AU467" s="71"/>
      <c r="AV467" s="64">
        <v>15888</v>
      </c>
      <c r="AW467" s="64">
        <v>14900</v>
      </c>
      <c r="AX467" s="64">
        <v>16510</v>
      </c>
      <c r="AY467" s="64">
        <v>17063</v>
      </c>
      <c r="AZ467" s="64"/>
      <c r="BA467" s="64"/>
      <c r="BB467" s="64"/>
      <c r="BC467" s="64"/>
      <c r="BD467" s="72">
        <f t="shared" si="123"/>
        <v>33915322.07</v>
      </c>
      <c r="BE467" s="73">
        <f t="shared" si="121"/>
        <v>479.17</v>
      </c>
      <c r="BF467" s="74">
        <f t="shared" si="127"/>
        <v>453.27</v>
      </c>
      <c r="BG467" s="66">
        <f t="shared" si="122"/>
        <v>0</v>
      </c>
      <c r="BH467" s="75">
        <f t="shared" si="124"/>
        <v>0</v>
      </c>
      <c r="BI467" s="76">
        <f t="shared" si="125"/>
        <v>0</v>
      </c>
    </row>
    <row r="468" spans="1:61" ht="15.75" customHeight="1" x14ac:dyDescent="0.25">
      <c r="A468" s="60">
        <v>1</v>
      </c>
      <c r="B468" s="61">
        <v>521</v>
      </c>
      <c r="C468" s="61">
        <v>2</v>
      </c>
      <c r="D468" s="79" t="s">
        <v>87</v>
      </c>
      <c r="E468" s="62" t="s">
        <v>547</v>
      </c>
      <c r="F468" s="63">
        <v>899</v>
      </c>
      <c r="G468" s="64">
        <v>10</v>
      </c>
      <c r="H468" s="64">
        <f>+ROUND('Izračun udjela za 2024. (kune)'!H468/'Izračun udjela za 2024. (euri)'!$G$1,2)</f>
        <v>133981.4</v>
      </c>
      <c r="I468" s="65">
        <f>+ROUND('Izračun udjela za 2024. (kune)'!I468/'Izračun udjela za 2024. (euri)'!$G$1,2)</f>
        <v>0</v>
      </c>
      <c r="J468" s="66">
        <f>+ROUND('Izračun udjela za 2024. (kune)'!J468/'Izračun udjela za 2024. (euri)'!$G$1,2)</f>
        <v>147379.54</v>
      </c>
      <c r="K468" s="64">
        <f>+ROUND('Izračun udjela za 2024. (kune)'!K468/'Izračun udjela za 2024. (euri)'!$G$1,2)</f>
        <v>166533.72</v>
      </c>
      <c r="L468" s="65">
        <f>+ROUND('Izračun udjela za 2024. (kune)'!L468/'Izračun udjela za 2024. (euri)'!$G$1,2)</f>
        <v>0</v>
      </c>
      <c r="M468" s="66">
        <f>+ROUND('Izračun udjela za 2024. (kune)'!M468/'Izračun udjela za 2024. (euri)'!$G$1,2)</f>
        <v>183187.09</v>
      </c>
      <c r="N468" s="64">
        <f>+ROUND('Izračun udjela za 2024. (kune)'!N468/'Izračun udjela za 2024. (euri)'!$G$1,2)</f>
        <v>106400.29</v>
      </c>
      <c r="O468" s="65">
        <f>+ROUND('Izračun udjela za 2024. (kune)'!O468/'Izračun udjela za 2024. (euri)'!$G$1,2)</f>
        <v>0</v>
      </c>
      <c r="P468" s="66">
        <f>+ROUND('Izračun udjela za 2024. (kune)'!P468/'Izračun udjela za 2024. (euri)'!$G$1,2)</f>
        <v>117040.32000000001</v>
      </c>
      <c r="Q468" s="64">
        <f>+ROUND('Izračun udjela za 2024. (kune)'!Q468/'Izračun udjela za 2024. (euri)'!$G$1,2)</f>
        <v>114669.86</v>
      </c>
      <c r="R468" s="65">
        <f>+ROUND('Izračun udjela za 2024. (kune)'!R468/'Izračun udjela za 2024. (euri)'!$G$1,2)</f>
        <v>0</v>
      </c>
      <c r="S468" s="66">
        <f>+ROUND('Izračun udjela za 2024. (kune)'!S468/'Izračun udjela za 2024. (euri)'!$G$1,2)</f>
        <v>126136.85</v>
      </c>
      <c r="T468" s="64">
        <f>+ROUND('Izračun udjela za 2024. (kune)'!T468/'Izračun udjela za 2024. (euri)'!$G$1,2)</f>
        <v>115976.28</v>
      </c>
      <c r="U468" s="65">
        <f>+ROUND('Izračun udjela za 2024. (kune)'!U468/'Izračun udjela za 2024. (euri)'!$G$1,2)</f>
        <v>0</v>
      </c>
      <c r="V468" s="67">
        <f>+ROUND('Izračun udjela za 2024. (kune)'!V468/'Izračun udjela za 2024. (euri)'!$G$1,2)</f>
        <v>127573.9</v>
      </c>
      <c r="W468" s="64">
        <f>+ROUND('Izračun udjela za 2024. (kune)'!W468/'Izračun udjela za 2024. (euri)'!$G$1,2)</f>
        <v>156617.06</v>
      </c>
      <c r="X468" s="65">
        <f>+ROUND('Izračun udjela za 2024. (kune)'!X468/'Izračun udjela za 2024. (euri)'!$G$1,2)</f>
        <v>0</v>
      </c>
      <c r="Y468" s="67">
        <f>+ROUND('Izračun udjela za 2024. (kune)'!Y468/'Izračun udjela za 2024. (euri)'!$G$1,2)</f>
        <v>172278.76</v>
      </c>
      <c r="Z468" s="64">
        <f>+ROUND('Izračun udjela za 2024. (kune)'!Z468/'Izračun udjela za 2024. (euri)'!$G$1,2)</f>
        <v>179393.63</v>
      </c>
      <c r="AA468" s="68">
        <f>+ROUND('Izračun udjela za 2024. (kune)'!AA468/'Izračun udjela za 2024. (euri)'!$G$1,2)</f>
        <v>908.23</v>
      </c>
      <c r="AB468" s="65">
        <f>+ROUND('Izračun udjela za 2024. (kune)'!AB468/'Izračun udjela za 2024. (euri)'!$G$1,2)</f>
        <v>0</v>
      </c>
      <c r="AC468" s="67">
        <f>+ROUND('Izračun udjela za 2024. (kune)'!AC468/'Izračun udjela za 2024. (euri)'!$G$1,2)</f>
        <v>198304.88</v>
      </c>
      <c r="AD468" s="64">
        <f>+ROUND('Izračun udjela za 2024. (kune)'!AD468/'Izračun udjela za 2024. (euri)'!$G$1,2)</f>
        <v>163681.23000000001</v>
      </c>
      <c r="AE468" s="68">
        <f>+ROUND('Izračun udjela za 2024. (kune)'!AE468/'Izračun udjela za 2024. (euri)'!$G$1,2)</f>
        <v>258.81</v>
      </c>
      <c r="AF468" s="65">
        <f>+ROUND('Izračun udjela za 2024. (kune)'!AF468/'Izračun udjela za 2024. (euri)'!$G$1,2)</f>
        <v>0</v>
      </c>
      <c r="AG468" s="67">
        <f>+ROUND('Izračun udjela za 2024. (kune)'!AG468/'Izračun udjela za 2024. (euri)'!$G$1,2)</f>
        <v>181516.6</v>
      </c>
      <c r="AH468" s="64">
        <f>+ROUND('Izračun udjela za 2024. (kune)'!AH468/'Izračun udjela za 2024. (euri)'!$G$1,2)</f>
        <v>163918.67000000001</v>
      </c>
      <c r="AI468" s="68">
        <f>+ROUND('Izračun udjela za 2024. (kune)'!AI468/'Izračun udjela za 2024. (euri)'!$G$1,2)</f>
        <v>79.63</v>
      </c>
      <c r="AJ468" s="64">
        <f>+ROUND('Izračun udjela za 2024. (kune)'!AJ468/'Izračun udjela za 2024. (euri)'!$G$1,2)</f>
        <v>0</v>
      </c>
      <c r="AK468" s="67">
        <f>+ROUND('Izračun udjela za 2024. (kune)'!AK468/'Izračun udjela za 2024. (euri)'!$G$1,2)</f>
        <v>181098.91</v>
      </c>
      <c r="AL468" s="64">
        <f>+ROUND('Izračun udjela za 2024. (kune)'!AL468/'Izračun udjela za 2024. (euri)'!$G$1,2)</f>
        <v>165541.54999999999</v>
      </c>
      <c r="AM468" s="68">
        <f>+ROUND('Izračun udjela za 2024. (kune)'!AM468/'Izračun udjela za 2024. (euri)'!$G$1,2)</f>
        <v>69.680000000000007</v>
      </c>
      <c r="AN468" s="64">
        <f>+ROUND('Izračun udjela za 2024. (kune)'!AN468/'Izračun udjela za 2024. (euri)'!$G$1,2)</f>
        <v>0</v>
      </c>
      <c r="AO468" s="67">
        <f>+ROUND('Izračun udjela za 2024. (kune)'!AO468/'Izračun udjela za 2024. (euri)'!$G$1,2)</f>
        <v>184208.99</v>
      </c>
      <c r="AP468" s="69"/>
      <c r="AQ468" s="69"/>
      <c r="AR468" s="69"/>
      <c r="AS468" s="69"/>
      <c r="AT468" s="69"/>
      <c r="AU468" s="71"/>
      <c r="AV468" s="64">
        <v>9</v>
      </c>
      <c r="AW468" s="64">
        <v>8</v>
      </c>
      <c r="AX468" s="64">
        <v>4</v>
      </c>
      <c r="AY468" s="64">
        <v>10</v>
      </c>
      <c r="AZ468" s="64"/>
      <c r="BA468" s="64"/>
      <c r="BB468" s="64"/>
      <c r="BC468" s="64"/>
      <c r="BD468" s="72">
        <f t="shared" si="123"/>
        <v>183481.63</v>
      </c>
      <c r="BE468" s="73">
        <f t="shared" si="121"/>
        <v>204.1</v>
      </c>
      <c r="BF468" s="74">
        <f t="shared" ref="BF468:BF472" si="128">+$BJ$600</f>
        <v>447.75</v>
      </c>
      <c r="BG468" s="66">
        <f t="shared" si="122"/>
        <v>219041.35</v>
      </c>
      <c r="BH468" s="75">
        <f t="shared" si="124"/>
        <v>6.1892262917717634E-4</v>
      </c>
      <c r="BI468" s="76">
        <f t="shared" si="125"/>
        <v>6.1892262917717601E-4</v>
      </c>
    </row>
    <row r="469" spans="1:61" ht="15.75" customHeight="1" x14ac:dyDescent="0.25">
      <c r="A469" s="60">
        <v>1</v>
      </c>
      <c r="B469" s="61">
        <v>522</v>
      </c>
      <c r="C469" s="61">
        <v>17</v>
      </c>
      <c r="D469" s="79" t="s">
        <v>87</v>
      </c>
      <c r="E469" s="62" t="s">
        <v>548</v>
      </c>
      <c r="F469" s="63">
        <v>957</v>
      </c>
      <c r="G469" s="64">
        <v>10</v>
      </c>
      <c r="H469" s="64">
        <f>+ROUND('Izračun udjela za 2024. (kune)'!H469/'Izračun udjela za 2024. (euri)'!$G$1,2)</f>
        <v>141077.75</v>
      </c>
      <c r="I469" s="65">
        <f>+ROUND('Izračun udjela za 2024. (kune)'!I469/'Izračun udjela za 2024. (euri)'!$G$1,2)</f>
        <v>11127.82</v>
      </c>
      <c r="J469" s="66">
        <f>+ROUND('Izračun udjela za 2024. (kune)'!J469/'Izračun udjela za 2024. (euri)'!$G$1,2)</f>
        <v>142944.93</v>
      </c>
      <c r="K469" s="64">
        <f>+ROUND('Izračun udjela za 2024. (kune)'!K469/'Izračun udjela za 2024. (euri)'!$G$1,2)</f>
        <v>158806.54</v>
      </c>
      <c r="L469" s="65">
        <f>+ROUND('Izračun udjela za 2024. (kune)'!L469/'Izračun udjela za 2024. (euri)'!$G$1,2)</f>
        <v>11329.4</v>
      </c>
      <c r="M469" s="66">
        <f>+ROUND('Izračun udjela za 2024. (kune)'!M469/'Izračun udjela za 2024. (euri)'!$G$1,2)</f>
        <v>162224.85</v>
      </c>
      <c r="N469" s="64">
        <f>+ROUND('Izračun udjela za 2024. (kune)'!N469/'Izračun udjela za 2024. (euri)'!$G$1,2)</f>
        <v>149468.10999999999</v>
      </c>
      <c r="O469" s="65">
        <f>+ROUND('Izračun udjela za 2024. (kune)'!O469/'Izračun udjela za 2024. (euri)'!$G$1,2)</f>
        <v>8375.91</v>
      </c>
      <c r="P469" s="66">
        <f>+ROUND('Izračun udjela za 2024. (kune)'!P469/'Izračun udjela za 2024. (euri)'!$G$1,2)</f>
        <v>155201.42000000001</v>
      </c>
      <c r="Q469" s="64">
        <f>+ROUND('Izračun udjela za 2024. (kune)'!Q469/'Izračun udjela za 2024. (euri)'!$G$1,2)</f>
        <v>135471.14000000001</v>
      </c>
      <c r="R469" s="65">
        <f>+ROUND('Izračun udjela za 2024. (kune)'!R469/'Izračun udjela za 2024. (euri)'!$G$1,2)</f>
        <v>7673.11</v>
      </c>
      <c r="S469" s="66">
        <f>+ROUND('Izračun udjela za 2024. (kune)'!S469/'Izračun udjela za 2024. (euri)'!$G$1,2)</f>
        <v>140577.84</v>
      </c>
      <c r="T469" s="64">
        <f>+ROUND('Izračun udjela za 2024. (kune)'!T469/'Izračun udjela za 2024. (euri)'!$G$1,2)</f>
        <v>122065.26</v>
      </c>
      <c r="U469" s="65">
        <f>+ROUND('Izračun udjela za 2024. (kune)'!U469/'Izračun udjela za 2024. (euri)'!$G$1,2)</f>
        <v>7062.17</v>
      </c>
      <c r="V469" s="67">
        <f>+ROUND('Izračun udjela za 2024. (kune)'!V469/'Izračun udjela za 2024. (euri)'!$G$1,2)</f>
        <v>126503.4</v>
      </c>
      <c r="W469" s="64">
        <f>+ROUND('Izračun udjela za 2024. (kune)'!W469/'Izračun udjela za 2024. (euri)'!$G$1,2)</f>
        <v>114593.61</v>
      </c>
      <c r="X469" s="65">
        <f>+ROUND('Izračun udjela za 2024. (kune)'!X469/'Izračun udjela za 2024. (euri)'!$G$1,2)</f>
        <v>6486.47</v>
      </c>
      <c r="Y469" s="67">
        <f>+ROUND('Izračun udjela za 2024. (kune)'!Y469/'Izračun udjela za 2024. (euri)'!$G$1,2)</f>
        <v>118917.86</v>
      </c>
      <c r="Z469" s="64">
        <f>+ROUND('Izračun udjela za 2024. (kune)'!Z469/'Izračun udjela za 2024. (euri)'!$G$1,2)</f>
        <v>120787.82</v>
      </c>
      <c r="AA469" s="68">
        <f>+ROUND('Izračun udjela za 2024. (kune)'!AA469/'Izračun udjela za 2024. (euri)'!$G$1,2)</f>
        <v>3309.89</v>
      </c>
      <c r="AB469" s="65">
        <f>+ROUND('Izračun udjela za 2024. (kune)'!AB469/'Izračun udjela za 2024. (euri)'!$G$1,2)</f>
        <v>6837.08</v>
      </c>
      <c r="AC469" s="67">
        <f>+ROUND('Izračun udjela za 2024. (kune)'!AC469/'Izračun udjela za 2024. (euri)'!$G$1,2)</f>
        <v>163532.53</v>
      </c>
      <c r="AD469" s="64">
        <f>+ROUND('Izračun udjela za 2024. (kune)'!AD469/'Izračun udjela za 2024. (euri)'!$G$1,2)</f>
        <v>153705.4</v>
      </c>
      <c r="AE469" s="68">
        <f>+ROUND('Izračun udjela za 2024. (kune)'!AE469/'Izračun udjela za 2024. (euri)'!$G$1,2)</f>
        <v>3701.07</v>
      </c>
      <c r="AF469" s="65">
        <f>+ROUND('Izračun udjela za 2024. (kune)'!AF469/'Izračun udjela za 2024. (euri)'!$G$1,2)</f>
        <v>8382.16</v>
      </c>
      <c r="AG469" s="67">
        <f>+ROUND('Izračun udjela za 2024. (kune)'!AG469/'Izračun udjela za 2024. (euri)'!$G$1,2)</f>
        <v>199144.93</v>
      </c>
      <c r="AH469" s="64">
        <f>+ROUND('Izračun udjela za 2024. (kune)'!AH469/'Izračun udjela za 2024. (euri)'!$G$1,2)</f>
        <v>129044.07</v>
      </c>
      <c r="AI469" s="68">
        <f>+ROUND('Izračun udjela za 2024. (kune)'!AI469/'Izračun udjela za 2024. (euri)'!$G$1,2)</f>
        <v>5210.2</v>
      </c>
      <c r="AJ469" s="64">
        <f>+ROUND('Izračun udjela za 2024. (kune)'!AJ469/'Izračun udjela za 2024. (euri)'!$G$1,2)</f>
        <v>7894.43</v>
      </c>
      <c r="AK469" s="67">
        <f>+ROUND('Izračun udjela za 2024. (kune)'!AK469/'Izračun udjela za 2024. (euri)'!$G$1,2)</f>
        <v>184909.46</v>
      </c>
      <c r="AL469" s="64">
        <f>+ROUND('Izračun udjela za 2024. (kune)'!AL469/'Izračun udjela za 2024. (euri)'!$G$1,2)</f>
        <v>139247.79</v>
      </c>
      <c r="AM469" s="68">
        <f>+ROUND('Izračun udjela za 2024. (kune)'!AM469/'Izračun udjela za 2024. (euri)'!$G$1,2)</f>
        <v>6292.59</v>
      </c>
      <c r="AN469" s="64">
        <f>+ROUND('Izračun udjela za 2024. (kune)'!AN469/'Izračun udjela za 2024. (euri)'!$G$1,2)</f>
        <v>7630.02</v>
      </c>
      <c r="AO469" s="67">
        <f>+ROUND('Izračun udjela za 2024. (kune)'!AO469/'Izračun udjela za 2024. (euri)'!$G$1,2)</f>
        <v>203336.49</v>
      </c>
      <c r="AP469" s="69"/>
      <c r="AQ469" s="69"/>
      <c r="AR469" s="69"/>
      <c r="AS469" s="69"/>
      <c r="AT469" s="69"/>
      <c r="AU469" s="71"/>
      <c r="AV469" s="64">
        <v>191</v>
      </c>
      <c r="AW469" s="64">
        <v>198</v>
      </c>
      <c r="AX469" s="64">
        <v>262</v>
      </c>
      <c r="AY469" s="64">
        <v>299</v>
      </c>
      <c r="AZ469" s="64"/>
      <c r="BA469" s="64"/>
      <c r="BB469" s="64"/>
      <c r="BC469" s="64"/>
      <c r="BD469" s="72">
        <f t="shared" si="123"/>
        <v>173968.25</v>
      </c>
      <c r="BE469" s="73">
        <f t="shared" si="121"/>
        <v>181.79</v>
      </c>
      <c r="BF469" s="74">
        <f t="shared" si="128"/>
        <v>447.75</v>
      </c>
      <c r="BG469" s="66">
        <f t="shared" si="122"/>
        <v>254523.72000000003</v>
      </c>
      <c r="BH469" s="75">
        <f t="shared" si="124"/>
        <v>7.1918151513563743E-4</v>
      </c>
      <c r="BI469" s="76">
        <f t="shared" si="125"/>
        <v>7.19181515135637E-4</v>
      </c>
    </row>
    <row r="470" spans="1:61" ht="15.75" customHeight="1" x14ac:dyDescent="0.25">
      <c r="A470" s="60">
        <v>1</v>
      </c>
      <c r="B470" s="61">
        <v>523</v>
      </c>
      <c r="C470" s="61">
        <v>19</v>
      </c>
      <c r="D470" s="79" t="s">
        <v>87</v>
      </c>
      <c r="E470" s="62" t="s">
        <v>549</v>
      </c>
      <c r="F470" s="63">
        <v>553</v>
      </c>
      <c r="G470" s="64">
        <v>10</v>
      </c>
      <c r="H470" s="64">
        <f>+ROUND('Izračun udjela za 2024. (kune)'!H470/'Izračun udjela za 2024. (euri)'!$G$1,2)</f>
        <v>34435.75</v>
      </c>
      <c r="I470" s="65">
        <f>+ROUND('Izračun udjela za 2024. (kune)'!I470/'Izračun udjela za 2024. (euri)'!$G$1,2)</f>
        <v>0</v>
      </c>
      <c r="J470" s="66">
        <f>+ROUND('Izračun udjela za 2024. (kune)'!J470/'Izračun udjela za 2024. (euri)'!$G$1,2)</f>
        <v>37879.33</v>
      </c>
      <c r="K470" s="64">
        <f>+ROUND('Izračun udjela za 2024. (kune)'!K470/'Izračun udjela za 2024. (euri)'!$G$1,2)</f>
        <v>37980.19</v>
      </c>
      <c r="L470" s="65">
        <f>+ROUND('Izračun udjela za 2024. (kune)'!L470/'Izračun udjela za 2024. (euri)'!$G$1,2)</f>
        <v>0</v>
      </c>
      <c r="M470" s="66">
        <f>+ROUND('Izračun udjela za 2024. (kune)'!M470/'Izračun udjela za 2024. (euri)'!$G$1,2)</f>
        <v>41778.21</v>
      </c>
      <c r="N470" s="64">
        <f>+ROUND('Izračun udjela za 2024. (kune)'!N470/'Izračun udjela za 2024. (euri)'!$G$1,2)</f>
        <v>26069.75</v>
      </c>
      <c r="O470" s="65">
        <f>+ROUND('Izračun udjela za 2024. (kune)'!O470/'Izračun udjela za 2024. (euri)'!$G$1,2)</f>
        <v>0</v>
      </c>
      <c r="P470" s="66">
        <f>+ROUND('Izračun udjela za 2024. (kune)'!P470/'Izračun udjela za 2024. (euri)'!$G$1,2)</f>
        <v>28676.720000000001</v>
      </c>
      <c r="Q470" s="64">
        <f>+ROUND('Izračun udjela za 2024. (kune)'!Q470/'Izračun udjela za 2024. (euri)'!$G$1,2)</f>
        <v>42282.89</v>
      </c>
      <c r="R470" s="65">
        <f>+ROUND('Izračun udjela za 2024. (kune)'!R470/'Izračun udjela za 2024. (euri)'!$G$1,2)</f>
        <v>0</v>
      </c>
      <c r="S470" s="66">
        <f>+ROUND('Izračun udjela za 2024. (kune)'!S470/'Izračun udjela za 2024. (euri)'!$G$1,2)</f>
        <v>46511.18</v>
      </c>
      <c r="T470" s="64">
        <f>+ROUND('Izračun udjela za 2024. (kune)'!T470/'Izračun udjela za 2024. (euri)'!$G$1,2)</f>
        <v>40111.06</v>
      </c>
      <c r="U470" s="65">
        <f>+ROUND('Izračun udjela za 2024. (kune)'!U470/'Izračun udjela za 2024. (euri)'!$G$1,2)</f>
        <v>0</v>
      </c>
      <c r="V470" s="67">
        <f>+ROUND('Izračun udjela za 2024. (kune)'!V470/'Izračun udjela za 2024. (euri)'!$G$1,2)</f>
        <v>44122.16</v>
      </c>
      <c r="W470" s="64">
        <f>+ROUND('Izračun udjela za 2024. (kune)'!W470/'Izračun udjela za 2024. (euri)'!$G$1,2)</f>
        <v>57405.33</v>
      </c>
      <c r="X470" s="65">
        <f>+ROUND('Izračun udjela za 2024. (kune)'!X470/'Izračun udjela za 2024. (euri)'!$G$1,2)</f>
        <v>0</v>
      </c>
      <c r="Y470" s="67">
        <f>+ROUND('Izračun udjela za 2024. (kune)'!Y470/'Izračun udjela za 2024. (euri)'!$G$1,2)</f>
        <v>63145.87</v>
      </c>
      <c r="Z470" s="64">
        <f>+ROUND('Izračun udjela za 2024. (kune)'!Z470/'Izračun udjela za 2024. (euri)'!$G$1,2)</f>
        <v>88697.51</v>
      </c>
      <c r="AA470" s="68">
        <f>+ROUND('Izračun udjela za 2024. (kune)'!AA470/'Izračun udjela za 2024. (euri)'!$G$1,2)</f>
        <v>0</v>
      </c>
      <c r="AB470" s="65">
        <f>+ROUND('Izračun udjela za 2024. (kune)'!AB470/'Izračun udjela za 2024. (euri)'!$G$1,2)</f>
        <v>0</v>
      </c>
      <c r="AC470" s="67">
        <f>+ROUND('Izračun udjela za 2024. (kune)'!AC470/'Izračun udjela za 2024. (euri)'!$G$1,2)</f>
        <v>97567.26</v>
      </c>
      <c r="AD470" s="64">
        <f>+ROUND('Izračun udjela za 2024. (kune)'!AD470/'Izračun udjela za 2024. (euri)'!$G$1,2)</f>
        <v>97057.55</v>
      </c>
      <c r="AE470" s="68">
        <f>+ROUND('Izračun udjela za 2024. (kune)'!AE470/'Izračun udjela za 2024. (euri)'!$G$1,2)</f>
        <v>59.73</v>
      </c>
      <c r="AF470" s="65">
        <f>+ROUND('Izračun udjela za 2024. (kune)'!AF470/'Izračun udjela za 2024. (euri)'!$G$1,2)</f>
        <v>0</v>
      </c>
      <c r="AG470" s="67">
        <f>+ROUND('Izračun udjela za 2024. (kune)'!AG470/'Izračun udjela za 2024. (euri)'!$G$1,2)</f>
        <v>108011.57</v>
      </c>
      <c r="AH470" s="64">
        <f>+ROUND('Izračun udjela za 2024. (kune)'!AH470/'Izračun udjela za 2024. (euri)'!$G$1,2)</f>
        <v>72223.58</v>
      </c>
      <c r="AI470" s="68">
        <f>+ROUND('Izračun udjela za 2024. (kune)'!AI470/'Izračun udjela za 2024. (euri)'!$G$1,2)</f>
        <v>130.46</v>
      </c>
      <c r="AJ470" s="64">
        <f>+ROUND('Izračun udjela za 2024. (kune)'!AJ470/'Izračun udjela za 2024. (euri)'!$G$1,2)</f>
        <v>0</v>
      </c>
      <c r="AK470" s="67">
        <f>+ROUND('Izračun udjela za 2024. (kune)'!AK470/'Izračun udjela za 2024. (euri)'!$G$1,2)</f>
        <v>80616.39</v>
      </c>
      <c r="AL470" s="64">
        <f>+ROUND('Izračun udjela za 2024. (kune)'!AL470/'Izračun udjela za 2024. (euri)'!$G$1,2)</f>
        <v>82022.62</v>
      </c>
      <c r="AM470" s="68">
        <f>+ROUND('Izračun udjela za 2024. (kune)'!AM470/'Izračun udjela za 2024. (euri)'!$G$1,2)</f>
        <v>158.6</v>
      </c>
      <c r="AN470" s="64">
        <f>+ROUND('Izračun udjela za 2024. (kune)'!AN470/'Izračun udjela za 2024. (euri)'!$G$1,2)</f>
        <v>0</v>
      </c>
      <c r="AO470" s="67">
        <f>+ROUND('Izračun udjela za 2024. (kune)'!AO470/'Izračun udjela za 2024. (euri)'!$G$1,2)</f>
        <v>91802.37</v>
      </c>
      <c r="AP470" s="69"/>
      <c r="AQ470" s="69"/>
      <c r="AR470" s="69"/>
      <c r="AS470" s="69"/>
      <c r="AT470" s="69"/>
      <c r="AU470" s="71"/>
      <c r="AV470" s="64">
        <v>0</v>
      </c>
      <c r="AW470" s="64">
        <v>6</v>
      </c>
      <c r="AX470" s="64">
        <v>6</v>
      </c>
      <c r="AY470" s="64">
        <v>8</v>
      </c>
      <c r="AZ470" s="64"/>
      <c r="BA470" s="64"/>
      <c r="BB470" s="64"/>
      <c r="BC470" s="64"/>
      <c r="BD470" s="72">
        <f t="shared" si="123"/>
        <v>88228.69</v>
      </c>
      <c r="BE470" s="73">
        <f t="shared" si="121"/>
        <v>159.55000000000001</v>
      </c>
      <c r="BF470" s="74">
        <f t="shared" si="128"/>
        <v>447.75</v>
      </c>
      <c r="BG470" s="66">
        <f t="shared" si="122"/>
        <v>159374.6</v>
      </c>
      <c r="BH470" s="75">
        <f t="shared" si="124"/>
        <v>4.5032842637274104E-4</v>
      </c>
      <c r="BI470" s="76">
        <f t="shared" si="125"/>
        <v>4.5032842637274099E-4</v>
      </c>
    </row>
    <row r="471" spans="1:61" ht="15.75" customHeight="1" x14ac:dyDescent="0.25">
      <c r="A471" s="60">
        <v>1</v>
      </c>
      <c r="B471" s="61">
        <v>524</v>
      </c>
      <c r="C471" s="61">
        <v>10</v>
      </c>
      <c r="D471" s="79" t="s">
        <v>87</v>
      </c>
      <c r="E471" s="62" t="s">
        <v>550</v>
      </c>
      <c r="F471" s="63">
        <v>1453</v>
      </c>
      <c r="G471" s="64">
        <v>10</v>
      </c>
      <c r="H471" s="64">
        <f>+ROUND('Izračun udjela za 2024. (kune)'!H471/'Izračun udjela za 2024. (euri)'!$G$1,2)</f>
        <v>202448.76</v>
      </c>
      <c r="I471" s="65">
        <f>+ROUND('Izračun udjela za 2024. (kune)'!I471/'Izračun udjela za 2024. (euri)'!$G$1,2)</f>
        <v>0</v>
      </c>
      <c r="J471" s="66">
        <f>+ROUND('Izračun udjela za 2024. (kune)'!J471/'Izračun udjela za 2024. (euri)'!$G$1,2)</f>
        <v>222693.64</v>
      </c>
      <c r="K471" s="64">
        <f>+ROUND('Izračun udjela za 2024. (kune)'!K471/'Izračun udjela za 2024. (euri)'!$G$1,2)</f>
        <v>173970.09</v>
      </c>
      <c r="L471" s="65">
        <f>+ROUND('Izračun udjela za 2024. (kune)'!L471/'Izračun udjela za 2024. (euri)'!$G$1,2)</f>
        <v>0</v>
      </c>
      <c r="M471" s="66">
        <f>+ROUND('Izračun udjela za 2024. (kune)'!M471/'Izračun udjela za 2024. (euri)'!$G$1,2)</f>
        <v>191367.1</v>
      </c>
      <c r="N471" s="64">
        <f>+ROUND('Izračun udjela za 2024. (kune)'!N471/'Izračun udjela za 2024. (euri)'!$G$1,2)</f>
        <v>97339.839999999997</v>
      </c>
      <c r="O471" s="65">
        <f>+ROUND('Izračun udjela za 2024. (kune)'!O471/'Izračun udjela za 2024. (euri)'!$G$1,2)</f>
        <v>0</v>
      </c>
      <c r="P471" s="66">
        <f>+ROUND('Izračun udjela za 2024. (kune)'!P471/'Izračun udjela za 2024. (euri)'!$G$1,2)</f>
        <v>107073.82</v>
      </c>
      <c r="Q471" s="64">
        <f>+ROUND('Izračun udjela za 2024. (kune)'!Q471/'Izračun udjela za 2024. (euri)'!$G$1,2)</f>
        <v>106915.76</v>
      </c>
      <c r="R471" s="65">
        <f>+ROUND('Izračun udjela za 2024. (kune)'!R471/'Izračun udjela za 2024. (euri)'!$G$1,2)</f>
        <v>0</v>
      </c>
      <c r="S471" s="66">
        <f>+ROUND('Izračun udjela za 2024. (kune)'!S471/'Izračun udjela za 2024. (euri)'!$G$1,2)</f>
        <v>117607.33</v>
      </c>
      <c r="T471" s="64">
        <f>+ROUND('Izračun udjela za 2024. (kune)'!T471/'Izračun udjela za 2024. (euri)'!$G$1,2)</f>
        <v>93088.17</v>
      </c>
      <c r="U471" s="65">
        <f>+ROUND('Izračun udjela za 2024. (kune)'!U471/'Izračun udjela za 2024. (euri)'!$G$1,2)</f>
        <v>0</v>
      </c>
      <c r="V471" s="67">
        <f>+ROUND('Izračun udjela za 2024. (kune)'!V471/'Izračun udjela za 2024. (euri)'!$G$1,2)</f>
        <v>102396.99</v>
      </c>
      <c r="W471" s="64">
        <f>+ROUND('Izračun udjela za 2024. (kune)'!W471/'Izračun udjela za 2024. (euri)'!$G$1,2)</f>
        <v>146136.29</v>
      </c>
      <c r="X471" s="65">
        <f>+ROUND('Izračun udjela za 2024. (kune)'!X471/'Izračun udjela za 2024. (euri)'!$G$1,2)</f>
        <v>0</v>
      </c>
      <c r="Y471" s="67">
        <f>+ROUND('Izračun udjela za 2024. (kune)'!Y471/'Izračun udjela za 2024. (euri)'!$G$1,2)</f>
        <v>160749.92000000001</v>
      </c>
      <c r="Z471" s="64">
        <f>+ROUND('Izračun udjela za 2024. (kune)'!Z471/'Izračun udjela za 2024. (euri)'!$G$1,2)</f>
        <v>166666.84</v>
      </c>
      <c r="AA471" s="68">
        <f>+ROUND('Izračun udjela za 2024. (kune)'!AA471/'Izračun udjela za 2024. (euri)'!$G$1,2)</f>
        <v>0</v>
      </c>
      <c r="AB471" s="65">
        <f>+ROUND('Izračun udjela za 2024. (kune)'!AB471/'Izračun udjela za 2024. (euri)'!$G$1,2)</f>
        <v>0</v>
      </c>
      <c r="AC471" s="67">
        <f>+ROUND('Izračun udjela za 2024. (kune)'!AC471/'Izračun udjela za 2024. (euri)'!$G$1,2)</f>
        <v>183333.52</v>
      </c>
      <c r="AD471" s="64">
        <f>+ROUND('Izračun udjela za 2024. (kune)'!AD471/'Izračun udjela za 2024. (euri)'!$G$1,2)</f>
        <v>139303.67999999999</v>
      </c>
      <c r="AE471" s="68">
        <f>+ROUND('Izračun udjela za 2024. (kune)'!AE471/'Izračun udjela za 2024. (euri)'!$G$1,2)</f>
        <v>0</v>
      </c>
      <c r="AF471" s="65">
        <f>+ROUND('Izračun udjela za 2024. (kune)'!AF471/'Izračun udjela za 2024. (euri)'!$G$1,2)</f>
        <v>0</v>
      </c>
      <c r="AG471" s="67">
        <f>+ROUND('Izračun udjela za 2024. (kune)'!AG471/'Izračun udjela za 2024. (euri)'!$G$1,2)</f>
        <v>153234.04999999999</v>
      </c>
      <c r="AH471" s="64">
        <f>+ROUND('Izračun udjela za 2024. (kune)'!AH471/'Izračun udjela za 2024. (euri)'!$G$1,2)</f>
        <v>179912.26</v>
      </c>
      <c r="AI471" s="68">
        <f>+ROUND('Izračun udjela za 2024. (kune)'!AI471/'Izračun udjela za 2024. (euri)'!$G$1,2)</f>
        <v>0</v>
      </c>
      <c r="AJ471" s="64">
        <f>+ROUND('Izračun udjela za 2024. (kune)'!AJ471/'Izračun udjela za 2024. (euri)'!$G$1,2)</f>
        <v>0</v>
      </c>
      <c r="AK471" s="67">
        <f>+ROUND('Izračun udjela za 2024. (kune)'!AK471/'Izračun udjela za 2024. (euri)'!$G$1,2)</f>
        <v>197903.49</v>
      </c>
      <c r="AL471" s="64">
        <f>+ROUND('Izračun udjela za 2024. (kune)'!AL471/'Izračun udjela za 2024. (euri)'!$G$1,2)</f>
        <v>242314.17</v>
      </c>
      <c r="AM471" s="68">
        <f>+ROUND('Izračun udjela za 2024. (kune)'!AM471/'Izračun udjela za 2024. (euri)'!$G$1,2)</f>
        <v>0</v>
      </c>
      <c r="AN471" s="64">
        <f>+ROUND('Izračun udjela za 2024. (kune)'!AN471/'Izračun udjela za 2024. (euri)'!$G$1,2)</f>
        <v>0</v>
      </c>
      <c r="AO471" s="67">
        <f>+ROUND('Izračun udjela za 2024. (kune)'!AO471/'Izračun udjela za 2024. (euri)'!$G$1,2)</f>
        <v>266545.59000000003</v>
      </c>
      <c r="AP471" s="69"/>
      <c r="AQ471" s="69"/>
      <c r="AR471" s="69"/>
      <c r="AS471" s="69"/>
      <c r="AT471" s="69"/>
      <c r="AU471" s="71"/>
      <c r="AV471" s="64">
        <v>0</v>
      </c>
      <c r="AW471" s="64">
        <v>0</v>
      </c>
      <c r="AX471" s="64">
        <v>0</v>
      </c>
      <c r="AY471" s="64">
        <v>0</v>
      </c>
      <c r="AZ471" s="64"/>
      <c r="BA471" s="64"/>
      <c r="BB471" s="64"/>
      <c r="BC471" s="64"/>
      <c r="BD471" s="72">
        <f t="shared" si="123"/>
        <v>192353.31</v>
      </c>
      <c r="BE471" s="73">
        <f t="shared" si="121"/>
        <v>132.38</v>
      </c>
      <c r="BF471" s="74">
        <f t="shared" si="128"/>
        <v>447.75</v>
      </c>
      <c r="BG471" s="66">
        <f t="shared" si="122"/>
        <v>458232.61</v>
      </c>
      <c r="BH471" s="75">
        <f t="shared" si="124"/>
        <v>1.2947807879924026E-3</v>
      </c>
      <c r="BI471" s="76">
        <f t="shared" si="125"/>
        <v>1.2947807879924E-3</v>
      </c>
    </row>
    <row r="472" spans="1:61" ht="15.75" customHeight="1" x14ac:dyDescent="0.25">
      <c r="A472" s="60">
        <v>1</v>
      </c>
      <c r="B472" s="61">
        <v>525</v>
      </c>
      <c r="C472" s="61">
        <v>13</v>
      </c>
      <c r="D472" s="79" t="s">
        <v>87</v>
      </c>
      <c r="E472" s="62" t="s">
        <v>551</v>
      </c>
      <c r="F472" s="63">
        <v>2159</v>
      </c>
      <c r="G472" s="64">
        <v>10</v>
      </c>
      <c r="H472" s="64">
        <f>+ROUND('Izračun udjela za 2024. (kune)'!H472/'Izračun udjela za 2024. (euri)'!$G$1,2)</f>
        <v>259626.09</v>
      </c>
      <c r="I472" s="65">
        <f>+ROUND('Izračun udjela za 2024. (kune)'!I472/'Izračun udjela za 2024. (euri)'!$G$1,2)</f>
        <v>0</v>
      </c>
      <c r="J472" s="66">
        <f>+ROUND('Izračun udjela za 2024. (kune)'!J472/'Izračun udjela za 2024. (euri)'!$G$1,2)</f>
        <v>285588.7</v>
      </c>
      <c r="K472" s="64">
        <f>+ROUND('Izračun udjela za 2024. (kune)'!K472/'Izračun udjela za 2024. (euri)'!$G$1,2)</f>
        <v>235606.09</v>
      </c>
      <c r="L472" s="65">
        <f>+ROUND('Izračun udjela za 2024. (kune)'!L472/'Izračun udjela za 2024. (euri)'!$G$1,2)</f>
        <v>0</v>
      </c>
      <c r="M472" s="66">
        <f>+ROUND('Izračun udjela za 2024. (kune)'!M472/'Izračun udjela za 2024. (euri)'!$G$1,2)</f>
        <v>259166.7</v>
      </c>
      <c r="N472" s="64">
        <f>+ROUND('Izračun udjela za 2024. (kune)'!N472/'Izračun udjela za 2024. (euri)'!$G$1,2)</f>
        <v>325162.67</v>
      </c>
      <c r="O472" s="65">
        <f>+ROUND('Izračun udjela za 2024. (kune)'!O472/'Izračun udjela za 2024. (euri)'!$G$1,2)</f>
        <v>0</v>
      </c>
      <c r="P472" s="66">
        <f>+ROUND('Izračun udjela za 2024. (kune)'!P472/'Izračun udjela za 2024. (euri)'!$G$1,2)</f>
        <v>357678.94</v>
      </c>
      <c r="Q472" s="64">
        <f>+ROUND('Izračun udjela za 2024. (kune)'!Q472/'Izračun udjela za 2024. (euri)'!$G$1,2)</f>
        <v>371599.45</v>
      </c>
      <c r="R472" s="65">
        <f>+ROUND('Izračun udjela za 2024. (kune)'!R472/'Izračun udjela za 2024. (euri)'!$G$1,2)</f>
        <v>0</v>
      </c>
      <c r="S472" s="66">
        <f>+ROUND('Izračun udjela za 2024. (kune)'!S472/'Izračun udjela za 2024. (euri)'!$G$1,2)</f>
        <v>408759.4</v>
      </c>
      <c r="T472" s="64">
        <f>+ROUND('Izračun udjela za 2024. (kune)'!T472/'Izračun udjela za 2024. (euri)'!$G$1,2)</f>
        <v>321532.03000000003</v>
      </c>
      <c r="U472" s="65">
        <f>+ROUND('Izračun udjela za 2024. (kune)'!U472/'Izračun udjela za 2024. (euri)'!$G$1,2)</f>
        <v>0</v>
      </c>
      <c r="V472" s="67">
        <f>+ROUND('Izračun udjela za 2024. (kune)'!V472/'Izračun udjela za 2024. (euri)'!$G$1,2)</f>
        <v>353685.23</v>
      </c>
      <c r="W472" s="64">
        <f>+ROUND('Izračun udjela za 2024. (kune)'!W472/'Izračun udjela za 2024. (euri)'!$G$1,2)</f>
        <v>370147</v>
      </c>
      <c r="X472" s="65">
        <f>+ROUND('Izračun udjela za 2024. (kune)'!X472/'Izračun udjela za 2024. (euri)'!$G$1,2)</f>
        <v>0</v>
      </c>
      <c r="Y472" s="67">
        <f>+ROUND('Izračun udjela za 2024. (kune)'!Y472/'Izračun udjela za 2024. (euri)'!$G$1,2)</f>
        <v>407161.7</v>
      </c>
      <c r="Z472" s="64">
        <f>+ROUND('Izračun udjela za 2024. (kune)'!Z472/'Izračun udjela za 2024. (euri)'!$G$1,2)</f>
        <v>466720.66</v>
      </c>
      <c r="AA472" s="68">
        <f>+ROUND('Izračun udjela za 2024. (kune)'!AA472/'Izračun udjela za 2024. (euri)'!$G$1,2)</f>
        <v>4285.76</v>
      </c>
      <c r="AB472" s="65">
        <f>+ROUND('Izračun udjela za 2024. (kune)'!AB472/'Izračun udjela za 2024. (euri)'!$G$1,2)</f>
        <v>0</v>
      </c>
      <c r="AC472" s="67">
        <f>+ROUND('Izračun udjela za 2024. (kune)'!AC472/'Izračun udjela za 2024. (euri)'!$G$1,2)</f>
        <v>529482.68000000005</v>
      </c>
      <c r="AD472" s="64">
        <f>+ROUND('Izračun udjela za 2024. (kune)'!AD472/'Izračun udjela za 2024. (euri)'!$G$1,2)</f>
        <v>435850.08</v>
      </c>
      <c r="AE472" s="68">
        <f>+ROUND('Izračun udjela za 2024. (kune)'!AE472/'Izračun udjela za 2024. (euri)'!$G$1,2)</f>
        <v>3231.29</v>
      </c>
      <c r="AF472" s="65">
        <f>+ROUND('Izračun udjela za 2024. (kune)'!AF472/'Izračun udjela za 2024. (euri)'!$G$1,2)</f>
        <v>0</v>
      </c>
      <c r="AG472" s="67">
        <f>+ROUND('Izračun udjela za 2024. (kune)'!AG472/'Izračun udjela za 2024. (euri)'!$G$1,2)</f>
        <v>498655.9</v>
      </c>
      <c r="AH472" s="64">
        <f>+ROUND('Izračun udjela za 2024. (kune)'!AH472/'Izračun udjela za 2024. (euri)'!$G$1,2)</f>
        <v>444697.91</v>
      </c>
      <c r="AI472" s="68">
        <f>+ROUND('Izračun udjela za 2024. (kune)'!AI472/'Izračun udjela za 2024. (euri)'!$G$1,2)</f>
        <v>3009.18</v>
      </c>
      <c r="AJ472" s="64">
        <f>+ROUND('Izračun udjela za 2024. (kune)'!AJ472/'Izračun udjela za 2024. (euri)'!$G$1,2)</f>
        <v>0</v>
      </c>
      <c r="AK472" s="67">
        <f>+ROUND('Izračun udjela za 2024. (kune)'!AK472/'Izračun udjela za 2024. (euri)'!$G$1,2)</f>
        <v>530094.12</v>
      </c>
      <c r="AL472" s="64">
        <f>+ROUND('Izračun udjela za 2024. (kune)'!AL472/'Izračun udjela za 2024. (euri)'!$G$1,2)</f>
        <v>547233.19999999995</v>
      </c>
      <c r="AM472" s="68">
        <f>+ROUND('Izračun udjela za 2024. (kune)'!AM472/'Izračun udjela za 2024. (euri)'!$G$1,2)</f>
        <v>5028.96</v>
      </c>
      <c r="AN472" s="64">
        <f>+ROUND('Izračun udjela za 2024. (kune)'!AN472/'Izračun udjela za 2024. (euri)'!$G$1,2)</f>
        <v>0</v>
      </c>
      <c r="AO472" s="67">
        <f>+ROUND('Izračun udjela za 2024. (kune)'!AO472/'Izračun udjela za 2024. (euri)'!$G$1,2)</f>
        <v>643289.07999999996</v>
      </c>
      <c r="AP472" s="69"/>
      <c r="AQ472" s="69"/>
      <c r="AR472" s="69"/>
      <c r="AS472" s="69"/>
      <c r="AT472" s="69"/>
      <c r="AU472" s="71"/>
      <c r="AV472" s="64">
        <v>95</v>
      </c>
      <c r="AW472" s="64">
        <v>104</v>
      </c>
      <c r="AX472" s="64">
        <v>202</v>
      </c>
      <c r="AY472" s="64">
        <v>214</v>
      </c>
      <c r="AZ472" s="64"/>
      <c r="BA472" s="64"/>
      <c r="BB472" s="64"/>
      <c r="BC472" s="64"/>
      <c r="BD472" s="72">
        <f t="shared" si="123"/>
        <v>521736.7</v>
      </c>
      <c r="BE472" s="73">
        <f t="shared" si="121"/>
        <v>241.66</v>
      </c>
      <c r="BF472" s="74">
        <f t="shared" si="128"/>
        <v>447.75</v>
      </c>
      <c r="BG472" s="66">
        <f t="shared" si="122"/>
        <v>444948.31</v>
      </c>
      <c r="BH472" s="75">
        <f t="shared" si="124"/>
        <v>1.2572447068699187E-3</v>
      </c>
      <c r="BI472" s="76">
        <f t="shared" si="125"/>
        <v>1.25724470686992E-3</v>
      </c>
    </row>
    <row r="473" spans="1:61" ht="15.75" customHeight="1" x14ac:dyDescent="0.25">
      <c r="A473" s="60">
        <v>1</v>
      </c>
      <c r="B473" s="61">
        <v>526</v>
      </c>
      <c r="C473" s="61">
        <v>2</v>
      </c>
      <c r="D473" s="79" t="s">
        <v>91</v>
      </c>
      <c r="E473" s="62" t="s">
        <v>552</v>
      </c>
      <c r="F473" s="63">
        <v>5574</v>
      </c>
      <c r="G473" s="64">
        <v>12</v>
      </c>
      <c r="H473" s="64">
        <f>+ROUND('Izračun udjela za 2024. (kune)'!H473/'Izračun udjela za 2024. (euri)'!$G$1,2)</f>
        <v>1382268.58</v>
      </c>
      <c r="I473" s="65">
        <f>+ROUND('Izračun udjela za 2024. (kune)'!I473/'Izračun udjela za 2024. (euri)'!$G$1,2)</f>
        <v>124404.17</v>
      </c>
      <c r="J473" s="66">
        <f>+ROUND('Izračun udjela za 2024. (kune)'!J473/'Izračun udjela za 2024. (euri)'!$G$1,2)</f>
        <v>1408808.14</v>
      </c>
      <c r="K473" s="64">
        <f>+ROUND('Izračun udjela za 2024. (kune)'!K473/'Izračun udjela za 2024. (euri)'!$G$1,2)</f>
        <v>1441058.04</v>
      </c>
      <c r="L473" s="65">
        <f>+ROUND('Izračun udjela za 2024. (kune)'!L473/'Izračun udjela za 2024. (euri)'!$G$1,2)</f>
        <v>129695.22</v>
      </c>
      <c r="M473" s="66">
        <f>+ROUND('Izračun udjela za 2024. (kune)'!M473/'Izračun udjela za 2024. (euri)'!$G$1,2)</f>
        <v>1468726.36</v>
      </c>
      <c r="N473" s="64">
        <f>+ROUND('Izračun udjela za 2024. (kune)'!N473/'Izračun udjela za 2024. (euri)'!$G$1,2)</f>
        <v>1329157.58</v>
      </c>
      <c r="O473" s="65">
        <f>+ROUND('Izračun udjela za 2024. (kune)'!O473/'Izračun udjela za 2024. (euri)'!$G$1,2)</f>
        <v>119624.25</v>
      </c>
      <c r="P473" s="66">
        <f>+ROUND('Izračun udjela za 2024. (kune)'!P473/'Izračun udjela za 2024. (euri)'!$G$1,2)</f>
        <v>1354677.33</v>
      </c>
      <c r="Q473" s="64">
        <f>+ROUND('Izračun udjela za 2024. (kune)'!Q473/'Izračun udjela za 2024. (euri)'!$G$1,2)</f>
        <v>1298427.1000000001</v>
      </c>
      <c r="R473" s="65">
        <f>+ROUND('Izračun udjela za 2024. (kune)'!R473/'Izračun udjela za 2024. (euri)'!$G$1,2)</f>
        <v>117263.69</v>
      </c>
      <c r="S473" s="66">
        <f>+ROUND('Izračun udjela za 2024. (kune)'!S473/'Izračun udjela za 2024. (euri)'!$G$1,2)</f>
        <v>1322903.02</v>
      </c>
      <c r="T473" s="64">
        <f>+ROUND('Izračun udjela za 2024. (kune)'!T473/'Izračun udjela za 2024. (euri)'!$G$1,2)</f>
        <v>1258348.51</v>
      </c>
      <c r="U473" s="65">
        <f>+ROUND('Izračun udjela za 2024. (kune)'!U473/'Izračun udjela za 2024. (euri)'!$G$1,2)</f>
        <v>113814.03</v>
      </c>
      <c r="V473" s="67">
        <f>+ROUND('Izračun udjela za 2024. (kune)'!V473/'Izračun udjela za 2024. (euri)'!$G$1,2)</f>
        <v>1281878.6200000001</v>
      </c>
      <c r="W473" s="64">
        <f>+ROUND('Izračun udjela za 2024. (kune)'!W473/'Izračun udjela za 2024. (euri)'!$G$1,2)</f>
        <v>1418499.9</v>
      </c>
      <c r="X473" s="65">
        <f>+ROUND('Izračun udjela za 2024. (kune)'!X473/'Izračun udjela za 2024. (euri)'!$G$1,2)</f>
        <v>128954.34</v>
      </c>
      <c r="Y473" s="67">
        <f>+ROUND('Izračun udjela za 2024. (kune)'!Y473/'Izračun udjela za 2024. (euri)'!$G$1,2)</f>
        <v>1444291.03</v>
      </c>
      <c r="Z473" s="64">
        <f>+ROUND('Izračun udjela za 2024. (kune)'!Z473/'Izračun udjela za 2024. (euri)'!$G$1,2)</f>
        <v>1674571.28</v>
      </c>
      <c r="AA473" s="68">
        <f>+ROUND('Izračun udjela za 2024. (kune)'!AA473/'Izračun udjela za 2024. (euri)'!$G$1,2)</f>
        <v>2152.6999999999998</v>
      </c>
      <c r="AB473" s="65">
        <f>+ROUND('Izračun udjela za 2024. (kune)'!AB473/'Izračun udjela za 2024. (euri)'!$G$1,2)</f>
        <v>152233.51</v>
      </c>
      <c r="AC473" s="67">
        <f>+ROUND('Izračun udjela za 2024. (kune)'!AC473/'Izračun udjela za 2024. (euri)'!$G$1,2)</f>
        <v>1705018.3</v>
      </c>
      <c r="AD473" s="64">
        <f>+ROUND('Izračun udjela za 2024. (kune)'!AD473/'Izračun udjela za 2024. (euri)'!$G$1,2)</f>
        <v>1676831.55</v>
      </c>
      <c r="AE473" s="68">
        <f>+ROUND('Izračun udjela za 2024. (kune)'!AE473/'Izračun udjela za 2024. (euri)'!$G$1,2)</f>
        <v>550.29999999999995</v>
      </c>
      <c r="AF473" s="65">
        <f>+ROUND('Izračun udjela za 2024. (kune)'!AF473/'Izračun udjela za 2024. (euri)'!$G$1,2)</f>
        <v>153471.99</v>
      </c>
      <c r="AG473" s="67">
        <f>+ROUND('Izračun udjela za 2024. (kune)'!AG473/'Izračun udjela za 2024. (euri)'!$G$1,2)</f>
        <v>1706162.71</v>
      </c>
      <c r="AH473" s="64">
        <f>+ROUND('Izračun udjela za 2024. (kune)'!AH473/'Izračun udjela za 2024. (euri)'!$G$1,2)</f>
        <v>1633116.77</v>
      </c>
      <c r="AI473" s="68">
        <f>+ROUND('Izračun udjela za 2024. (kune)'!AI473/'Izračun udjela za 2024. (euri)'!$G$1,2)</f>
        <v>0</v>
      </c>
      <c r="AJ473" s="64">
        <f>+ROUND('Izračun udjela za 2024. (kune)'!AJ473/'Izračun udjela za 2024. (euri)'!$G$1,2)</f>
        <v>148464.89000000001</v>
      </c>
      <c r="AK473" s="67">
        <f>+ROUND('Izračun udjela za 2024. (kune)'!AK473/'Izračun udjela za 2024. (euri)'!$G$1,2)</f>
        <v>1662810.1</v>
      </c>
      <c r="AL473" s="64">
        <f>+ROUND('Izračun udjela za 2024. (kune)'!AL473/'Izračun udjela za 2024. (euri)'!$G$1,2)</f>
        <v>2054444.1</v>
      </c>
      <c r="AM473" s="68">
        <f>+ROUND('Izračun udjela za 2024. (kune)'!AM473/'Izračun udjela za 2024. (euri)'!$G$1,2)</f>
        <v>242.67</v>
      </c>
      <c r="AN473" s="64">
        <f>+ROUND('Izračun udjela za 2024. (kune)'!AN473/'Izračun udjela za 2024. (euri)'!$G$1,2)</f>
        <v>186767.3</v>
      </c>
      <c r="AO473" s="67">
        <f>+ROUND('Izračun udjela za 2024. (kune)'!AO473/'Izračun udjela za 2024. (euri)'!$G$1,2)</f>
        <v>2093755.96</v>
      </c>
      <c r="AP473" s="69"/>
      <c r="AQ473" s="69"/>
      <c r="AR473" s="69"/>
      <c r="AS473" s="69"/>
      <c r="AT473" s="69"/>
      <c r="AU473" s="71"/>
      <c r="AV473" s="64">
        <v>0</v>
      </c>
      <c r="AW473" s="64">
        <v>0</v>
      </c>
      <c r="AX473" s="64">
        <v>0</v>
      </c>
      <c r="AY473" s="64">
        <v>10</v>
      </c>
      <c r="AZ473" s="64"/>
      <c r="BA473" s="64"/>
      <c r="BB473" s="64"/>
      <c r="BC473" s="64"/>
      <c r="BD473" s="72">
        <f t="shared" si="123"/>
        <v>1722407.62</v>
      </c>
      <c r="BE473" s="73">
        <f t="shared" si="121"/>
        <v>309.01</v>
      </c>
      <c r="BF473" s="74">
        <f>+$BJ$601</f>
        <v>453.27</v>
      </c>
      <c r="BG473" s="66">
        <f t="shared" si="122"/>
        <v>804105.24</v>
      </c>
      <c r="BH473" s="75">
        <f t="shared" si="124"/>
        <v>2.2720775290872904E-3</v>
      </c>
      <c r="BI473" s="76">
        <f t="shared" si="125"/>
        <v>2.27207752908729E-3</v>
      </c>
    </row>
    <row r="474" spans="1:61" ht="15.75" customHeight="1" x14ac:dyDescent="0.25">
      <c r="A474" s="60">
        <v>1</v>
      </c>
      <c r="B474" s="61">
        <v>527</v>
      </c>
      <c r="C474" s="61">
        <v>2</v>
      </c>
      <c r="D474" s="79" t="s">
        <v>87</v>
      </c>
      <c r="E474" s="62" t="s">
        <v>553</v>
      </c>
      <c r="F474" s="63">
        <v>2308</v>
      </c>
      <c r="G474" s="64">
        <v>10</v>
      </c>
      <c r="H474" s="64">
        <f>+ROUND('Izračun udjela za 2024. (kune)'!H474/'Izračun udjela za 2024. (euri)'!$G$1,2)</f>
        <v>746803.59</v>
      </c>
      <c r="I474" s="65">
        <f>+ROUND('Izračun udjela za 2024. (kune)'!I474/'Izračun udjela za 2024. (euri)'!$G$1,2)</f>
        <v>35206.47</v>
      </c>
      <c r="J474" s="66">
        <f>+ROUND('Izračun udjela za 2024. (kune)'!J474/'Izračun udjela za 2024. (euri)'!$G$1,2)</f>
        <v>782756.83</v>
      </c>
      <c r="K474" s="64">
        <f>+ROUND('Izračun udjela za 2024. (kune)'!K474/'Izračun udjela za 2024. (euri)'!$G$1,2)</f>
        <v>704076.62</v>
      </c>
      <c r="L474" s="65">
        <f>+ROUND('Izračun udjela za 2024. (kune)'!L474/'Izračun udjela za 2024. (euri)'!$G$1,2)</f>
        <v>33192.199999999997</v>
      </c>
      <c r="M474" s="66">
        <f>+ROUND('Izračun udjela za 2024. (kune)'!M474/'Izračun udjela za 2024. (euri)'!$G$1,2)</f>
        <v>737972.86</v>
      </c>
      <c r="N474" s="64">
        <f>+ROUND('Izračun udjela za 2024. (kune)'!N474/'Izračun udjela za 2024. (euri)'!$G$1,2)</f>
        <v>653569.42000000004</v>
      </c>
      <c r="O474" s="65">
        <f>+ROUND('Izračun udjela za 2024. (kune)'!O474/'Izračun udjela za 2024. (euri)'!$G$1,2)</f>
        <v>30811.18</v>
      </c>
      <c r="P474" s="66">
        <f>+ROUND('Izračun udjela za 2024. (kune)'!P474/'Izračun udjela za 2024. (euri)'!$G$1,2)</f>
        <v>685034.06</v>
      </c>
      <c r="Q474" s="64">
        <f>+ROUND('Izračun udjela za 2024. (kune)'!Q474/'Izračun udjela za 2024. (euri)'!$G$1,2)</f>
        <v>682835.48</v>
      </c>
      <c r="R474" s="65">
        <f>+ROUND('Izračun udjela za 2024. (kune)'!R474/'Izračun udjela za 2024. (euri)'!$G$1,2)</f>
        <v>32346.1</v>
      </c>
      <c r="S474" s="66">
        <f>+ROUND('Izračun udjela za 2024. (kune)'!S474/'Izračun udjela za 2024. (euri)'!$G$1,2)</f>
        <v>715538.32</v>
      </c>
      <c r="T474" s="64">
        <f>+ROUND('Izračun udjela za 2024. (kune)'!T474/'Izračun udjela za 2024. (euri)'!$G$1,2)</f>
        <v>591051.81999999995</v>
      </c>
      <c r="U474" s="65">
        <f>+ROUND('Izračun udjela za 2024. (kune)'!U474/'Izračun udjela za 2024. (euri)'!$G$1,2)</f>
        <v>28015.51</v>
      </c>
      <c r="V474" s="67">
        <f>+ROUND('Izračun udjela za 2024. (kune)'!V474/'Izračun udjela za 2024. (euri)'!$G$1,2)</f>
        <v>619339.94999999995</v>
      </c>
      <c r="W474" s="64">
        <f>+ROUND('Izračun udjela za 2024. (kune)'!W474/'Izračun udjela za 2024. (euri)'!$G$1,2)</f>
        <v>775742.83</v>
      </c>
      <c r="X474" s="65">
        <f>+ROUND('Izračun udjela za 2024. (kune)'!X474/'Izračun udjela za 2024. (euri)'!$G$1,2)</f>
        <v>36940.120000000003</v>
      </c>
      <c r="Y474" s="67">
        <f>+ROUND('Izračun udjela za 2024. (kune)'!Y474/'Izračun udjela za 2024. (euri)'!$G$1,2)</f>
        <v>812682.98</v>
      </c>
      <c r="Z474" s="64">
        <f>+ROUND('Izračun udjela za 2024. (kune)'!Z474/'Izračun udjela za 2024. (euri)'!$G$1,2)</f>
        <v>822467.24</v>
      </c>
      <c r="AA474" s="68">
        <f>+ROUND('Izračun udjela za 2024. (kune)'!AA474/'Izračun udjela za 2024. (euri)'!$G$1,2)</f>
        <v>1097.95</v>
      </c>
      <c r="AB474" s="65">
        <f>+ROUND('Izračun udjela za 2024. (kune)'!AB474/'Izračun udjela za 2024. (euri)'!$G$1,2)</f>
        <v>39165.089999999997</v>
      </c>
      <c r="AC474" s="67">
        <f>+ROUND('Izračun udjela za 2024. (kune)'!AC474/'Izračun udjela za 2024. (euri)'!$G$1,2)</f>
        <v>861632.37</v>
      </c>
      <c r="AD474" s="64">
        <f>+ROUND('Izračun udjela za 2024. (kune)'!AD474/'Izračun udjela za 2024. (euri)'!$G$1,2)</f>
        <v>655082.17000000004</v>
      </c>
      <c r="AE474" s="68">
        <f>+ROUND('Izračun udjela za 2024. (kune)'!AE474/'Izračun udjela za 2024. (euri)'!$G$1,2)</f>
        <v>192.08</v>
      </c>
      <c r="AF474" s="65">
        <f>+ROUND('Izračun udjela za 2024. (kune)'!AF474/'Izračun udjela za 2024. (euri)'!$G$1,2)</f>
        <v>30833.88</v>
      </c>
      <c r="AG474" s="67">
        <f>+ROUND('Izračun udjela za 2024. (kune)'!AG474/'Izračun udjela za 2024. (euri)'!$G$1,2)</f>
        <v>686673.12</v>
      </c>
      <c r="AH474" s="64">
        <f>+ROUND('Izračun udjela za 2024. (kune)'!AH474/'Izračun udjela za 2024. (euri)'!$G$1,2)</f>
        <v>785146.27</v>
      </c>
      <c r="AI474" s="68">
        <f>+ROUND('Izračun udjela za 2024. (kune)'!AI474/'Izračun udjela za 2024. (euri)'!$G$1,2)</f>
        <v>0</v>
      </c>
      <c r="AJ474" s="64">
        <f>+ROUND('Izračun udjela za 2024. (kune)'!AJ474/'Izračun udjela za 2024. (euri)'!$G$1,2)</f>
        <v>37388.49</v>
      </c>
      <c r="AK474" s="67">
        <f>+ROUND('Izračun udjela za 2024. (kune)'!AK474/'Izračun udjela za 2024. (euri)'!$G$1,2)</f>
        <v>822533.56</v>
      </c>
      <c r="AL474" s="64">
        <f>+ROUND('Izračun udjela za 2024. (kune)'!AL474/'Izračun udjela za 2024. (euri)'!$G$1,2)</f>
        <v>888343.38</v>
      </c>
      <c r="AM474" s="68">
        <f>+ROUND('Izračun udjela za 2024. (kune)'!AM474/'Izračun udjela za 2024. (euri)'!$G$1,2)</f>
        <v>67.69</v>
      </c>
      <c r="AN474" s="64">
        <f>+ROUND('Izračun udjela za 2024. (kune)'!AN474/'Izračun udjela za 2024. (euri)'!$G$1,2)</f>
        <v>42301.87</v>
      </c>
      <c r="AO474" s="67">
        <f>+ROUND('Izračun udjela za 2024. (kune)'!AO474/'Izračun udjela za 2024. (euri)'!$G$1,2)</f>
        <v>930645.66</v>
      </c>
      <c r="AP474" s="69"/>
      <c r="AQ474" s="69"/>
      <c r="AR474" s="69"/>
      <c r="AS474" s="69"/>
      <c r="AT474" s="69"/>
      <c r="AU474" s="71"/>
      <c r="AV474" s="64">
        <v>0</v>
      </c>
      <c r="AW474" s="64">
        <v>0</v>
      </c>
      <c r="AX474" s="64">
        <v>0</v>
      </c>
      <c r="AY474" s="64">
        <v>0</v>
      </c>
      <c r="AZ474" s="64"/>
      <c r="BA474" s="64"/>
      <c r="BB474" s="64"/>
      <c r="BC474" s="64"/>
      <c r="BD474" s="72">
        <f t="shared" si="123"/>
        <v>822833.54</v>
      </c>
      <c r="BE474" s="73">
        <f t="shared" si="121"/>
        <v>356.51</v>
      </c>
      <c r="BF474" s="74">
        <f t="shared" ref="BF474:BF478" si="129">+$BJ$600</f>
        <v>447.75</v>
      </c>
      <c r="BG474" s="66">
        <f t="shared" si="122"/>
        <v>210581.92</v>
      </c>
      <c r="BH474" s="75">
        <f t="shared" si="124"/>
        <v>5.9501968730368859E-4</v>
      </c>
      <c r="BI474" s="76">
        <f t="shared" si="125"/>
        <v>5.9501968730368902E-4</v>
      </c>
    </row>
    <row r="475" spans="1:61" ht="15.75" customHeight="1" x14ac:dyDescent="0.25">
      <c r="A475" s="60">
        <v>1</v>
      </c>
      <c r="B475" s="61">
        <v>528</v>
      </c>
      <c r="C475" s="61">
        <v>17</v>
      </c>
      <c r="D475" s="79" t="s">
        <v>87</v>
      </c>
      <c r="E475" s="62" t="s">
        <v>554</v>
      </c>
      <c r="F475" s="63">
        <v>1654</v>
      </c>
      <c r="G475" s="64">
        <v>10</v>
      </c>
      <c r="H475" s="64">
        <f>+ROUND('Izračun udjela za 2024. (kune)'!H475/'Izračun udjela za 2024. (euri)'!$G$1,2)</f>
        <v>203455.68</v>
      </c>
      <c r="I475" s="65">
        <f>+ROUND('Izračun udjela za 2024. (kune)'!I475/'Izračun udjela za 2024. (euri)'!$G$1,2)</f>
        <v>21013.84</v>
      </c>
      <c r="J475" s="66">
        <f>+ROUND('Izračun udjela za 2024. (kune)'!J475/'Izračun udjela za 2024. (euri)'!$G$1,2)</f>
        <v>200686.02</v>
      </c>
      <c r="K475" s="64">
        <f>+ROUND('Izračun udjela za 2024. (kune)'!K475/'Izračun udjela za 2024. (euri)'!$G$1,2)</f>
        <v>188201.14</v>
      </c>
      <c r="L475" s="65">
        <f>+ROUND('Izračun udjela za 2024. (kune)'!L475/'Izračun udjela za 2024. (euri)'!$G$1,2)</f>
        <v>20285.900000000001</v>
      </c>
      <c r="M475" s="66">
        <f>+ROUND('Izračun udjela za 2024. (kune)'!M475/'Izračun udjela za 2024. (euri)'!$G$1,2)</f>
        <v>184706.77</v>
      </c>
      <c r="N475" s="64">
        <f>+ROUND('Izračun udjela za 2024. (kune)'!N475/'Izračun udjela za 2024. (euri)'!$G$1,2)</f>
        <v>128173.31</v>
      </c>
      <c r="O475" s="65">
        <f>+ROUND('Izračun udjela za 2024. (kune)'!O475/'Izračun udjela za 2024. (euri)'!$G$1,2)</f>
        <v>9439.6299999999992</v>
      </c>
      <c r="P475" s="66">
        <f>+ROUND('Izračun udjela za 2024. (kune)'!P475/'Izračun udjela za 2024. (euri)'!$G$1,2)</f>
        <v>130607.05</v>
      </c>
      <c r="Q475" s="64">
        <f>+ROUND('Izračun udjela za 2024. (kune)'!Q475/'Izračun udjela za 2024. (euri)'!$G$1,2)</f>
        <v>185195.53</v>
      </c>
      <c r="R475" s="65">
        <f>+ROUND('Izračun udjela za 2024. (kune)'!R475/'Izračun udjela za 2024. (euri)'!$G$1,2)</f>
        <v>14145.13</v>
      </c>
      <c r="S475" s="66">
        <f>+ROUND('Izračun udjela za 2024. (kune)'!S475/'Izračun udjela za 2024. (euri)'!$G$1,2)</f>
        <v>188155.44</v>
      </c>
      <c r="T475" s="64">
        <f>+ROUND('Izračun udjela za 2024. (kune)'!T475/'Izračun udjela za 2024. (euri)'!$G$1,2)</f>
        <v>213400.42</v>
      </c>
      <c r="U475" s="65">
        <f>+ROUND('Izračun udjela za 2024. (kune)'!U475/'Izračun udjela za 2024. (euri)'!$G$1,2)</f>
        <v>16102.96</v>
      </c>
      <c r="V475" s="67">
        <f>+ROUND('Izračun udjela za 2024. (kune)'!V475/'Izračun udjela za 2024. (euri)'!$G$1,2)</f>
        <v>217027.20000000001</v>
      </c>
      <c r="W475" s="64">
        <f>+ROUND('Izračun udjela za 2024. (kune)'!W475/'Izračun udjela za 2024. (euri)'!$G$1,2)</f>
        <v>240439.52</v>
      </c>
      <c r="X475" s="65">
        <f>+ROUND('Izračun udjela za 2024. (kune)'!X475/'Izračun udjela za 2024. (euri)'!$G$1,2)</f>
        <v>17810.38</v>
      </c>
      <c r="Y475" s="67">
        <f>+ROUND('Izračun udjela za 2024. (kune)'!Y475/'Izračun udjela za 2024. (euri)'!$G$1,2)</f>
        <v>244892.05</v>
      </c>
      <c r="Z475" s="64">
        <f>+ROUND('Izračun udjela za 2024. (kune)'!Z475/'Izračun udjela za 2024. (euri)'!$G$1,2)</f>
        <v>295977.39</v>
      </c>
      <c r="AA475" s="68">
        <f>+ROUND('Izračun udjela za 2024. (kune)'!AA475/'Izračun udjela za 2024. (euri)'!$G$1,2)</f>
        <v>5034.55</v>
      </c>
      <c r="AB475" s="65">
        <f>+ROUND('Izračun udjela za 2024. (kune)'!AB475/'Izračun udjela za 2024. (euri)'!$G$1,2)</f>
        <v>21924.31</v>
      </c>
      <c r="AC475" s="67">
        <f>+ROUND('Izračun udjela za 2024. (kune)'!AC475/'Izračun udjela za 2024. (euri)'!$G$1,2)</f>
        <v>324170.42</v>
      </c>
      <c r="AD475" s="64">
        <f>+ROUND('Izračun udjela za 2024. (kune)'!AD475/'Izračun udjela za 2024. (euri)'!$G$1,2)</f>
        <v>310322.18</v>
      </c>
      <c r="AE475" s="68">
        <f>+ROUND('Izračun udjela za 2024. (kune)'!AE475/'Izračun udjela za 2024. (euri)'!$G$1,2)</f>
        <v>2600.5</v>
      </c>
      <c r="AF475" s="65">
        <f>+ROUND('Izračun udjela za 2024. (kune)'!AF475/'Izračun udjela za 2024. (euri)'!$G$1,2)</f>
        <v>23433.91</v>
      </c>
      <c r="AG475" s="67">
        <f>+ROUND('Izračun udjela za 2024. (kune)'!AG475/'Izračun udjela za 2024. (euri)'!$G$1,2)</f>
        <v>342280.55</v>
      </c>
      <c r="AH475" s="64">
        <f>+ROUND('Izračun udjela za 2024. (kune)'!AH475/'Izračun udjela za 2024. (euri)'!$G$1,2)</f>
        <v>280678.69</v>
      </c>
      <c r="AI475" s="68">
        <f>+ROUND('Izračun udjela za 2024. (kune)'!AI475/'Izračun udjela za 2024. (euri)'!$G$1,2)</f>
        <v>3352.73</v>
      </c>
      <c r="AJ475" s="64">
        <f>+ROUND('Izračun udjela za 2024. (kune)'!AJ475/'Izračun udjela za 2024. (euri)'!$G$1,2)</f>
        <v>21560.21</v>
      </c>
      <c r="AK475" s="67">
        <f>+ROUND('Izračun udjela za 2024. (kune)'!AK475/'Izračun udjela za 2024. (euri)'!$G$1,2)</f>
        <v>318571.08</v>
      </c>
      <c r="AL475" s="64">
        <f>+ROUND('Izračun udjela za 2024. (kune)'!AL475/'Izračun udjela za 2024. (euri)'!$G$1,2)</f>
        <v>368716.05</v>
      </c>
      <c r="AM475" s="68">
        <f>+ROUND('Izračun udjela za 2024. (kune)'!AM475/'Izračun udjela za 2024. (euri)'!$G$1,2)</f>
        <v>4115.72</v>
      </c>
      <c r="AN475" s="64">
        <f>+ROUND('Izračun udjela za 2024. (kune)'!AN475/'Izračun udjela za 2024. (euri)'!$G$1,2)</f>
        <v>26996.66</v>
      </c>
      <c r="AO475" s="67">
        <f>+ROUND('Izračun udjela za 2024. (kune)'!AO475/'Izračun udjela za 2024. (euri)'!$G$1,2)</f>
        <v>410782.71</v>
      </c>
      <c r="AP475" s="69"/>
      <c r="AQ475" s="69"/>
      <c r="AR475" s="69"/>
      <c r="AS475" s="69"/>
      <c r="AT475" s="69"/>
      <c r="AU475" s="71"/>
      <c r="AV475" s="64">
        <v>129</v>
      </c>
      <c r="AW475" s="64">
        <v>135</v>
      </c>
      <c r="AX475" s="64">
        <v>170</v>
      </c>
      <c r="AY475" s="64">
        <v>180</v>
      </c>
      <c r="AZ475" s="64"/>
      <c r="BA475" s="64"/>
      <c r="BB475" s="64"/>
      <c r="BC475" s="64"/>
      <c r="BD475" s="72">
        <f t="shared" si="123"/>
        <v>328139.36</v>
      </c>
      <c r="BE475" s="73">
        <f t="shared" si="121"/>
        <v>198.39</v>
      </c>
      <c r="BF475" s="74">
        <f t="shared" si="129"/>
        <v>447.75</v>
      </c>
      <c r="BG475" s="66">
        <f t="shared" si="122"/>
        <v>412441.44</v>
      </c>
      <c r="BH475" s="75">
        <f t="shared" si="124"/>
        <v>1.1653933854334838E-3</v>
      </c>
      <c r="BI475" s="76">
        <f t="shared" si="125"/>
        <v>1.1653933854334801E-3</v>
      </c>
    </row>
    <row r="476" spans="1:61" ht="15.75" customHeight="1" x14ac:dyDescent="0.25">
      <c r="A476" s="60">
        <v>1</v>
      </c>
      <c r="B476" s="61">
        <v>530</v>
      </c>
      <c r="C476" s="61">
        <v>4</v>
      </c>
      <c r="D476" s="79" t="s">
        <v>87</v>
      </c>
      <c r="E476" s="62" t="s">
        <v>555</v>
      </c>
      <c r="F476" s="63">
        <v>1732</v>
      </c>
      <c r="G476" s="64">
        <v>10</v>
      </c>
      <c r="H476" s="64">
        <f>+ROUND('Izračun udjela za 2024. (kune)'!H476/'Izračun udjela za 2024. (euri)'!$G$1,2)</f>
        <v>311090.78000000003</v>
      </c>
      <c r="I476" s="65">
        <f>+ROUND('Izračun udjela za 2024. (kune)'!I476/'Izračun udjela za 2024. (euri)'!$G$1,2)</f>
        <v>14665.78</v>
      </c>
      <c r="J476" s="66">
        <f>+ROUND('Izračun udjela za 2024. (kune)'!J476/'Izračun udjela za 2024. (euri)'!$G$1,2)</f>
        <v>326067.49</v>
      </c>
      <c r="K476" s="64">
        <f>+ROUND('Izračun udjela za 2024. (kune)'!K476/'Izračun udjela za 2024. (euri)'!$G$1,2)</f>
        <v>293480.69</v>
      </c>
      <c r="L476" s="65">
        <f>+ROUND('Izračun udjela za 2024. (kune)'!L476/'Izračun udjela za 2024. (euri)'!$G$1,2)</f>
        <v>13835.59</v>
      </c>
      <c r="M476" s="66">
        <f>+ROUND('Izračun udjela za 2024. (kune)'!M476/'Izračun udjela za 2024. (euri)'!$G$1,2)</f>
        <v>307609.61</v>
      </c>
      <c r="N476" s="64">
        <f>+ROUND('Izračun udjela za 2024. (kune)'!N476/'Izračun udjela za 2024. (euri)'!$G$1,2)</f>
        <v>203915.92</v>
      </c>
      <c r="O476" s="65">
        <f>+ROUND('Izračun udjela za 2024. (kune)'!O476/'Izračun udjela za 2024. (euri)'!$G$1,2)</f>
        <v>9613.1200000000008</v>
      </c>
      <c r="P476" s="66">
        <f>+ROUND('Izračun udjela za 2024. (kune)'!P476/'Izračun udjela za 2024. (euri)'!$G$1,2)</f>
        <v>213733.07</v>
      </c>
      <c r="Q476" s="64">
        <f>+ROUND('Izračun udjela za 2024. (kune)'!Q476/'Izračun udjela za 2024. (euri)'!$G$1,2)</f>
        <v>259627.03</v>
      </c>
      <c r="R476" s="65">
        <f>+ROUND('Izračun udjela za 2024. (kune)'!R476/'Izračun udjela za 2024. (euri)'!$G$1,2)</f>
        <v>12429.45</v>
      </c>
      <c r="S476" s="66">
        <f>+ROUND('Izračun udjela za 2024. (kune)'!S476/'Izračun udjela za 2024. (euri)'!$G$1,2)</f>
        <v>271917.34000000003</v>
      </c>
      <c r="T476" s="64">
        <f>+ROUND('Izračun udjela za 2024. (kune)'!T476/'Izračun udjela za 2024. (euri)'!$G$1,2)</f>
        <v>272320.78999999998</v>
      </c>
      <c r="U476" s="65">
        <f>+ROUND('Izračun udjela za 2024. (kune)'!U476/'Izračun udjela za 2024. (euri)'!$G$1,2)</f>
        <v>13057.18</v>
      </c>
      <c r="V476" s="67">
        <f>+ROUND('Izračun udjela za 2024. (kune)'!V476/'Izračun udjela za 2024. (euri)'!$G$1,2)</f>
        <v>285189.96999999997</v>
      </c>
      <c r="W476" s="64">
        <f>+ROUND('Izračun udjela za 2024. (kune)'!W476/'Izračun udjela za 2024. (euri)'!$G$1,2)</f>
        <v>383541.1</v>
      </c>
      <c r="X476" s="65">
        <f>+ROUND('Izračun udjela za 2024. (kune)'!X476/'Izračun udjela za 2024. (euri)'!$G$1,2)</f>
        <v>142.01</v>
      </c>
      <c r="Y476" s="67">
        <f>+ROUND('Izračun udjela za 2024. (kune)'!Y476/'Izračun udjela za 2024. (euri)'!$G$1,2)</f>
        <v>421739</v>
      </c>
      <c r="Z476" s="64">
        <f>+ROUND('Izračun udjela za 2024. (kune)'!Z476/'Izračun udjela za 2024. (euri)'!$G$1,2)</f>
        <v>422072.33</v>
      </c>
      <c r="AA476" s="68">
        <f>+ROUND('Izračun udjela za 2024. (kune)'!AA476/'Izračun udjela za 2024. (euri)'!$G$1,2)</f>
        <v>2945.91</v>
      </c>
      <c r="AB476" s="65">
        <f>+ROUND('Izračun udjela za 2024. (kune)'!AB476/'Izračun udjela za 2024. (euri)'!$G$1,2)</f>
        <v>0</v>
      </c>
      <c r="AC476" s="67">
        <f>+ROUND('Izračun udjela za 2024. (kune)'!AC476/'Izračun udjela za 2024. (euri)'!$G$1,2)</f>
        <v>463885.96</v>
      </c>
      <c r="AD476" s="64">
        <f>+ROUND('Izračun udjela za 2024. (kune)'!AD476/'Izračun udjela za 2024. (euri)'!$G$1,2)</f>
        <v>469811.23</v>
      </c>
      <c r="AE476" s="68">
        <f>+ROUND('Izračun udjela za 2024. (kune)'!AE476/'Izračun udjela za 2024. (euri)'!$G$1,2)</f>
        <v>398.68</v>
      </c>
      <c r="AF476" s="65">
        <f>+ROUND('Izračun udjela za 2024. (kune)'!AF476/'Izračun udjela za 2024. (euri)'!$G$1,2)</f>
        <v>0</v>
      </c>
      <c r="AG476" s="67">
        <f>+ROUND('Izračun udjela za 2024. (kune)'!AG476/'Izračun udjela za 2024. (euri)'!$G$1,2)</f>
        <v>519200.71</v>
      </c>
      <c r="AH476" s="64">
        <f>+ROUND('Izračun udjela za 2024. (kune)'!AH476/'Izračun udjela za 2024. (euri)'!$G$1,2)</f>
        <v>387738.59</v>
      </c>
      <c r="AI476" s="68">
        <f>+ROUND('Izračun udjela za 2024. (kune)'!AI476/'Izračun udjela za 2024. (euri)'!$G$1,2)</f>
        <v>79.63</v>
      </c>
      <c r="AJ476" s="64">
        <f>+ROUND('Izračun udjela za 2024. (kune)'!AJ476/'Izračun udjela za 2024. (euri)'!$G$1,2)</f>
        <v>0</v>
      </c>
      <c r="AK476" s="67">
        <f>+ROUND('Izračun udjela za 2024. (kune)'!AK476/'Izračun udjela za 2024. (euri)'!$G$1,2)</f>
        <v>427300.82</v>
      </c>
      <c r="AL476" s="64">
        <f>+ROUND('Izračun udjela za 2024. (kune)'!AL476/'Izračun udjela za 2024. (euri)'!$G$1,2)</f>
        <v>532711.03</v>
      </c>
      <c r="AM476" s="68">
        <f>+ROUND('Izračun udjela za 2024. (kune)'!AM476/'Izračun udjela za 2024. (euri)'!$G$1,2)</f>
        <v>79.63</v>
      </c>
      <c r="AN476" s="64">
        <f>+ROUND('Izračun udjela za 2024. (kune)'!AN476/'Izračun udjela za 2024. (euri)'!$G$1,2)</f>
        <v>0</v>
      </c>
      <c r="AO476" s="67">
        <f>+ROUND('Izračun udjela za 2024. (kune)'!AO476/'Izračun udjela za 2024. (euri)'!$G$1,2)</f>
        <v>586770.51</v>
      </c>
      <c r="AP476" s="69"/>
      <c r="AQ476" s="69"/>
      <c r="AR476" s="69"/>
      <c r="AS476" s="69"/>
      <c r="AT476" s="69"/>
      <c r="AU476" s="71"/>
      <c r="AV476" s="64">
        <v>13</v>
      </c>
      <c r="AW476" s="64">
        <v>13</v>
      </c>
      <c r="AX476" s="64">
        <v>4</v>
      </c>
      <c r="AY476" s="64">
        <v>4</v>
      </c>
      <c r="AZ476" s="64"/>
      <c r="BA476" s="64"/>
      <c r="BB476" s="64"/>
      <c r="BC476" s="64"/>
      <c r="BD476" s="72">
        <f t="shared" si="123"/>
        <v>483779.4</v>
      </c>
      <c r="BE476" s="73">
        <f t="shared" si="121"/>
        <v>279.32</v>
      </c>
      <c r="BF476" s="74">
        <f t="shared" si="129"/>
        <v>447.75</v>
      </c>
      <c r="BG476" s="66">
        <f t="shared" si="122"/>
        <v>291720.76</v>
      </c>
      <c r="BH476" s="75">
        <f t="shared" si="124"/>
        <v>8.2428536787580991E-4</v>
      </c>
      <c r="BI476" s="76">
        <f t="shared" si="125"/>
        <v>8.2428536787581001E-4</v>
      </c>
    </row>
    <row r="477" spans="1:61" ht="15.75" customHeight="1" x14ac:dyDescent="0.25">
      <c r="A477" s="60">
        <v>1</v>
      </c>
      <c r="B477" s="61">
        <v>531</v>
      </c>
      <c r="C477" s="61">
        <v>18</v>
      </c>
      <c r="D477" s="79" t="s">
        <v>87</v>
      </c>
      <c r="E477" s="62" t="s">
        <v>556</v>
      </c>
      <c r="F477" s="63">
        <v>3360</v>
      </c>
      <c r="G477" s="64">
        <v>10</v>
      </c>
      <c r="H477" s="64">
        <f>+ROUND('Izračun udjela za 2024. (kune)'!H477/'Izračun udjela za 2024. (euri)'!$G$1,2)</f>
        <v>1114893.76</v>
      </c>
      <c r="I477" s="65">
        <f>+ROUND('Izračun udjela za 2024. (kune)'!I477/'Izračun udjela za 2024. (euri)'!$G$1,2)</f>
        <v>56428.6</v>
      </c>
      <c r="J477" s="66">
        <f>+ROUND('Izračun udjela za 2024. (kune)'!J477/'Izračun udjela za 2024. (euri)'!$G$1,2)</f>
        <v>1164311.68</v>
      </c>
      <c r="K477" s="64">
        <f>+ROUND('Izračun udjela za 2024. (kune)'!K477/'Izračun udjela za 2024. (euri)'!$G$1,2)</f>
        <v>1150297.49</v>
      </c>
      <c r="L477" s="65">
        <f>+ROUND('Izračun udjela za 2024. (kune)'!L477/'Izračun udjela za 2024. (euri)'!$G$1,2)</f>
        <v>54228.22</v>
      </c>
      <c r="M477" s="66">
        <f>+ROUND('Izračun udjela za 2024. (kune)'!M477/'Izračun udjela za 2024. (euri)'!$G$1,2)</f>
        <v>1205676.2</v>
      </c>
      <c r="N477" s="64">
        <f>+ROUND('Izračun udjela za 2024. (kune)'!N477/'Izračun udjela za 2024. (euri)'!$G$1,2)</f>
        <v>1030265.82</v>
      </c>
      <c r="O477" s="65">
        <f>+ROUND('Izračun udjela za 2024. (kune)'!O477/'Izračun udjela za 2024. (euri)'!$G$1,2)</f>
        <v>48569.73</v>
      </c>
      <c r="P477" s="66">
        <f>+ROUND('Izračun udjela za 2024. (kune)'!P477/'Izračun udjela za 2024. (euri)'!$G$1,2)</f>
        <v>1079865.7</v>
      </c>
      <c r="Q477" s="64">
        <f>+ROUND('Izračun udjela za 2024. (kune)'!Q477/'Izračun udjela za 2024. (euri)'!$G$1,2)</f>
        <v>1185919.67</v>
      </c>
      <c r="R477" s="65">
        <f>+ROUND('Izračun udjela za 2024. (kune)'!R477/'Izračun udjela za 2024. (euri)'!$G$1,2)</f>
        <v>56223.07</v>
      </c>
      <c r="S477" s="66">
        <f>+ROUND('Izračun udjela za 2024. (kune)'!S477/'Izračun udjela za 2024. (euri)'!$G$1,2)</f>
        <v>1242666.25</v>
      </c>
      <c r="T477" s="64">
        <f>+ROUND('Izračun udjela za 2024. (kune)'!T477/'Izračun udjela za 2024. (euri)'!$G$1,2)</f>
        <v>1099031.1100000001</v>
      </c>
      <c r="U477" s="65">
        <f>+ROUND('Izračun udjela za 2024. (kune)'!U477/'Izračun udjela za 2024. (euri)'!$G$1,2)</f>
        <v>52159.03</v>
      </c>
      <c r="V477" s="67">
        <f>+ROUND('Izračun udjela za 2024. (kune)'!V477/'Izračun udjela za 2024. (euri)'!$G$1,2)</f>
        <v>1151559.29</v>
      </c>
      <c r="W477" s="64">
        <f>+ROUND('Izračun udjela za 2024. (kune)'!W477/'Izračun udjela za 2024. (euri)'!$G$1,2)</f>
        <v>1246890.1100000001</v>
      </c>
      <c r="X477" s="65">
        <f>+ROUND('Izračun udjela za 2024. (kune)'!X477/'Izračun udjela za 2024. (euri)'!$G$1,2)</f>
        <v>59376.06</v>
      </c>
      <c r="Y477" s="67">
        <f>+ROUND('Izračun udjela za 2024. (kune)'!Y477/'Izračun udjela za 2024. (euri)'!$G$1,2)</f>
        <v>1306265.46</v>
      </c>
      <c r="Z477" s="64">
        <f>+ROUND('Izračun udjela za 2024. (kune)'!Z477/'Izračun udjela za 2024. (euri)'!$G$1,2)</f>
        <v>1366861.12</v>
      </c>
      <c r="AA477" s="68">
        <f>+ROUND('Izračun udjela za 2024. (kune)'!AA477/'Izračun udjela za 2024. (euri)'!$G$1,2)</f>
        <v>15374.05</v>
      </c>
      <c r="AB477" s="65">
        <f>+ROUND('Izračun udjela za 2024. (kune)'!AB477/'Izračun udjela za 2024. (euri)'!$G$1,2)</f>
        <v>65088.99</v>
      </c>
      <c r="AC477" s="67">
        <f>+ROUND('Izračun udjela za 2024. (kune)'!AC477/'Izračun udjela za 2024. (euri)'!$G$1,2)</f>
        <v>1588480.05</v>
      </c>
      <c r="AD477" s="64">
        <f>+ROUND('Izračun udjela za 2024. (kune)'!AD477/'Izračun udjela za 2024. (euri)'!$G$1,2)</f>
        <v>1536105.22</v>
      </c>
      <c r="AE477" s="68">
        <f>+ROUND('Izračun udjela za 2024. (kune)'!AE477/'Izračun udjela za 2024. (euri)'!$G$1,2)</f>
        <v>13733.34</v>
      </c>
      <c r="AF477" s="65">
        <f>+ROUND('Izračun udjela za 2024. (kune)'!AF477/'Izračun udjela za 2024. (euri)'!$G$1,2)</f>
        <v>73148.27</v>
      </c>
      <c r="AG477" s="67">
        <f>+ROUND('Izračun udjela za 2024. (kune)'!AG477/'Izračun udjela za 2024. (euri)'!$G$1,2)</f>
        <v>1754667.58</v>
      </c>
      <c r="AH477" s="64">
        <f>+ROUND('Izračun udjela za 2024. (kune)'!AH477/'Izračun udjela za 2024. (euri)'!$G$1,2)</f>
        <v>1338621.9099999999</v>
      </c>
      <c r="AI477" s="68">
        <f>+ROUND('Izračun udjela za 2024. (kune)'!AI477/'Izračun udjela za 2024. (euri)'!$G$1,2)</f>
        <v>21354.57</v>
      </c>
      <c r="AJ477" s="64">
        <f>+ROUND('Izračun udjela za 2024. (kune)'!AJ477/'Izračun udjela za 2024. (euri)'!$G$1,2)</f>
        <v>63743.93</v>
      </c>
      <c r="AK477" s="67">
        <f>+ROUND('Izračun udjela za 2024. (kune)'!AK477/'Izračun udjela za 2024. (euri)'!$G$1,2)</f>
        <v>1592831.56</v>
      </c>
      <c r="AL477" s="64">
        <f>+ROUND('Izračun udjela za 2024. (kune)'!AL477/'Izračun udjela za 2024. (euri)'!$G$1,2)</f>
        <v>1556506.77</v>
      </c>
      <c r="AM477" s="68">
        <f>+ROUND('Izračun udjela za 2024. (kune)'!AM477/'Izračun udjela za 2024. (euri)'!$G$1,2)</f>
        <v>22295.05</v>
      </c>
      <c r="AN477" s="64">
        <f>+ROUND('Izračun udjela za 2024. (kune)'!AN477/'Izračun udjela za 2024. (euri)'!$G$1,2)</f>
        <v>74119.399999999994</v>
      </c>
      <c r="AO477" s="67">
        <f>+ROUND('Izračun udjela za 2024. (kune)'!AO477/'Izračun udjela za 2024. (euri)'!$G$1,2)</f>
        <v>1832101.95</v>
      </c>
      <c r="AP477" s="69"/>
      <c r="AQ477" s="69"/>
      <c r="AR477" s="69"/>
      <c r="AS477" s="69"/>
      <c r="AT477" s="69"/>
      <c r="AU477" s="71"/>
      <c r="AV477" s="64">
        <v>792</v>
      </c>
      <c r="AW477" s="64">
        <v>733</v>
      </c>
      <c r="AX477" s="64">
        <v>977</v>
      </c>
      <c r="AY477" s="64">
        <v>1032</v>
      </c>
      <c r="AZ477" s="64"/>
      <c r="BA477" s="64"/>
      <c r="BB477" s="64"/>
      <c r="BC477" s="64"/>
      <c r="BD477" s="72">
        <f t="shared" si="123"/>
        <v>1614869.32</v>
      </c>
      <c r="BE477" s="73">
        <f t="shared" si="121"/>
        <v>480.62</v>
      </c>
      <c r="BF477" s="74">
        <f t="shared" si="129"/>
        <v>447.75</v>
      </c>
      <c r="BG477" s="66">
        <f t="shared" si="122"/>
        <v>0</v>
      </c>
      <c r="BH477" s="75">
        <f t="shared" si="124"/>
        <v>0</v>
      </c>
      <c r="BI477" s="76">
        <f t="shared" si="125"/>
        <v>0</v>
      </c>
    </row>
    <row r="478" spans="1:61" ht="15.75" customHeight="1" x14ac:dyDescent="0.25">
      <c r="A478" s="60">
        <v>1</v>
      </c>
      <c r="B478" s="61">
        <v>533</v>
      </c>
      <c r="C478" s="61">
        <v>1</v>
      </c>
      <c r="D478" s="79" t="s">
        <v>87</v>
      </c>
      <c r="E478" s="62" t="s">
        <v>557</v>
      </c>
      <c r="F478" s="63">
        <v>2250</v>
      </c>
      <c r="G478" s="64">
        <v>10</v>
      </c>
      <c r="H478" s="64">
        <f>+ROUND('Izračun udjela za 2024. (kune)'!H478/'Izračun udjela za 2024. (euri)'!$G$1,2)</f>
        <v>487844</v>
      </c>
      <c r="I478" s="65">
        <f>+ROUND('Izračun udjela za 2024. (kune)'!I478/'Izračun udjela za 2024. (euri)'!$G$1,2)</f>
        <v>27337.71</v>
      </c>
      <c r="J478" s="66">
        <f>+ROUND('Izračun udjela za 2024. (kune)'!J478/'Izračun udjela za 2024. (euri)'!$G$1,2)</f>
        <v>506556.92</v>
      </c>
      <c r="K478" s="64">
        <f>+ROUND('Izračun udjela za 2024. (kune)'!K478/'Izračun udjela za 2024. (euri)'!$G$1,2)</f>
        <v>503047.9</v>
      </c>
      <c r="L478" s="65">
        <f>+ROUND('Izračun udjela za 2024. (kune)'!L478/'Izračun udjela za 2024. (euri)'!$G$1,2)</f>
        <v>28189.7</v>
      </c>
      <c r="M478" s="66">
        <f>+ROUND('Izračun udjela za 2024. (kune)'!M478/'Izračun udjela za 2024. (euri)'!$G$1,2)</f>
        <v>522344.03</v>
      </c>
      <c r="N478" s="64">
        <f>+ROUND('Izračun udjela za 2024. (kune)'!N478/'Izračun udjela za 2024. (euri)'!$G$1,2)</f>
        <v>439480.89</v>
      </c>
      <c r="O478" s="65">
        <f>+ROUND('Izračun udjela za 2024. (kune)'!O478/'Izračun udjela za 2024. (euri)'!$G$1,2)</f>
        <v>24627.53</v>
      </c>
      <c r="P478" s="66">
        <f>+ROUND('Izračun udjela za 2024. (kune)'!P478/'Izračun udjela za 2024. (euri)'!$G$1,2)</f>
        <v>456338.69</v>
      </c>
      <c r="Q478" s="64">
        <f>+ROUND('Izračun udjela za 2024. (kune)'!Q478/'Izračun udjela za 2024. (euri)'!$G$1,2)</f>
        <v>434347.09</v>
      </c>
      <c r="R478" s="65">
        <f>+ROUND('Izračun udjela za 2024. (kune)'!R478/'Izračun udjela za 2024. (euri)'!$G$1,2)</f>
        <v>24576.42</v>
      </c>
      <c r="S478" s="66">
        <f>+ROUND('Izračun udjela za 2024. (kune)'!S478/'Izračun udjela za 2024. (euri)'!$G$1,2)</f>
        <v>450747.74</v>
      </c>
      <c r="T478" s="64">
        <f>+ROUND('Izračun udjela za 2024. (kune)'!T478/'Izračun udjela za 2024. (euri)'!$G$1,2)</f>
        <v>447362.45</v>
      </c>
      <c r="U478" s="65">
        <f>+ROUND('Izračun udjela za 2024. (kune)'!U478/'Izračun udjela za 2024. (euri)'!$G$1,2)</f>
        <v>25395.71</v>
      </c>
      <c r="V478" s="67">
        <f>+ROUND('Izračun udjela za 2024. (kune)'!V478/'Izračun udjela za 2024. (euri)'!$G$1,2)</f>
        <v>464163.41</v>
      </c>
      <c r="W478" s="64">
        <f>+ROUND('Izračun udjela za 2024. (kune)'!W478/'Izračun udjela za 2024. (euri)'!$G$1,2)</f>
        <v>778067.28</v>
      </c>
      <c r="X478" s="65">
        <f>+ROUND('Izračun udjela za 2024. (kune)'!X478/'Izračun udjela za 2024. (euri)'!$G$1,2)</f>
        <v>44041.59</v>
      </c>
      <c r="Y478" s="67">
        <f>+ROUND('Izračun udjela za 2024. (kune)'!Y478/'Izračun udjela za 2024. (euri)'!$G$1,2)</f>
        <v>807428.27</v>
      </c>
      <c r="Z478" s="64">
        <f>+ROUND('Izračun udjela za 2024. (kune)'!Z478/'Izračun udjela za 2024. (euri)'!$G$1,2)</f>
        <v>588440.18000000005</v>
      </c>
      <c r="AA478" s="68">
        <f>+ROUND('Izračun udjela za 2024. (kune)'!AA478/'Izračun udjela za 2024. (euri)'!$G$1,2)</f>
        <v>2803.7</v>
      </c>
      <c r="AB478" s="65">
        <f>+ROUND('Izračun udjela za 2024. (kune)'!AB478/'Izračun udjela za 2024. (euri)'!$G$1,2)</f>
        <v>33307.980000000003</v>
      </c>
      <c r="AC478" s="67">
        <f>+ROUND('Izračun udjela za 2024. (kune)'!AC478/'Izračun udjela za 2024. (euri)'!$G$1,2)</f>
        <v>611065.24</v>
      </c>
      <c r="AD478" s="64">
        <f>+ROUND('Izračun udjela za 2024. (kune)'!AD478/'Izračun udjela za 2024. (euri)'!$G$1,2)</f>
        <v>555051.84</v>
      </c>
      <c r="AE478" s="68">
        <f>+ROUND('Izračun udjela za 2024. (kune)'!AE478/'Izračun udjela za 2024. (euri)'!$G$1,2)</f>
        <v>1368.46</v>
      </c>
      <c r="AF478" s="65">
        <f>+ROUND('Izračun udjela za 2024. (kune)'!AF478/'Izračun udjela za 2024. (euri)'!$G$1,2)</f>
        <v>31067.279999999999</v>
      </c>
      <c r="AG478" s="67">
        <f>+ROUND('Izračun udjela za 2024. (kune)'!AG478/'Izračun udjela za 2024. (euri)'!$G$1,2)</f>
        <v>578600.57999999996</v>
      </c>
      <c r="AH478" s="64">
        <f>+ROUND('Izračun udjela za 2024. (kune)'!AH478/'Izračun udjela za 2024. (euri)'!$G$1,2)</f>
        <v>533972.34</v>
      </c>
      <c r="AI478" s="68">
        <f>+ROUND('Izračun udjela za 2024. (kune)'!AI478/'Izračun udjela za 2024. (euri)'!$G$1,2)</f>
        <v>126.9</v>
      </c>
      <c r="AJ478" s="64">
        <f>+ROUND('Izračun udjela za 2024. (kune)'!AJ478/'Izračun udjela za 2024. (euri)'!$G$1,2)</f>
        <v>30871.84</v>
      </c>
      <c r="AK478" s="67">
        <f>+ROUND('Izračun udjela za 2024. (kune)'!AK478/'Izračun udjela za 2024. (euri)'!$G$1,2)</f>
        <v>557431.81999999995</v>
      </c>
      <c r="AL478" s="64">
        <f>+ROUND('Izračun udjela za 2024. (kune)'!AL478/'Izračun udjela za 2024. (euri)'!$G$1,2)</f>
        <v>635112.25</v>
      </c>
      <c r="AM478" s="68">
        <f>+ROUND('Izračun udjela za 2024. (kune)'!AM478/'Izračun udjela za 2024. (euri)'!$G$1,2)</f>
        <v>700.32</v>
      </c>
      <c r="AN478" s="64">
        <f>+ROUND('Izračun udjela za 2024. (kune)'!AN478/'Izračun udjela za 2024. (euri)'!$G$1,2)</f>
        <v>35318.89</v>
      </c>
      <c r="AO478" s="67">
        <f>+ROUND('Izračun udjela za 2024. (kune)'!AO478/'Izračun udjela za 2024. (euri)'!$G$1,2)</f>
        <v>666886.09</v>
      </c>
      <c r="AP478" s="69"/>
      <c r="AQ478" s="69"/>
      <c r="AR478" s="69"/>
      <c r="AS478" s="69"/>
      <c r="AT478" s="69"/>
      <c r="AU478" s="71"/>
      <c r="AV478" s="64">
        <v>16</v>
      </c>
      <c r="AW478" s="64">
        <v>17</v>
      </c>
      <c r="AX478" s="64">
        <v>19</v>
      </c>
      <c r="AY478" s="64">
        <v>36</v>
      </c>
      <c r="AZ478" s="64"/>
      <c r="BA478" s="64"/>
      <c r="BB478" s="64"/>
      <c r="BC478" s="64"/>
      <c r="BD478" s="72">
        <f t="shared" si="123"/>
        <v>644282.4</v>
      </c>
      <c r="BE478" s="73">
        <f t="shared" si="121"/>
        <v>286.35000000000002</v>
      </c>
      <c r="BF478" s="74">
        <f t="shared" si="129"/>
        <v>447.75</v>
      </c>
      <c r="BG478" s="66">
        <f t="shared" si="122"/>
        <v>363149.99999999994</v>
      </c>
      <c r="BH478" s="75">
        <f t="shared" si="124"/>
        <v>1.0261156297004723E-3</v>
      </c>
      <c r="BI478" s="76">
        <f t="shared" si="125"/>
        <v>1.0261156297004699E-3</v>
      </c>
    </row>
    <row r="479" spans="1:61" ht="15.75" customHeight="1" x14ac:dyDescent="0.25">
      <c r="A479" s="60">
        <v>1</v>
      </c>
      <c r="B479" s="61">
        <v>534</v>
      </c>
      <c r="C479" s="61">
        <v>16</v>
      </c>
      <c r="D479" s="79" t="s">
        <v>91</v>
      </c>
      <c r="E479" s="62" t="s">
        <v>558</v>
      </c>
      <c r="F479" s="63">
        <v>9153</v>
      </c>
      <c r="G479" s="64">
        <v>12</v>
      </c>
      <c r="H479" s="64">
        <f>+ROUND('Izračun udjela za 2024. (kune)'!H479/'Izračun udjela za 2024. (euri)'!$G$1,2)</f>
        <v>2886383.52</v>
      </c>
      <c r="I479" s="65">
        <f>+ROUND('Izračun udjela za 2024. (kune)'!I479/'Izračun udjela za 2024. (euri)'!$G$1,2)</f>
        <v>306162.03999999998</v>
      </c>
      <c r="J479" s="66">
        <f>+ROUND('Izračun udjela za 2024. (kune)'!J479/'Izračun udjela za 2024. (euri)'!$G$1,2)</f>
        <v>2889848.05</v>
      </c>
      <c r="K479" s="64">
        <f>+ROUND('Izračun udjela za 2024. (kune)'!K479/'Izračun udjela za 2024. (euri)'!$G$1,2)</f>
        <v>2669990.06</v>
      </c>
      <c r="L479" s="65">
        <f>+ROUND('Izračun udjela za 2024. (kune)'!L479/'Izračun udjela za 2024. (euri)'!$G$1,2)</f>
        <v>283208.94</v>
      </c>
      <c r="M479" s="66">
        <f>+ROUND('Izračun udjela za 2024. (kune)'!M479/'Izračun udjela za 2024. (euri)'!$G$1,2)</f>
        <v>2673194.85</v>
      </c>
      <c r="N479" s="64">
        <f>+ROUND('Izračun udjela za 2024. (kune)'!N479/'Izračun udjela za 2024. (euri)'!$G$1,2)</f>
        <v>2421733.1800000002</v>
      </c>
      <c r="O479" s="65">
        <f>+ROUND('Izračun udjela za 2024. (kune)'!O479/'Izračun udjela za 2024. (euri)'!$G$1,2)</f>
        <v>256877.48</v>
      </c>
      <c r="P479" s="66">
        <f>+ROUND('Izračun udjela za 2024. (kune)'!P479/'Izračun udjela za 2024. (euri)'!$G$1,2)</f>
        <v>2424638.39</v>
      </c>
      <c r="Q479" s="64">
        <f>+ROUND('Izračun udjela za 2024. (kune)'!Q479/'Izračun udjela za 2024. (euri)'!$G$1,2)</f>
        <v>2228701.7400000002</v>
      </c>
      <c r="R479" s="65">
        <f>+ROUND('Izračun udjela za 2024. (kune)'!R479/'Izračun udjela za 2024. (euri)'!$G$1,2)</f>
        <v>239332.73</v>
      </c>
      <c r="S479" s="66">
        <f>+ROUND('Izračun udjela za 2024. (kune)'!S479/'Izračun udjela za 2024. (euri)'!$G$1,2)</f>
        <v>2228093.29</v>
      </c>
      <c r="T479" s="64">
        <f>+ROUND('Izračun udjela za 2024. (kune)'!T479/'Izračun udjela za 2024. (euri)'!$G$1,2)</f>
        <v>1998694.14</v>
      </c>
      <c r="U479" s="65">
        <f>+ROUND('Izračun udjela za 2024. (kune)'!U479/'Izračun udjela za 2024. (euri)'!$G$1,2)</f>
        <v>215216.66</v>
      </c>
      <c r="V479" s="67">
        <f>+ROUND('Izračun udjela za 2024. (kune)'!V479/'Izračun udjela za 2024. (euri)'!$G$1,2)</f>
        <v>1997494.77</v>
      </c>
      <c r="W479" s="64">
        <f>+ROUND('Izračun udjela za 2024. (kune)'!W479/'Izračun udjela za 2024. (euri)'!$G$1,2)</f>
        <v>2395462.0699999998</v>
      </c>
      <c r="X479" s="65">
        <f>+ROUND('Izračun udjela za 2024. (kune)'!X479/'Izračun udjela za 2024. (euri)'!$G$1,2)</f>
        <v>256657.21</v>
      </c>
      <c r="Y479" s="67">
        <f>+ROUND('Izračun udjela za 2024. (kune)'!Y479/'Izračun udjela za 2024. (euri)'!$G$1,2)</f>
        <v>2395461.4500000002</v>
      </c>
      <c r="Z479" s="64">
        <f>+ROUND('Izračun udjela za 2024. (kune)'!Z479/'Izračun udjela za 2024. (euri)'!$G$1,2)</f>
        <v>2724114.11</v>
      </c>
      <c r="AA479" s="68">
        <f>+ROUND('Izračun udjela za 2024. (kune)'!AA479/'Izračun udjela za 2024. (euri)'!$G$1,2)</f>
        <v>8335.19</v>
      </c>
      <c r="AB479" s="65">
        <f>+ROUND('Izračun udjela za 2024. (kune)'!AB479/'Izračun udjela za 2024. (euri)'!$G$1,2)</f>
        <v>291869.99</v>
      </c>
      <c r="AC479" s="67">
        <f>+ROUND('Izračun udjela za 2024. (kune)'!AC479/'Izračun udjela za 2024. (euri)'!$G$1,2)</f>
        <v>2725257.8</v>
      </c>
      <c r="AD479" s="64">
        <f>+ROUND('Izračun udjela za 2024. (kune)'!AD479/'Izračun udjela za 2024. (euri)'!$G$1,2)</f>
        <v>3091447.32</v>
      </c>
      <c r="AE479" s="68">
        <f>+ROUND('Izračun udjela za 2024. (kune)'!AE479/'Izračun udjela za 2024. (euri)'!$G$1,2)</f>
        <v>3701.06</v>
      </c>
      <c r="AF479" s="65">
        <f>+ROUND('Izračun udjela za 2024. (kune)'!AF479/'Izračun udjela za 2024. (euri)'!$G$1,2)</f>
        <v>339868.12</v>
      </c>
      <c r="AG479" s="67">
        <f>+ROUND('Izračun udjela za 2024. (kune)'!AG479/'Izračun udjela za 2024. (euri)'!$G$1,2)</f>
        <v>3089441.16</v>
      </c>
      <c r="AH479" s="64">
        <f>+ROUND('Izračun udjela za 2024. (kune)'!AH479/'Izračun udjela za 2024. (euri)'!$G$1,2)</f>
        <v>2652865.73</v>
      </c>
      <c r="AI479" s="68">
        <f>+ROUND('Izračun udjela za 2024. (kune)'!AI479/'Izračun udjela za 2024. (euri)'!$G$1,2)</f>
        <v>5907.71</v>
      </c>
      <c r="AJ479" s="64">
        <f>+ROUND('Izračun udjela za 2024. (kune)'!AJ479/'Izračun udjela za 2024. (euri)'!$G$1,2)</f>
        <v>219044.22</v>
      </c>
      <c r="AK479" s="67">
        <f>+ROUND('Izračun udjela za 2024. (kune)'!AK479/'Izračun udjela za 2024. (euri)'!$G$1,2)</f>
        <v>2733533.82</v>
      </c>
      <c r="AL479" s="64">
        <f>+ROUND('Izračun udjela za 2024. (kune)'!AL479/'Izračun udjela za 2024. (euri)'!$G$1,2)</f>
        <v>3128007.56</v>
      </c>
      <c r="AM479" s="68">
        <f>+ROUND('Izračun udjela za 2024. (kune)'!AM479/'Izračun udjela za 2024. (euri)'!$G$1,2)</f>
        <v>2736.78</v>
      </c>
      <c r="AN479" s="64">
        <f>+ROUND('Izračun udjela za 2024. (kune)'!AN479/'Izračun udjela za 2024. (euri)'!$G$1,2)</f>
        <v>258276.15</v>
      </c>
      <c r="AO479" s="67">
        <f>+ROUND('Izračun udjela za 2024. (kune)'!AO479/'Izračun udjela za 2024. (euri)'!$G$1,2)</f>
        <v>3225304.35</v>
      </c>
      <c r="AP479" s="69"/>
      <c r="AQ479" s="69"/>
      <c r="AR479" s="69"/>
      <c r="AS479" s="69"/>
      <c r="AT479" s="69"/>
      <c r="AU479" s="71"/>
      <c r="AV479" s="64">
        <v>47</v>
      </c>
      <c r="AW479" s="64">
        <v>53</v>
      </c>
      <c r="AX479" s="64">
        <v>64</v>
      </c>
      <c r="AY479" s="64">
        <v>64</v>
      </c>
      <c r="AZ479" s="64"/>
      <c r="BA479" s="64"/>
      <c r="BB479" s="64"/>
      <c r="BC479" s="64"/>
      <c r="BD479" s="72">
        <f t="shared" si="123"/>
        <v>2833799.72</v>
      </c>
      <c r="BE479" s="73">
        <f t="shared" si="121"/>
        <v>309.60000000000002</v>
      </c>
      <c r="BF479" s="74">
        <f t="shared" ref="BF479:BF480" si="130">+$BJ$601</f>
        <v>453.27</v>
      </c>
      <c r="BG479" s="66">
        <f t="shared" si="122"/>
        <v>1315011.5099999995</v>
      </c>
      <c r="BH479" s="75">
        <f t="shared" si="124"/>
        <v>3.7156928642352155E-3</v>
      </c>
      <c r="BI479" s="76">
        <f t="shared" si="125"/>
        <v>3.7156928642352199E-3</v>
      </c>
    </row>
    <row r="480" spans="1:61" ht="15.75" customHeight="1" x14ac:dyDescent="0.25">
      <c r="A480" s="60">
        <v>1</v>
      </c>
      <c r="B480" s="61">
        <v>535</v>
      </c>
      <c r="C480" s="61">
        <v>16</v>
      </c>
      <c r="D480" s="79" t="s">
        <v>91</v>
      </c>
      <c r="E480" s="62" t="s">
        <v>559</v>
      </c>
      <c r="F480" s="63">
        <v>4899</v>
      </c>
      <c r="G480" s="64">
        <v>12</v>
      </c>
      <c r="H480" s="64">
        <f>+ROUND('Izračun udjela za 2024. (kune)'!H480/'Izračun udjela za 2024. (euri)'!$G$1,2)</f>
        <v>598107.93000000005</v>
      </c>
      <c r="I480" s="65">
        <f>+ROUND('Izračun udjela za 2024. (kune)'!I480/'Izračun udjela za 2024. (euri)'!$G$1,2)</f>
        <v>70530.63</v>
      </c>
      <c r="J480" s="66">
        <f>+ROUND('Izračun udjela za 2024. (kune)'!J480/'Izračun udjela za 2024. (euri)'!$G$1,2)</f>
        <v>590886.56999999995</v>
      </c>
      <c r="K480" s="64">
        <f>+ROUND('Izračun udjela za 2024. (kune)'!K480/'Izračun udjela za 2024. (euri)'!$G$1,2)</f>
        <v>504549.93</v>
      </c>
      <c r="L480" s="65">
        <f>+ROUND('Izračun udjela za 2024. (kune)'!L480/'Izračun udjela za 2024. (euri)'!$G$1,2)</f>
        <v>66729.72</v>
      </c>
      <c r="M480" s="66">
        <f>+ROUND('Izračun udjela za 2024. (kune)'!M480/'Izračun udjela za 2024. (euri)'!$G$1,2)</f>
        <v>490358.63</v>
      </c>
      <c r="N480" s="64">
        <f>+ROUND('Izračun udjela za 2024. (kune)'!N480/'Izračun udjela za 2024. (euri)'!$G$1,2)</f>
        <v>329551.71999999997</v>
      </c>
      <c r="O480" s="65">
        <f>+ROUND('Izračun udjela za 2024. (kune)'!O480/'Izračun udjela za 2024. (euri)'!$G$1,2)</f>
        <v>29659.74</v>
      </c>
      <c r="P480" s="66">
        <f>+ROUND('Izračun udjela za 2024. (kune)'!P480/'Izračun udjela za 2024. (euri)'!$G$1,2)</f>
        <v>335879.01</v>
      </c>
      <c r="Q480" s="64">
        <f>+ROUND('Izračun udjela za 2024. (kune)'!Q480/'Izračun udjela za 2024. (euri)'!$G$1,2)</f>
        <v>488422.47</v>
      </c>
      <c r="R480" s="65">
        <f>+ROUND('Izračun udjela za 2024. (kune)'!R480/'Izračun udjela za 2024. (euri)'!$G$1,2)</f>
        <v>44386.21</v>
      </c>
      <c r="S480" s="66">
        <f>+ROUND('Izračun udjela za 2024. (kune)'!S480/'Izračun udjela za 2024. (euri)'!$G$1,2)</f>
        <v>497320.61</v>
      </c>
      <c r="T480" s="64">
        <f>+ROUND('Izračun udjela za 2024. (kune)'!T480/'Izračun udjela za 2024. (euri)'!$G$1,2)</f>
        <v>394500.43</v>
      </c>
      <c r="U480" s="65">
        <f>+ROUND('Izračun udjela za 2024. (kune)'!U480/'Izračun udjela za 2024. (euri)'!$G$1,2)</f>
        <v>36151.65</v>
      </c>
      <c r="V480" s="67">
        <f>+ROUND('Izračun udjela za 2024. (kune)'!V480/'Izračun udjela za 2024. (euri)'!$G$1,2)</f>
        <v>401350.64</v>
      </c>
      <c r="W480" s="64">
        <f>+ROUND('Izračun udjela za 2024. (kune)'!W480/'Izračun udjela za 2024. (euri)'!$G$1,2)</f>
        <v>679223.58</v>
      </c>
      <c r="X480" s="65">
        <f>+ROUND('Izračun udjela za 2024. (kune)'!X480/'Izračun udjela za 2024. (euri)'!$G$1,2)</f>
        <v>61747.65</v>
      </c>
      <c r="Y480" s="67">
        <f>+ROUND('Izračun udjela za 2024. (kune)'!Y480/'Izračun udjela za 2024. (euri)'!$G$1,2)</f>
        <v>691573.05</v>
      </c>
      <c r="Z480" s="64">
        <f>+ROUND('Izračun udjela za 2024. (kune)'!Z480/'Izračun udjela za 2024. (euri)'!$G$1,2)</f>
        <v>838423.39</v>
      </c>
      <c r="AA480" s="68">
        <f>+ROUND('Izračun udjela za 2024. (kune)'!AA480/'Izračun udjela za 2024. (euri)'!$G$1,2)</f>
        <v>890.17</v>
      </c>
      <c r="AB480" s="65">
        <f>+ROUND('Izračun udjela za 2024. (kune)'!AB480/'Izračun udjela za 2024. (euri)'!$G$1,2)</f>
        <v>76220.36</v>
      </c>
      <c r="AC480" s="67">
        <f>+ROUND('Izračun udjela za 2024. (kune)'!AC480/'Izračun udjela za 2024. (euri)'!$G$1,2)</f>
        <v>853667.39</v>
      </c>
      <c r="AD480" s="64">
        <f>+ROUND('Izračun udjela za 2024. (kune)'!AD480/'Izračun udjela za 2024. (euri)'!$G$1,2)</f>
        <v>891936.06</v>
      </c>
      <c r="AE480" s="68">
        <f>+ROUND('Izračun udjela za 2024. (kune)'!AE480/'Izračun udjela za 2024. (euri)'!$G$1,2)</f>
        <v>428.48</v>
      </c>
      <c r="AF480" s="65">
        <f>+ROUND('Izračun udjela za 2024. (kune)'!AF480/'Izračun udjela za 2024. (euri)'!$G$1,2)</f>
        <v>83315.899999999994</v>
      </c>
      <c r="AG480" s="67">
        <f>+ROUND('Izračun udjela za 2024. (kune)'!AG480/'Izračun udjela za 2024. (euri)'!$G$1,2)</f>
        <v>905654.58</v>
      </c>
      <c r="AH480" s="64">
        <f>+ROUND('Izračun udjela za 2024. (kune)'!AH480/'Izračun udjela za 2024. (euri)'!$G$1,2)</f>
        <v>878260.05</v>
      </c>
      <c r="AI480" s="68">
        <f>+ROUND('Izračun udjela za 2024. (kune)'!AI480/'Izračun udjela za 2024. (euri)'!$G$1,2)</f>
        <v>629.5</v>
      </c>
      <c r="AJ480" s="64">
        <f>+ROUND('Izračun udjela za 2024. (kune)'!AJ480/'Izračun udjela za 2024. (euri)'!$G$1,2)</f>
        <v>52481.69</v>
      </c>
      <c r="AK480" s="67">
        <f>+ROUND('Izračun udjela za 2024. (kune)'!AK480/'Izračun udjela za 2024. (euri)'!$G$1,2)</f>
        <v>924871.77</v>
      </c>
      <c r="AL480" s="64">
        <f>+ROUND('Izračun udjela za 2024. (kune)'!AL480/'Izračun udjela za 2024. (euri)'!$G$1,2)</f>
        <v>859165.36</v>
      </c>
      <c r="AM480" s="68">
        <f>+ROUND('Izračun udjela za 2024. (kune)'!AM480/'Izračun udjela za 2024. (euri)'!$G$1,2)</f>
        <v>97.51</v>
      </c>
      <c r="AN480" s="64">
        <f>+ROUND('Izračun udjela za 2024. (kune)'!AN480/'Izračun udjela za 2024. (euri)'!$G$1,2)</f>
        <v>41780.35</v>
      </c>
      <c r="AO480" s="67">
        <f>+ROUND('Izračun udjela za 2024. (kune)'!AO480/'Izračun udjela za 2024. (euri)'!$G$1,2)</f>
        <v>915471.21</v>
      </c>
      <c r="AP480" s="69"/>
      <c r="AQ480" s="69"/>
      <c r="AR480" s="69"/>
      <c r="AS480" s="69"/>
      <c r="AT480" s="69"/>
      <c r="AU480" s="71"/>
      <c r="AV480" s="64">
        <v>0</v>
      </c>
      <c r="AW480" s="64">
        <v>0</v>
      </c>
      <c r="AX480" s="64">
        <v>0</v>
      </c>
      <c r="AY480" s="64">
        <v>0</v>
      </c>
      <c r="AZ480" s="64"/>
      <c r="BA480" s="64"/>
      <c r="BB480" s="64"/>
      <c r="BC480" s="64"/>
      <c r="BD480" s="72">
        <f t="shared" si="123"/>
        <v>858247.6</v>
      </c>
      <c r="BE480" s="73">
        <f t="shared" si="121"/>
        <v>175.19</v>
      </c>
      <c r="BF480" s="74">
        <f t="shared" si="130"/>
        <v>453.27</v>
      </c>
      <c r="BG480" s="66">
        <f t="shared" si="122"/>
        <v>1362313.92</v>
      </c>
      <c r="BH480" s="75">
        <f t="shared" si="124"/>
        <v>3.8493504223337982E-3</v>
      </c>
      <c r="BI480" s="76">
        <f t="shared" si="125"/>
        <v>3.8493504223338E-3</v>
      </c>
    </row>
    <row r="481" spans="1:61" ht="15.75" customHeight="1" x14ac:dyDescent="0.25">
      <c r="A481" s="60">
        <v>1</v>
      </c>
      <c r="B481" s="61">
        <v>536</v>
      </c>
      <c r="C481" s="61">
        <v>1</v>
      </c>
      <c r="D481" s="79" t="s">
        <v>87</v>
      </c>
      <c r="E481" s="62" t="s">
        <v>560</v>
      </c>
      <c r="F481" s="63">
        <v>1141</v>
      </c>
      <c r="G481" s="64">
        <v>10</v>
      </c>
      <c r="H481" s="64">
        <f>+ROUND('Izračun udjela za 2024. (kune)'!H481/'Izračun udjela za 2024. (euri)'!$G$1,2)</f>
        <v>135408.71</v>
      </c>
      <c r="I481" s="65">
        <f>+ROUND('Izračun udjela za 2024. (kune)'!I481/'Izračun udjela za 2024. (euri)'!$G$1,2)</f>
        <v>3904.52</v>
      </c>
      <c r="J481" s="66">
        <f>+ROUND('Izračun udjela za 2024. (kune)'!J481/'Izračun udjela za 2024. (euri)'!$G$1,2)</f>
        <v>144654.60999999999</v>
      </c>
      <c r="K481" s="64">
        <f>+ROUND('Izračun udjela za 2024. (kune)'!K481/'Izračun udjela za 2024. (euri)'!$G$1,2)</f>
        <v>105513.76</v>
      </c>
      <c r="L481" s="65">
        <f>+ROUND('Izračun udjela za 2024. (kune)'!L481/'Izračun udjela za 2024. (euri)'!$G$1,2)</f>
        <v>3042.5</v>
      </c>
      <c r="M481" s="66">
        <f>+ROUND('Izračun udjela za 2024. (kune)'!M481/'Izračun udjela za 2024. (euri)'!$G$1,2)</f>
        <v>112718.39</v>
      </c>
      <c r="N481" s="64">
        <f>+ROUND('Izračun udjela za 2024. (kune)'!N481/'Izračun udjela za 2024. (euri)'!$G$1,2)</f>
        <v>91671.66</v>
      </c>
      <c r="O481" s="65">
        <f>+ROUND('Izračun udjela za 2024. (kune)'!O481/'Izračun udjela za 2024. (euri)'!$G$1,2)</f>
        <v>2643.36</v>
      </c>
      <c r="P481" s="66">
        <f>+ROUND('Izračun udjela za 2024. (kune)'!P481/'Izračun udjela za 2024. (euri)'!$G$1,2)</f>
        <v>97931.13</v>
      </c>
      <c r="Q481" s="64">
        <f>+ROUND('Izračun udjela za 2024. (kune)'!Q481/'Izračun udjela za 2024. (euri)'!$G$1,2)</f>
        <v>89431.98</v>
      </c>
      <c r="R481" s="65">
        <f>+ROUND('Izračun udjela za 2024. (kune)'!R481/'Izračun udjela za 2024. (euri)'!$G$1,2)</f>
        <v>2647.35</v>
      </c>
      <c r="S481" s="66">
        <f>+ROUND('Izračun udjela za 2024. (kune)'!S481/'Izračun udjela za 2024. (euri)'!$G$1,2)</f>
        <v>95463.09</v>
      </c>
      <c r="T481" s="64">
        <f>+ROUND('Izračun udjela za 2024. (kune)'!T481/'Izračun udjela za 2024. (euri)'!$G$1,2)</f>
        <v>75767.06</v>
      </c>
      <c r="U481" s="65">
        <f>+ROUND('Izračun udjela za 2024. (kune)'!U481/'Izračun udjela za 2024. (euri)'!$G$1,2)</f>
        <v>2297.5</v>
      </c>
      <c r="V481" s="67">
        <f>+ROUND('Izračun udjela za 2024. (kune)'!V481/'Izračun udjela za 2024. (euri)'!$G$1,2)</f>
        <v>80816.52</v>
      </c>
      <c r="W481" s="64">
        <f>+ROUND('Izračun udjela za 2024. (kune)'!W481/'Izračun udjela za 2024. (euri)'!$G$1,2)</f>
        <v>118020.63</v>
      </c>
      <c r="X481" s="65">
        <f>+ROUND('Izračun udjela za 2024. (kune)'!X481/'Izračun udjela za 2024. (euri)'!$G$1,2)</f>
        <v>3437.51</v>
      </c>
      <c r="Y481" s="67">
        <f>+ROUND('Izračun udjela za 2024. (kune)'!Y481/'Izračun udjela za 2024. (euri)'!$G$1,2)</f>
        <v>126041.43</v>
      </c>
      <c r="Z481" s="64">
        <f>+ROUND('Izračun udjela za 2024. (kune)'!Z481/'Izračun udjela za 2024. (euri)'!$G$1,2)</f>
        <v>160920.01999999999</v>
      </c>
      <c r="AA481" s="68">
        <f>+ROUND('Izračun udjela za 2024. (kune)'!AA481/'Izračun udjela za 2024. (euri)'!$G$1,2)</f>
        <v>519.48</v>
      </c>
      <c r="AB481" s="65">
        <f>+ROUND('Izračun udjela za 2024. (kune)'!AB481/'Izračun udjela za 2024. (euri)'!$G$1,2)</f>
        <v>4687.01</v>
      </c>
      <c r="AC481" s="67">
        <f>+ROUND('Izračun udjela za 2024. (kune)'!AC481/'Izračun udjela za 2024. (euri)'!$G$1,2)</f>
        <v>171856.32</v>
      </c>
      <c r="AD481" s="64">
        <f>+ROUND('Izračun udjela za 2024. (kune)'!AD481/'Izračun udjela za 2024. (euri)'!$G$1,2)</f>
        <v>188836.75</v>
      </c>
      <c r="AE481" s="68">
        <f>+ROUND('Izračun udjela za 2024. (kune)'!AE481/'Izračun udjela za 2024. (euri)'!$G$1,2)</f>
        <v>41.01</v>
      </c>
      <c r="AF481" s="65">
        <f>+ROUND('Izračun udjela za 2024. (kune)'!AF481/'Izračun udjela za 2024. (euri)'!$G$1,2)</f>
        <v>5595.02</v>
      </c>
      <c r="AG481" s="67">
        <f>+ROUND('Izračun udjela za 2024. (kune)'!AG481/'Izračun udjela za 2024. (euri)'!$G$1,2)</f>
        <v>201565.9</v>
      </c>
      <c r="AH481" s="64">
        <f>+ROUND('Izračun udjela za 2024. (kune)'!AH481/'Izračun udjela za 2024. (euri)'!$G$1,2)</f>
        <v>189058.86</v>
      </c>
      <c r="AI481" s="68">
        <f>+ROUND('Izračun udjela za 2024. (kune)'!AI481/'Izračun udjela za 2024. (euri)'!$G$1,2)</f>
        <v>0</v>
      </c>
      <c r="AJ481" s="64">
        <f>+ROUND('Izračun udjela za 2024. (kune)'!AJ481/'Izračun udjela za 2024. (euri)'!$G$1,2)</f>
        <v>5702.19</v>
      </c>
      <c r="AK481" s="67">
        <f>+ROUND('Izračun udjela za 2024. (kune)'!AK481/'Izračun udjela za 2024. (euri)'!$G$1,2)</f>
        <v>201692.34</v>
      </c>
      <c r="AL481" s="64">
        <f>+ROUND('Izračun udjela za 2024. (kune)'!AL481/'Izračun udjela za 2024. (euri)'!$G$1,2)</f>
        <v>214622.23</v>
      </c>
      <c r="AM481" s="68">
        <f>+ROUND('Izračun udjela za 2024. (kune)'!AM481/'Izračun udjela za 2024. (euri)'!$G$1,2)</f>
        <v>0</v>
      </c>
      <c r="AN481" s="64">
        <f>+ROUND('Izračun udjela za 2024. (kune)'!AN481/'Izračun udjela za 2024. (euri)'!$G$1,2)</f>
        <v>6151.84</v>
      </c>
      <c r="AO481" s="67">
        <f>+ROUND('Izračun udjela za 2024. (kune)'!AO481/'Izračun udjela za 2024. (euri)'!$G$1,2)</f>
        <v>229317.42</v>
      </c>
      <c r="AP481" s="69"/>
      <c r="AQ481" s="69"/>
      <c r="AR481" s="69"/>
      <c r="AS481" s="69"/>
      <c r="AT481" s="69"/>
      <c r="AU481" s="71"/>
      <c r="AV481" s="64">
        <v>0</v>
      </c>
      <c r="AW481" s="64">
        <v>0</v>
      </c>
      <c r="AX481" s="64">
        <v>0</v>
      </c>
      <c r="AY481" s="64">
        <v>0</v>
      </c>
      <c r="AZ481" s="64"/>
      <c r="BA481" s="64"/>
      <c r="BB481" s="64"/>
      <c r="BC481" s="64"/>
      <c r="BD481" s="72">
        <f t="shared" si="123"/>
        <v>186094.68</v>
      </c>
      <c r="BE481" s="73">
        <f t="shared" si="121"/>
        <v>163.1</v>
      </c>
      <c r="BF481" s="74">
        <f t="shared" ref="BF481:BF485" si="131">+$BJ$600</f>
        <v>447.75</v>
      </c>
      <c r="BG481" s="66">
        <f t="shared" si="122"/>
        <v>324785.64999999997</v>
      </c>
      <c r="BH481" s="75">
        <f t="shared" si="124"/>
        <v>9.1771342907180837E-4</v>
      </c>
      <c r="BI481" s="76">
        <f t="shared" si="125"/>
        <v>9.1771342907180805E-4</v>
      </c>
    </row>
    <row r="482" spans="1:61" ht="15.75" customHeight="1" x14ac:dyDescent="0.25">
      <c r="A482" s="60">
        <v>1</v>
      </c>
      <c r="B482" s="61">
        <v>537</v>
      </c>
      <c r="C482" s="61">
        <v>13</v>
      </c>
      <c r="D482" s="79" t="s">
        <v>87</v>
      </c>
      <c r="E482" s="62" t="s">
        <v>561</v>
      </c>
      <c r="F482" s="63">
        <v>2160</v>
      </c>
      <c r="G482" s="64">
        <v>10</v>
      </c>
      <c r="H482" s="64">
        <f>+ROUND('Izračun udjela za 2024. (kune)'!H482/'Izračun udjela za 2024. (euri)'!$G$1,2)</f>
        <v>224932.07</v>
      </c>
      <c r="I482" s="65">
        <f>+ROUND('Izračun udjela za 2024. (kune)'!I482/'Izračun udjela za 2024. (euri)'!$G$1,2)</f>
        <v>0</v>
      </c>
      <c r="J482" s="66">
        <f>+ROUND('Izračun udjela za 2024. (kune)'!J482/'Izračun udjela za 2024. (euri)'!$G$1,2)</f>
        <v>247425.28</v>
      </c>
      <c r="K482" s="64">
        <f>+ROUND('Izračun udjela za 2024. (kune)'!K482/'Izračun udjela za 2024. (euri)'!$G$1,2)</f>
        <v>250168.39</v>
      </c>
      <c r="L482" s="65">
        <f>+ROUND('Izračun udjela za 2024. (kune)'!L482/'Izračun udjela za 2024. (euri)'!$G$1,2)</f>
        <v>0</v>
      </c>
      <c r="M482" s="66">
        <f>+ROUND('Izračun udjela za 2024. (kune)'!M482/'Izračun udjela za 2024. (euri)'!$G$1,2)</f>
        <v>275185.23</v>
      </c>
      <c r="N482" s="64">
        <f>+ROUND('Izračun udjela za 2024. (kune)'!N482/'Izračun udjela za 2024. (euri)'!$G$1,2)</f>
        <v>250397.24</v>
      </c>
      <c r="O482" s="65">
        <f>+ROUND('Izračun udjela za 2024. (kune)'!O482/'Izračun udjela za 2024. (euri)'!$G$1,2)</f>
        <v>0</v>
      </c>
      <c r="P482" s="66">
        <f>+ROUND('Izračun udjela za 2024. (kune)'!P482/'Izračun udjela za 2024. (euri)'!$G$1,2)</f>
        <v>275436.96999999997</v>
      </c>
      <c r="Q482" s="64">
        <f>+ROUND('Izračun udjela za 2024. (kune)'!Q482/'Izračun udjela za 2024. (euri)'!$G$1,2)</f>
        <v>328655.59000000003</v>
      </c>
      <c r="R482" s="65">
        <f>+ROUND('Izračun udjela za 2024. (kune)'!R482/'Izračun udjela za 2024. (euri)'!$G$1,2)</f>
        <v>0</v>
      </c>
      <c r="S482" s="66">
        <f>+ROUND('Izračun udjela za 2024. (kune)'!S482/'Izračun udjela za 2024. (euri)'!$G$1,2)</f>
        <v>361521.14</v>
      </c>
      <c r="T482" s="64">
        <f>+ROUND('Izračun udjela za 2024. (kune)'!T482/'Izračun udjela za 2024. (euri)'!$G$1,2)</f>
        <v>329277.90999999997</v>
      </c>
      <c r="U482" s="65">
        <f>+ROUND('Izračun udjela za 2024. (kune)'!U482/'Izračun udjela za 2024. (euri)'!$G$1,2)</f>
        <v>0</v>
      </c>
      <c r="V482" s="67">
        <f>+ROUND('Izračun udjela za 2024. (kune)'!V482/'Izračun udjela za 2024. (euri)'!$G$1,2)</f>
        <v>362205.7</v>
      </c>
      <c r="W482" s="64">
        <f>+ROUND('Izračun udjela za 2024. (kune)'!W482/'Izračun udjela za 2024. (euri)'!$G$1,2)</f>
        <v>398953.05</v>
      </c>
      <c r="X482" s="65">
        <f>+ROUND('Izračun udjela za 2024. (kune)'!X482/'Izračun udjela za 2024. (euri)'!$G$1,2)</f>
        <v>0</v>
      </c>
      <c r="Y482" s="67">
        <f>+ROUND('Izračun udjela za 2024. (kune)'!Y482/'Izračun udjela za 2024. (euri)'!$G$1,2)</f>
        <v>438848.36</v>
      </c>
      <c r="Z482" s="64">
        <f>+ROUND('Izračun udjela za 2024. (kune)'!Z482/'Izračun udjela za 2024. (euri)'!$G$1,2)</f>
        <v>489592.55</v>
      </c>
      <c r="AA482" s="68">
        <f>+ROUND('Izračun udjela za 2024. (kune)'!AA482/'Izračun udjela za 2024. (euri)'!$G$1,2)</f>
        <v>19574.080000000002</v>
      </c>
      <c r="AB482" s="65">
        <f>+ROUND('Izračun udjela za 2024. (kune)'!AB482/'Izračun udjela za 2024. (euri)'!$G$1,2)</f>
        <v>0</v>
      </c>
      <c r="AC482" s="67">
        <f>+ROUND('Izračun udjela za 2024. (kune)'!AC482/'Izračun udjela za 2024. (euri)'!$G$1,2)</f>
        <v>660022.51</v>
      </c>
      <c r="AD482" s="64">
        <f>+ROUND('Izračun udjela za 2024. (kune)'!AD482/'Izračun udjela za 2024. (euri)'!$G$1,2)</f>
        <v>413517.11</v>
      </c>
      <c r="AE482" s="68">
        <f>+ROUND('Izračun udjela za 2024. (kune)'!AE482/'Izračun udjela za 2024. (euri)'!$G$1,2)</f>
        <v>14100.94</v>
      </c>
      <c r="AF482" s="65">
        <f>+ROUND('Izračun udjela za 2024. (kune)'!AF482/'Izračun udjela za 2024. (euri)'!$G$1,2)</f>
        <v>0</v>
      </c>
      <c r="AG482" s="67">
        <f>+ROUND('Izračun udjela za 2024. (kune)'!AG482/'Izračun udjela za 2024. (euri)'!$G$1,2)</f>
        <v>601850.31999999995</v>
      </c>
      <c r="AH482" s="64">
        <f>+ROUND('Izračun udjela za 2024. (kune)'!AH482/'Izračun udjela za 2024. (euri)'!$G$1,2)</f>
        <v>481550.09</v>
      </c>
      <c r="AI482" s="68">
        <f>+ROUND('Izračun udjela za 2024. (kune)'!AI482/'Izračun udjela za 2024. (euri)'!$G$1,2)</f>
        <v>30681.32</v>
      </c>
      <c r="AJ482" s="64">
        <f>+ROUND('Izračun udjela za 2024. (kune)'!AJ482/'Izračun udjela za 2024. (euri)'!$G$1,2)</f>
        <v>0</v>
      </c>
      <c r="AK482" s="67">
        <f>+ROUND('Izračun udjela za 2024. (kune)'!AK482/'Izračun udjela za 2024. (euri)'!$G$1,2)</f>
        <v>677938.53</v>
      </c>
      <c r="AL482" s="64">
        <f>+ROUND('Izračun udjela za 2024. (kune)'!AL482/'Izračun udjela za 2024. (euri)'!$G$1,2)</f>
        <v>501536.87</v>
      </c>
      <c r="AM482" s="68">
        <f>+ROUND('Izračun udjela za 2024. (kune)'!AM482/'Izračun udjela za 2024. (euri)'!$G$1,2)</f>
        <v>30418.01</v>
      </c>
      <c r="AN482" s="64">
        <f>+ROUND('Izračun udjela za 2024. (kune)'!AN482/'Izračun udjela za 2024. (euri)'!$G$1,2)</f>
        <v>0</v>
      </c>
      <c r="AO482" s="67">
        <f>+ROUND('Izračun udjela za 2024. (kune)'!AO482/'Izračun udjela za 2024. (euri)'!$G$1,2)</f>
        <v>717733.03</v>
      </c>
      <c r="AP482" s="69"/>
      <c r="AQ482" s="69"/>
      <c r="AR482" s="69"/>
      <c r="AS482" s="69"/>
      <c r="AT482" s="69"/>
      <c r="AU482" s="71"/>
      <c r="AV482" s="64">
        <v>653</v>
      </c>
      <c r="AW482" s="64">
        <v>742</v>
      </c>
      <c r="AX482" s="64">
        <v>831</v>
      </c>
      <c r="AY482" s="64">
        <v>911</v>
      </c>
      <c r="AZ482" s="64"/>
      <c r="BA482" s="64"/>
      <c r="BB482" s="64"/>
      <c r="BC482" s="64"/>
      <c r="BD482" s="72">
        <f t="shared" si="123"/>
        <v>619278.55000000005</v>
      </c>
      <c r="BE482" s="73">
        <f t="shared" si="121"/>
        <v>286.7</v>
      </c>
      <c r="BF482" s="74">
        <f t="shared" si="131"/>
        <v>447.75</v>
      </c>
      <c r="BG482" s="66">
        <f t="shared" si="122"/>
        <v>347868</v>
      </c>
      <c r="BH482" s="75">
        <f t="shared" si="124"/>
        <v>9.8293485301567934E-4</v>
      </c>
      <c r="BI482" s="76">
        <f t="shared" si="125"/>
        <v>9.829348530156789E-4</v>
      </c>
    </row>
    <row r="483" spans="1:61" ht="15.75" customHeight="1" x14ac:dyDescent="0.25">
      <c r="A483" s="60">
        <v>1</v>
      </c>
      <c r="B483" s="61">
        <v>538</v>
      </c>
      <c r="C483" s="61">
        <v>8</v>
      </c>
      <c r="D483" s="79" t="s">
        <v>87</v>
      </c>
      <c r="E483" s="62" t="s">
        <v>562</v>
      </c>
      <c r="F483" s="63">
        <v>4398</v>
      </c>
      <c r="G483" s="64">
        <v>10</v>
      </c>
      <c r="H483" s="64">
        <f>+ROUND('Izračun udjela za 2024. (kune)'!H483/'Izračun udjela za 2024. (euri)'!$G$1,2)</f>
        <v>2546690.75</v>
      </c>
      <c r="I483" s="65">
        <f>+ROUND('Izračun udjela za 2024. (kune)'!I483/'Izračun udjela za 2024. (euri)'!$G$1,2)</f>
        <v>0</v>
      </c>
      <c r="J483" s="66">
        <f>+ROUND('Izračun udjela za 2024. (kune)'!J483/'Izračun udjela za 2024. (euri)'!$G$1,2)</f>
        <v>2801359.82</v>
      </c>
      <c r="K483" s="64">
        <f>+ROUND('Izračun udjela za 2024. (kune)'!K483/'Izračun udjela za 2024. (euri)'!$G$1,2)</f>
        <v>2498238.9</v>
      </c>
      <c r="L483" s="65">
        <f>+ROUND('Izračun udjela za 2024. (kune)'!L483/'Izračun udjela za 2024. (euri)'!$G$1,2)</f>
        <v>0</v>
      </c>
      <c r="M483" s="66">
        <f>+ROUND('Izračun udjela za 2024. (kune)'!M483/'Izračun udjela za 2024. (euri)'!$G$1,2)</f>
        <v>2748062.79</v>
      </c>
      <c r="N483" s="64">
        <f>+ROUND('Izračun udjela za 2024. (kune)'!N483/'Izračun udjela za 2024. (euri)'!$G$1,2)</f>
        <v>2571335.16</v>
      </c>
      <c r="O483" s="65">
        <f>+ROUND('Izračun udjela za 2024. (kune)'!O483/'Izračun udjela za 2024. (euri)'!$G$1,2)</f>
        <v>0</v>
      </c>
      <c r="P483" s="66">
        <f>+ROUND('Izračun udjela za 2024. (kune)'!P483/'Izračun udjela za 2024. (euri)'!$G$1,2)</f>
        <v>2828468.68</v>
      </c>
      <c r="Q483" s="64">
        <f>+ROUND('Izračun udjela za 2024. (kune)'!Q483/'Izračun udjela za 2024. (euri)'!$G$1,2)</f>
        <v>2685287.55</v>
      </c>
      <c r="R483" s="65">
        <f>+ROUND('Izračun udjela za 2024. (kune)'!R483/'Izračun udjela za 2024. (euri)'!$G$1,2)</f>
        <v>0</v>
      </c>
      <c r="S483" s="66">
        <f>+ROUND('Izračun udjela za 2024. (kune)'!S483/'Izračun udjela za 2024. (euri)'!$G$1,2)</f>
        <v>2953816.31</v>
      </c>
      <c r="T483" s="64">
        <f>+ROUND('Izračun udjela za 2024. (kune)'!T483/'Izračun udjela za 2024. (euri)'!$G$1,2)</f>
        <v>2788438.46</v>
      </c>
      <c r="U483" s="65">
        <f>+ROUND('Izračun udjela za 2024. (kune)'!U483/'Izračun udjela za 2024. (euri)'!$G$1,2)</f>
        <v>0</v>
      </c>
      <c r="V483" s="67">
        <f>+ROUND('Izračun udjela za 2024. (kune)'!V483/'Izračun udjela za 2024. (euri)'!$G$1,2)</f>
        <v>3067282.31</v>
      </c>
      <c r="W483" s="64">
        <f>+ROUND('Izračun udjela za 2024. (kune)'!W483/'Izračun udjela za 2024. (euri)'!$G$1,2)</f>
        <v>2920524.85</v>
      </c>
      <c r="X483" s="65">
        <f>+ROUND('Izračun udjela za 2024. (kune)'!X483/'Izračun udjela za 2024. (euri)'!$G$1,2)</f>
        <v>0</v>
      </c>
      <c r="Y483" s="67">
        <f>+ROUND('Izračun udjela za 2024. (kune)'!Y483/'Izračun udjela za 2024. (euri)'!$G$1,2)</f>
        <v>3212577.34</v>
      </c>
      <c r="Z483" s="64">
        <f>+ROUND('Izračun udjela za 2024. (kune)'!Z483/'Izračun udjela za 2024. (euri)'!$G$1,2)</f>
        <v>3111257.7</v>
      </c>
      <c r="AA483" s="68">
        <f>+ROUND('Izračun udjela za 2024. (kune)'!AA483/'Izračun udjela za 2024. (euri)'!$G$1,2)</f>
        <v>27334.77</v>
      </c>
      <c r="AB483" s="65">
        <f>+ROUND('Izračun udjela za 2024. (kune)'!AB483/'Izračun udjela za 2024. (euri)'!$G$1,2)</f>
        <v>0</v>
      </c>
      <c r="AC483" s="67">
        <f>+ROUND('Izračun udjela za 2024. (kune)'!AC483/'Izračun udjela za 2024. (euri)'!$G$1,2)</f>
        <v>3511228.22</v>
      </c>
      <c r="AD483" s="64">
        <f>+ROUND('Izračun udjela za 2024. (kune)'!AD483/'Izračun udjela za 2024. (euri)'!$G$1,2)</f>
        <v>3441019.64</v>
      </c>
      <c r="AE483" s="68">
        <f>+ROUND('Izračun udjela za 2024. (kune)'!AE483/'Izračun udjela za 2024. (euri)'!$G$1,2)</f>
        <v>14477.11</v>
      </c>
      <c r="AF483" s="65">
        <f>+ROUND('Izračun udjela za 2024. (kune)'!AF483/'Izračun udjela za 2024. (euri)'!$G$1,2)</f>
        <v>0</v>
      </c>
      <c r="AG483" s="67">
        <f>+ROUND('Izračun udjela za 2024. (kune)'!AG483/'Izračun udjela za 2024. (euri)'!$G$1,2)</f>
        <v>3881977.99</v>
      </c>
      <c r="AH483" s="64">
        <f>+ROUND('Izračun udjela za 2024. (kune)'!AH483/'Izračun udjela za 2024. (euri)'!$G$1,2)</f>
        <v>3018274.09</v>
      </c>
      <c r="AI483" s="68">
        <f>+ROUND('Izračun udjela za 2024. (kune)'!AI483/'Izračun udjela za 2024. (euri)'!$G$1,2)</f>
        <v>16540.72</v>
      </c>
      <c r="AJ483" s="64">
        <f>+ROUND('Izračun udjela za 2024. (kune)'!AJ483/'Izračun udjela za 2024. (euri)'!$G$1,2)</f>
        <v>0</v>
      </c>
      <c r="AK483" s="67">
        <f>+ROUND('Izračun udjela za 2024. (kune)'!AK483/'Izračun udjela za 2024. (euri)'!$G$1,2)</f>
        <v>3444908.89</v>
      </c>
      <c r="AL483" s="64">
        <f>+ROUND('Izračun udjela za 2024. (kune)'!AL483/'Izračun udjela za 2024. (euri)'!$G$1,2)</f>
        <v>3990478.04</v>
      </c>
      <c r="AM483" s="68">
        <f>+ROUND('Izračun udjela za 2024. (kune)'!AM483/'Izračun udjela za 2024. (euri)'!$G$1,2)</f>
        <v>18373.849999999999</v>
      </c>
      <c r="AN483" s="64">
        <f>+ROUND('Izračun udjela za 2024. (kune)'!AN483/'Izračun udjela za 2024. (euri)'!$G$1,2)</f>
        <v>0</v>
      </c>
      <c r="AO483" s="67">
        <f>+ROUND('Izračun udjela za 2024. (kune)'!AO483/'Izračun udjela za 2024. (euri)'!$G$1,2)</f>
        <v>4530931.17</v>
      </c>
      <c r="AP483" s="69"/>
      <c r="AQ483" s="69"/>
      <c r="AR483" s="69"/>
      <c r="AS483" s="69"/>
      <c r="AT483" s="69"/>
      <c r="AU483" s="71"/>
      <c r="AV483" s="64">
        <v>543</v>
      </c>
      <c r="AW483" s="64">
        <v>515</v>
      </c>
      <c r="AX483" s="64">
        <v>653</v>
      </c>
      <c r="AY483" s="64">
        <v>738</v>
      </c>
      <c r="AZ483" s="64"/>
      <c r="BA483" s="64"/>
      <c r="BB483" s="64"/>
      <c r="BC483" s="64"/>
      <c r="BD483" s="72">
        <f t="shared" si="123"/>
        <v>3716324.72</v>
      </c>
      <c r="BE483" s="73">
        <f t="shared" si="121"/>
        <v>845</v>
      </c>
      <c r="BF483" s="74">
        <f t="shared" si="131"/>
        <v>447.75</v>
      </c>
      <c r="BG483" s="66">
        <f t="shared" si="122"/>
        <v>0</v>
      </c>
      <c r="BH483" s="75">
        <f t="shared" si="124"/>
        <v>0</v>
      </c>
      <c r="BI483" s="76">
        <f t="shared" si="125"/>
        <v>0</v>
      </c>
    </row>
    <row r="484" spans="1:61" ht="15.75" customHeight="1" x14ac:dyDescent="0.25">
      <c r="A484" s="60">
        <v>1</v>
      </c>
      <c r="B484" s="61">
        <v>539</v>
      </c>
      <c r="C484" s="61">
        <v>1</v>
      </c>
      <c r="D484" s="79" t="s">
        <v>87</v>
      </c>
      <c r="E484" s="62" t="s">
        <v>563</v>
      </c>
      <c r="F484" s="63">
        <v>2094</v>
      </c>
      <c r="G484" s="64">
        <v>10</v>
      </c>
      <c r="H484" s="64">
        <f>+ROUND('Izračun udjela za 2024. (kune)'!H484/'Izračun udjela za 2024. (euri)'!$G$1,2)</f>
        <v>797898.74</v>
      </c>
      <c r="I484" s="65">
        <f>+ROUND('Izračun udjela za 2024. (kune)'!I484/'Izračun udjela za 2024. (euri)'!$G$1,2)</f>
        <v>71811.009999999995</v>
      </c>
      <c r="J484" s="66">
        <f>+ROUND('Izračun udjela za 2024. (kune)'!J484/'Izračun udjela za 2024. (euri)'!$G$1,2)</f>
        <v>798696.51</v>
      </c>
      <c r="K484" s="64">
        <f>+ROUND('Izračun udjela za 2024. (kune)'!K484/'Izračun udjela za 2024. (euri)'!$G$1,2)</f>
        <v>810002.98</v>
      </c>
      <c r="L484" s="65">
        <f>+ROUND('Izračun udjela za 2024. (kune)'!L484/'Izračun udjela za 2024. (euri)'!$G$1,2)</f>
        <v>72900.39</v>
      </c>
      <c r="M484" s="66">
        <f>+ROUND('Izračun udjela za 2024. (kune)'!M484/'Izračun udjela za 2024. (euri)'!$G$1,2)</f>
        <v>810812.85</v>
      </c>
      <c r="N484" s="64">
        <f>+ROUND('Izračun udjela za 2024. (kune)'!N484/'Izračun udjela za 2024. (euri)'!$G$1,2)</f>
        <v>744340.29</v>
      </c>
      <c r="O484" s="65">
        <f>+ROUND('Izračun udjela za 2024. (kune)'!O484/'Izračun udjela za 2024. (euri)'!$G$1,2)</f>
        <v>66990.649999999994</v>
      </c>
      <c r="P484" s="66">
        <f>+ROUND('Izračun udjela za 2024. (kune)'!P484/'Izračun udjela za 2024. (euri)'!$G$1,2)</f>
        <v>745084.6</v>
      </c>
      <c r="Q484" s="64">
        <f>+ROUND('Izračun udjela za 2024. (kune)'!Q484/'Izračun udjela za 2024. (euri)'!$G$1,2)</f>
        <v>900410.94</v>
      </c>
      <c r="R484" s="65">
        <f>+ROUND('Izračun udjela za 2024. (kune)'!R484/'Izračun udjela za 2024. (euri)'!$G$1,2)</f>
        <v>81192.320000000007</v>
      </c>
      <c r="S484" s="66">
        <f>+ROUND('Izračun udjela za 2024. (kune)'!S484/'Izračun udjela za 2024. (euri)'!$G$1,2)</f>
        <v>901140.47999999998</v>
      </c>
      <c r="T484" s="64">
        <f>+ROUND('Izračun udjela za 2024. (kune)'!T484/'Izračun udjela za 2024. (euri)'!$G$1,2)</f>
        <v>733375.75</v>
      </c>
      <c r="U484" s="65">
        <f>+ROUND('Izračun udjela za 2024. (kune)'!U484/'Izračun udjela za 2024. (euri)'!$G$1,2)</f>
        <v>66191.47</v>
      </c>
      <c r="V484" s="67">
        <f>+ROUND('Izračun udjela za 2024. (kune)'!V484/'Izračun udjela za 2024. (euri)'!$G$1,2)</f>
        <v>733902.71</v>
      </c>
      <c r="W484" s="64">
        <f>+ROUND('Izračun udjela za 2024. (kune)'!W484/'Izračun udjela za 2024. (euri)'!$G$1,2)</f>
        <v>820737.24</v>
      </c>
      <c r="X484" s="65">
        <f>+ROUND('Izračun udjela za 2024. (kune)'!X484/'Izračun udjela za 2024. (euri)'!$G$1,2)</f>
        <v>74612.53</v>
      </c>
      <c r="Y484" s="67">
        <f>+ROUND('Izračun udjela za 2024. (kune)'!Y484/'Izračun udjela za 2024. (euri)'!$G$1,2)</f>
        <v>820737.18</v>
      </c>
      <c r="Z484" s="64">
        <f>+ROUND('Izračun udjela za 2024. (kune)'!Z484/'Izračun udjela za 2024. (euri)'!$G$1,2)</f>
        <v>874115.7</v>
      </c>
      <c r="AA484" s="68">
        <f>+ROUND('Izračun udjela za 2024. (kune)'!AA484/'Izračun udjela za 2024. (euri)'!$G$1,2)</f>
        <v>745.8</v>
      </c>
      <c r="AB484" s="65">
        <f>+ROUND('Izračun udjela za 2024. (kune)'!AB484/'Izračun udjela za 2024. (euri)'!$G$1,2)</f>
        <v>79465.11</v>
      </c>
      <c r="AC484" s="67">
        <f>+ROUND('Izračun udjela za 2024. (kune)'!AC484/'Izračun udjela za 2024. (euri)'!$G$1,2)</f>
        <v>874115.65</v>
      </c>
      <c r="AD484" s="64">
        <f>+ROUND('Izračun udjela za 2024. (kune)'!AD484/'Izračun udjela za 2024. (euri)'!$G$1,2)</f>
        <v>906451.89</v>
      </c>
      <c r="AE484" s="68">
        <f>+ROUND('Izračun udjela za 2024. (kune)'!AE484/'Izračun udjela za 2024. (euri)'!$G$1,2)</f>
        <v>459.88</v>
      </c>
      <c r="AF484" s="65">
        <f>+ROUND('Izračun udjela za 2024. (kune)'!AF484/'Izračun udjela za 2024. (euri)'!$G$1,2)</f>
        <v>83128.759999999995</v>
      </c>
      <c r="AG484" s="67">
        <f>+ROUND('Izračun udjela za 2024. (kune)'!AG484/'Izračun udjela za 2024. (euri)'!$G$1,2)</f>
        <v>910624.39</v>
      </c>
      <c r="AH484" s="64">
        <f>+ROUND('Izračun udjela za 2024. (kune)'!AH484/'Izračun udjela za 2024. (euri)'!$G$1,2)</f>
        <v>759915.12</v>
      </c>
      <c r="AI484" s="68">
        <f>+ROUND('Izračun udjela za 2024. (kune)'!AI484/'Izračun udjela za 2024. (euri)'!$G$1,2)</f>
        <v>481.91</v>
      </c>
      <c r="AJ484" s="64">
        <f>+ROUND('Izračun udjela za 2024. (kune)'!AJ484/'Izračun udjela za 2024. (euri)'!$G$1,2)</f>
        <v>69885.78</v>
      </c>
      <c r="AK484" s="67">
        <f>+ROUND('Izračun udjela za 2024. (kune)'!AK484/'Izračun udjela za 2024. (euri)'!$G$1,2)</f>
        <v>761349.08</v>
      </c>
      <c r="AL484" s="64">
        <f>+ROUND('Izračun udjela za 2024. (kune)'!AL484/'Izračun udjela za 2024. (euri)'!$G$1,2)</f>
        <v>984060.03</v>
      </c>
      <c r="AM484" s="68">
        <f>+ROUND('Izračun udjela za 2024. (kune)'!AM484/'Izračun udjela za 2024. (euri)'!$G$1,2)</f>
        <v>605.26</v>
      </c>
      <c r="AN484" s="64">
        <f>+ROUND('Izračun udjela za 2024. (kune)'!AN484/'Izračun udjela za 2024. (euri)'!$G$1,2)</f>
        <v>88670.18</v>
      </c>
      <c r="AO484" s="67">
        <f>+ROUND('Izračun udjela za 2024. (kune)'!AO484/'Izračun udjela za 2024. (euri)'!$G$1,2)</f>
        <v>987109.95</v>
      </c>
      <c r="AP484" s="69"/>
      <c r="AQ484" s="69"/>
      <c r="AR484" s="69"/>
      <c r="AS484" s="69"/>
      <c r="AT484" s="69"/>
      <c r="AU484" s="71"/>
      <c r="AV484" s="64">
        <v>0</v>
      </c>
      <c r="AW484" s="64">
        <v>25</v>
      </c>
      <c r="AX484" s="64">
        <v>13</v>
      </c>
      <c r="AY484" s="64">
        <v>13</v>
      </c>
      <c r="AZ484" s="64"/>
      <c r="BA484" s="64"/>
      <c r="BB484" s="64"/>
      <c r="BC484" s="64"/>
      <c r="BD484" s="72">
        <f t="shared" si="123"/>
        <v>870787.25</v>
      </c>
      <c r="BE484" s="73">
        <f t="shared" si="121"/>
        <v>415.85</v>
      </c>
      <c r="BF484" s="74">
        <f t="shared" si="131"/>
        <v>447.75</v>
      </c>
      <c r="BG484" s="66">
        <f t="shared" si="122"/>
        <v>66798.599999999948</v>
      </c>
      <c r="BH484" s="75">
        <f t="shared" si="124"/>
        <v>1.8874593832330971E-4</v>
      </c>
      <c r="BI484" s="76">
        <f t="shared" si="125"/>
        <v>1.8874593832331001E-4</v>
      </c>
    </row>
    <row r="485" spans="1:61" ht="15.75" customHeight="1" x14ac:dyDescent="0.25">
      <c r="A485" s="60">
        <v>1</v>
      </c>
      <c r="B485" s="61">
        <v>540</v>
      </c>
      <c r="C485" s="61">
        <v>1</v>
      </c>
      <c r="D485" s="79" t="s">
        <v>87</v>
      </c>
      <c r="E485" s="62" t="s">
        <v>564</v>
      </c>
      <c r="F485" s="63">
        <v>609</v>
      </c>
      <c r="G485" s="64">
        <v>10</v>
      </c>
      <c r="H485" s="64">
        <f>+ROUND('Izračun udjela za 2024. (kune)'!H485/'Izračun udjela za 2024. (euri)'!$G$1,2)</f>
        <v>114920.64</v>
      </c>
      <c r="I485" s="65">
        <f>+ROUND('Izračun udjela za 2024. (kune)'!I485/'Izračun udjela za 2024. (euri)'!$G$1,2)</f>
        <v>3836.25</v>
      </c>
      <c r="J485" s="66">
        <f>+ROUND('Izračun udjela za 2024. (kune)'!J485/'Izračun udjela za 2024. (euri)'!$G$1,2)</f>
        <v>122192.83</v>
      </c>
      <c r="K485" s="64">
        <f>+ROUND('Izračun udjela za 2024. (kune)'!K485/'Izračun udjela za 2024. (euri)'!$G$1,2)</f>
        <v>141507.28</v>
      </c>
      <c r="L485" s="65">
        <f>+ROUND('Izračun udjela za 2024. (kune)'!L485/'Izračun udjela za 2024. (euri)'!$G$1,2)</f>
        <v>4622</v>
      </c>
      <c r="M485" s="66">
        <f>+ROUND('Izračun udjela za 2024. (kune)'!M485/'Izračun udjela za 2024. (euri)'!$G$1,2)</f>
        <v>150573.81</v>
      </c>
      <c r="N485" s="64">
        <f>+ROUND('Izračun udjela za 2024. (kune)'!N485/'Izračun udjela za 2024. (euri)'!$G$1,2)</f>
        <v>134233.57999999999</v>
      </c>
      <c r="O485" s="65">
        <f>+ROUND('Izračun udjela za 2024. (kune)'!O485/'Izračun udjela za 2024. (euri)'!$G$1,2)</f>
        <v>3870.63</v>
      </c>
      <c r="P485" s="66">
        <f>+ROUND('Izračun udjela za 2024. (kune)'!P485/'Izračun udjela za 2024. (euri)'!$G$1,2)</f>
        <v>143399.25</v>
      </c>
      <c r="Q485" s="64">
        <f>+ROUND('Izračun udjela za 2024. (kune)'!Q485/'Izračun udjela za 2024. (euri)'!$G$1,2)</f>
        <v>127781</v>
      </c>
      <c r="R485" s="65">
        <f>+ROUND('Izračun udjela za 2024. (kune)'!R485/'Izračun udjela za 2024. (euri)'!$G$1,2)</f>
        <v>3716.01</v>
      </c>
      <c r="S485" s="66">
        <f>+ROUND('Izračun udjela za 2024. (kune)'!S485/'Izračun udjela za 2024. (euri)'!$G$1,2)</f>
        <v>136471.49</v>
      </c>
      <c r="T485" s="64">
        <f>+ROUND('Izračun udjela za 2024. (kune)'!T485/'Izračun udjela za 2024. (euri)'!$G$1,2)</f>
        <v>83223.08</v>
      </c>
      <c r="U485" s="65">
        <f>+ROUND('Izračun udjela za 2024. (kune)'!U485/'Izračun udjela za 2024. (euri)'!$G$1,2)</f>
        <v>2494.17</v>
      </c>
      <c r="V485" s="67">
        <f>+ROUND('Izračun udjela za 2024. (kune)'!V485/'Izračun udjela za 2024. (euri)'!$G$1,2)</f>
        <v>88801.81</v>
      </c>
      <c r="W485" s="64">
        <f>+ROUND('Izračun udjela za 2024. (kune)'!W485/'Izračun udjela za 2024. (euri)'!$G$1,2)</f>
        <v>98914.35</v>
      </c>
      <c r="X485" s="65">
        <f>+ROUND('Izračun udjela za 2024. (kune)'!X485/'Izračun udjela za 2024. (euri)'!$G$1,2)</f>
        <v>2881.02</v>
      </c>
      <c r="Y485" s="67">
        <f>+ROUND('Izračun udjela za 2024. (kune)'!Y485/'Izračun udjela za 2024. (euri)'!$G$1,2)</f>
        <v>105636.67</v>
      </c>
      <c r="Z485" s="64">
        <f>+ROUND('Izračun udjela za 2024. (kune)'!Z485/'Izračun udjela za 2024. (euri)'!$G$1,2)</f>
        <v>156930.75</v>
      </c>
      <c r="AA485" s="68">
        <f>+ROUND('Izračun udjela za 2024. (kune)'!AA485/'Izračun udjela za 2024. (euri)'!$G$1,2)</f>
        <v>127.75</v>
      </c>
      <c r="AB485" s="65">
        <f>+ROUND('Izračun udjela za 2024. (kune)'!AB485/'Izračun udjela za 2024. (euri)'!$G$1,2)</f>
        <v>4570.8100000000004</v>
      </c>
      <c r="AC485" s="67">
        <f>+ROUND('Izračun udjela za 2024. (kune)'!AC485/'Izračun udjela za 2024. (euri)'!$G$1,2)</f>
        <v>169207.35</v>
      </c>
      <c r="AD485" s="64">
        <f>+ROUND('Izračun udjela za 2024. (kune)'!AD485/'Izračun udjela za 2024. (euri)'!$G$1,2)</f>
        <v>67617.75</v>
      </c>
      <c r="AE485" s="68">
        <f>+ROUND('Izračun udjela za 2024. (kune)'!AE485/'Izračun udjela za 2024. (euri)'!$G$1,2)</f>
        <v>285.66000000000003</v>
      </c>
      <c r="AF485" s="65">
        <f>+ROUND('Izračun udjela za 2024. (kune)'!AF485/'Izračun udjela za 2024. (euri)'!$G$1,2)</f>
        <v>1860.5</v>
      </c>
      <c r="AG485" s="67">
        <f>+ROUND('Izračun udjela za 2024. (kune)'!AG485/'Izračun udjela za 2024. (euri)'!$G$1,2)</f>
        <v>76179.61</v>
      </c>
      <c r="AH485" s="64">
        <f>+ROUND('Izračun udjela za 2024. (kune)'!AH485/'Izračun udjela za 2024. (euri)'!$G$1,2)</f>
        <v>62116.94</v>
      </c>
      <c r="AI485" s="68">
        <f>+ROUND('Izračun udjela za 2024. (kune)'!AI485/'Izračun udjela za 2024. (euri)'!$G$1,2)</f>
        <v>534.12</v>
      </c>
      <c r="AJ485" s="64">
        <f>+ROUND('Izračun udjela za 2024. (kune)'!AJ485/'Izračun udjela za 2024. (euri)'!$G$1,2)</f>
        <v>1807.88</v>
      </c>
      <c r="AK485" s="67">
        <f>+ROUND('Izračun udjela za 2024. (kune)'!AK485/'Izračun udjela za 2024. (euri)'!$G$1,2)</f>
        <v>72322.23</v>
      </c>
      <c r="AL485" s="64">
        <f>+ROUND('Izračun udjela za 2024. (kune)'!AL485/'Izračun udjela za 2024. (euri)'!$G$1,2)</f>
        <v>87542.12</v>
      </c>
      <c r="AM485" s="68">
        <f>+ROUND('Izračun udjela za 2024. (kune)'!AM485/'Izračun udjela za 2024. (euri)'!$G$1,2)</f>
        <v>548.52</v>
      </c>
      <c r="AN485" s="64">
        <f>+ROUND('Izračun udjela za 2024. (kune)'!AN485/'Izračun udjela za 2024. (euri)'!$G$1,2)</f>
        <v>2549.77</v>
      </c>
      <c r="AO485" s="67">
        <f>+ROUND('Izračun udjela za 2024. (kune)'!AO485/'Izračun udjela za 2024. (euri)'!$G$1,2)</f>
        <v>100771.95</v>
      </c>
      <c r="AP485" s="69"/>
      <c r="AQ485" s="69"/>
      <c r="AR485" s="69"/>
      <c r="AS485" s="69"/>
      <c r="AT485" s="69"/>
      <c r="AU485" s="71"/>
      <c r="AV485" s="64">
        <v>8</v>
      </c>
      <c r="AW485" s="64">
        <v>19</v>
      </c>
      <c r="AX485" s="64">
        <v>30</v>
      </c>
      <c r="AY485" s="64">
        <v>36</v>
      </c>
      <c r="AZ485" s="64"/>
      <c r="BA485" s="64"/>
      <c r="BB485" s="64"/>
      <c r="BC485" s="64"/>
      <c r="BD485" s="72">
        <f t="shared" si="123"/>
        <v>104823.56</v>
      </c>
      <c r="BE485" s="73">
        <f t="shared" si="121"/>
        <v>172.12</v>
      </c>
      <c r="BF485" s="74">
        <f t="shared" si="131"/>
        <v>447.75</v>
      </c>
      <c r="BG485" s="66">
        <f t="shared" si="122"/>
        <v>167858.66999999998</v>
      </c>
      <c r="BH485" s="75">
        <f t="shared" si="124"/>
        <v>4.7430099096167912E-4</v>
      </c>
      <c r="BI485" s="76">
        <f t="shared" si="125"/>
        <v>4.7430099096167902E-4</v>
      </c>
    </row>
    <row r="486" spans="1:61" ht="15.75" customHeight="1" x14ac:dyDescent="0.25">
      <c r="A486" s="60">
        <v>1</v>
      </c>
      <c r="B486" s="61">
        <v>541</v>
      </c>
      <c r="C486" s="61">
        <v>1</v>
      </c>
      <c r="D486" s="79" t="s">
        <v>91</v>
      </c>
      <c r="E486" s="62" t="s">
        <v>565</v>
      </c>
      <c r="F486" s="63">
        <v>61075</v>
      </c>
      <c r="G486" s="64">
        <v>15</v>
      </c>
      <c r="H486" s="64">
        <f>+ROUND('Izračun udjela za 2024. (kune)'!H486/'Izračun udjela za 2024. (euri)'!$G$1,2)</f>
        <v>30806601.379999999</v>
      </c>
      <c r="I486" s="65">
        <f>+ROUND('Izračun udjela za 2024. (kune)'!I486/'Izračun udjela za 2024. (euri)'!$G$1,2)</f>
        <v>3267706.21</v>
      </c>
      <c r="J486" s="66">
        <f>+ROUND('Izračun udjela za 2024. (kune)'!J486/'Izračun udjela za 2024. (euri)'!$G$1,2)</f>
        <v>31669729.449999999</v>
      </c>
      <c r="K486" s="64">
        <f>+ROUND('Izračun udjela za 2024. (kune)'!K486/'Izračun udjela za 2024. (euri)'!$G$1,2)</f>
        <v>31941945.539999999</v>
      </c>
      <c r="L486" s="65">
        <f>+ROUND('Izračun udjela za 2024. (kune)'!L486/'Izračun udjela za 2024. (euri)'!$G$1,2)</f>
        <v>3388133.99</v>
      </c>
      <c r="M486" s="66">
        <f>+ROUND('Izračun udjela za 2024. (kune)'!M486/'Izračun udjela za 2024. (euri)'!$G$1,2)</f>
        <v>32836883.27</v>
      </c>
      <c r="N486" s="64">
        <f>+ROUND('Izračun udjela za 2024. (kune)'!N486/'Izračun udjela za 2024. (euri)'!$G$1,2)</f>
        <v>27372658.510000002</v>
      </c>
      <c r="O486" s="65">
        <f>+ROUND('Izračun udjela za 2024. (kune)'!O486/'Izračun udjela za 2024. (euri)'!$G$1,2)</f>
        <v>2903455.5</v>
      </c>
      <c r="P486" s="66">
        <f>+ROUND('Izračun udjela za 2024. (kune)'!P486/'Izračun udjela za 2024. (euri)'!$G$1,2)</f>
        <v>28139583.460000001</v>
      </c>
      <c r="Q486" s="64">
        <f>+ROUND('Izračun udjela za 2024. (kune)'!Q486/'Izračun udjela za 2024. (euri)'!$G$1,2)</f>
        <v>29490883.809999999</v>
      </c>
      <c r="R486" s="65">
        <f>+ROUND('Izračun udjela za 2024. (kune)'!R486/'Izračun udjela za 2024. (euri)'!$G$1,2)</f>
        <v>3137844.62</v>
      </c>
      <c r="S486" s="66">
        <f>+ROUND('Izračun udjela za 2024. (kune)'!S486/'Izračun udjela za 2024. (euri)'!$G$1,2)</f>
        <v>30305995.07</v>
      </c>
      <c r="T486" s="64">
        <f>+ROUND('Izračun udjela za 2024. (kune)'!T486/'Izračun udjela za 2024. (euri)'!$G$1,2)</f>
        <v>26767029.100000001</v>
      </c>
      <c r="U486" s="65">
        <f>+ROUND('Izračun udjela za 2024. (kune)'!U486/'Izračun udjela za 2024. (euri)'!$G$1,2)</f>
        <v>2851030.16</v>
      </c>
      <c r="V486" s="67">
        <f>+ROUND('Izračun udjela za 2024. (kune)'!V486/'Izračun udjela za 2024. (euri)'!$G$1,2)</f>
        <v>27503398.780000001</v>
      </c>
      <c r="W486" s="64">
        <f>+ROUND('Izračun udjela za 2024. (kune)'!W486/'Izračun udjela za 2024. (euri)'!$G$1,2)</f>
        <v>30722707.329999998</v>
      </c>
      <c r="X486" s="65">
        <f>+ROUND('Izračun udjela za 2024. (kune)'!X486/'Izračun udjela za 2024. (euri)'!$G$1,2)</f>
        <v>3291721.71</v>
      </c>
      <c r="Y486" s="67">
        <f>+ROUND('Izračun udjela za 2024. (kune)'!Y486/'Izračun udjela za 2024. (euri)'!$G$1,2)</f>
        <v>31545633.460000001</v>
      </c>
      <c r="Z486" s="64">
        <f>+ROUND('Izračun udjela za 2024. (kune)'!Z486/'Izračun udjela za 2024. (euri)'!$G$1,2)</f>
        <v>34480038.259999998</v>
      </c>
      <c r="AA486" s="68">
        <f>+ROUND('Izračun udjela za 2024. (kune)'!AA486/'Izračun udjela za 2024. (euri)'!$G$1,2)</f>
        <v>105795.85</v>
      </c>
      <c r="AB486" s="65">
        <f>+ROUND('Izračun udjela za 2024. (kune)'!AB486/'Izračun udjela za 2024. (euri)'!$G$1,2)</f>
        <v>3694293.25</v>
      </c>
      <c r="AC486" s="67">
        <f>+ROUND('Izračun udjela za 2024. (kune)'!AC486/'Izračun udjela za 2024. (euri)'!$G$1,2)</f>
        <v>35334828.25</v>
      </c>
      <c r="AD486" s="64">
        <f>+ROUND('Izračun udjela za 2024. (kune)'!AD486/'Izračun udjela za 2024. (euri)'!$G$1,2)</f>
        <v>33478600.23</v>
      </c>
      <c r="AE486" s="68">
        <f>+ROUND('Izračun udjela za 2024. (kune)'!AE486/'Izračun udjela za 2024. (euri)'!$G$1,2)</f>
        <v>19501.68</v>
      </c>
      <c r="AF486" s="65">
        <f>+ROUND('Izračun udjela za 2024. (kune)'!AF486/'Izračun udjela za 2024. (euri)'!$G$1,2)</f>
        <v>3600733.45</v>
      </c>
      <c r="AG486" s="67">
        <f>+ROUND('Izračun udjela za 2024. (kune)'!AG486/'Izračun udjela za 2024. (euri)'!$G$1,2)</f>
        <v>34381077.649999999</v>
      </c>
      <c r="AH486" s="64">
        <f>+ROUND('Izračun udjela za 2024. (kune)'!AH486/'Izračun udjela za 2024. (euri)'!$G$1,2)</f>
        <v>29857560.079999998</v>
      </c>
      <c r="AI486" s="68">
        <f>+ROUND('Izračun udjela za 2024. (kune)'!AI486/'Izračun udjela za 2024. (euri)'!$G$1,2)</f>
        <v>10212.120000000001</v>
      </c>
      <c r="AJ486" s="64">
        <f>+ROUND('Izračun udjela za 2024. (kune)'!AJ486/'Izračun udjela za 2024. (euri)'!$G$1,2)</f>
        <v>3201963.87</v>
      </c>
      <c r="AK486" s="67">
        <f>+ROUND('Izračun udjela za 2024. (kune)'!AK486/'Izračun udjela za 2024. (euri)'!$G$1,2)</f>
        <v>30705838.920000002</v>
      </c>
      <c r="AL486" s="64">
        <f>+ROUND('Izračun udjela za 2024. (kune)'!AL486/'Izračun udjela za 2024. (euri)'!$G$1,2)</f>
        <v>37069306.710000001</v>
      </c>
      <c r="AM486" s="68">
        <f>+ROUND('Izračun udjela za 2024. (kune)'!AM486/'Izračun udjela za 2024. (euri)'!$G$1,2)</f>
        <v>13533.52</v>
      </c>
      <c r="AN486" s="64">
        <f>+ROUND('Izračun udjela za 2024. (kune)'!AN486/'Izračun udjela za 2024. (euri)'!$G$1,2)</f>
        <v>3970292.56</v>
      </c>
      <c r="AO486" s="67">
        <f>+ROUND('Izračun udjela za 2024. (kune)'!AO486/'Izračun udjela za 2024. (euri)'!$G$1,2)</f>
        <v>38118818.350000001</v>
      </c>
      <c r="AP486" s="69"/>
      <c r="AQ486" s="69"/>
      <c r="AR486" s="69"/>
      <c r="AS486" s="69"/>
      <c r="AT486" s="69"/>
      <c r="AU486" s="71"/>
      <c r="AV486" s="64">
        <v>231</v>
      </c>
      <c r="AW486" s="64">
        <v>192</v>
      </c>
      <c r="AX486" s="64">
        <v>278</v>
      </c>
      <c r="AY486" s="64">
        <v>308</v>
      </c>
      <c r="AZ486" s="64"/>
      <c r="BA486" s="64"/>
      <c r="BB486" s="64"/>
      <c r="BC486" s="64"/>
      <c r="BD486" s="72">
        <f t="shared" si="123"/>
        <v>34017239.329999998</v>
      </c>
      <c r="BE486" s="73">
        <f t="shared" si="121"/>
        <v>556.97</v>
      </c>
      <c r="BF486" s="74">
        <f>+$BJ$601</f>
        <v>453.27</v>
      </c>
      <c r="BG486" s="66">
        <f t="shared" si="122"/>
        <v>0</v>
      </c>
      <c r="BH486" s="75">
        <f t="shared" si="124"/>
        <v>0</v>
      </c>
      <c r="BI486" s="76">
        <f t="shared" si="125"/>
        <v>0</v>
      </c>
    </row>
    <row r="487" spans="1:61" ht="15.75" customHeight="1" x14ac:dyDescent="0.25">
      <c r="A487" s="60">
        <v>1</v>
      </c>
      <c r="B487" s="61">
        <v>542</v>
      </c>
      <c r="C487" s="61">
        <v>1</v>
      </c>
      <c r="D487" s="79" t="s">
        <v>87</v>
      </c>
      <c r="E487" s="62" t="s">
        <v>566</v>
      </c>
      <c r="F487" s="63">
        <v>1765</v>
      </c>
      <c r="G487" s="64">
        <v>10</v>
      </c>
      <c r="H487" s="64">
        <f>+ROUND('Izračun udjela za 2024. (kune)'!H487/'Izračun udjela za 2024. (euri)'!$G$1,2)</f>
        <v>330343.21999999997</v>
      </c>
      <c r="I487" s="65">
        <f>+ROUND('Izračun udjela za 2024. (kune)'!I487/'Izračun udjela za 2024. (euri)'!$G$1,2)</f>
        <v>15573.43</v>
      </c>
      <c r="J487" s="66">
        <f>+ROUND('Izračun udjela za 2024. (kune)'!J487/'Izračun udjela za 2024. (euri)'!$G$1,2)</f>
        <v>346246.78</v>
      </c>
      <c r="K487" s="64">
        <f>+ROUND('Izračun udjela za 2024. (kune)'!K487/'Izračun udjela za 2024. (euri)'!$G$1,2)</f>
        <v>324347.05</v>
      </c>
      <c r="L487" s="65">
        <f>+ROUND('Izračun udjela za 2024. (kune)'!L487/'Izračun udjela za 2024. (euri)'!$G$1,2)</f>
        <v>15290.75</v>
      </c>
      <c r="M487" s="66">
        <f>+ROUND('Izračun udjela za 2024. (kune)'!M487/'Izračun udjela za 2024. (euri)'!$G$1,2)</f>
        <v>339961.93</v>
      </c>
      <c r="N487" s="64">
        <f>+ROUND('Izračun udjela za 2024. (kune)'!N487/'Izračun udjela za 2024. (euri)'!$G$1,2)</f>
        <v>257017.16</v>
      </c>
      <c r="O487" s="65">
        <f>+ROUND('Izračun udjela za 2024. (kune)'!O487/'Izračun udjela za 2024. (euri)'!$G$1,2)</f>
        <v>12116.45</v>
      </c>
      <c r="P487" s="66">
        <f>+ROUND('Izračun udjela za 2024. (kune)'!P487/'Izračun udjela za 2024. (euri)'!$G$1,2)</f>
        <v>269390.78000000003</v>
      </c>
      <c r="Q487" s="64">
        <f>+ROUND('Izračun udjela za 2024. (kune)'!Q487/'Izračun udjela za 2024. (euri)'!$G$1,2)</f>
        <v>242473.17</v>
      </c>
      <c r="R487" s="65">
        <f>+ROUND('Izračun udjela za 2024. (kune)'!R487/'Izračun udjela za 2024. (euri)'!$G$1,2)</f>
        <v>11518.61</v>
      </c>
      <c r="S487" s="66">
        <f>+ROUND('Izračun udjela za 2024. (kune)'!S487/'Izračun udjela za 2024. (euri)'!$G$1,2)</f>
        <v>254050.01</v>
      </c>
      <c r="T487" s="64">
        <f>+ROUND('Izračun udjela za 2024. (kune)'!T487/'Izračun udjela za 2024. (euri)'!$G$1,2)</f>
        <v>223671.98</v>
      </c>
      <c r="U487" s="65">
        <f>+ROUND('Izračun udjela za 2024. (kune)'!U487/'Izračun udjela za 2024. (euri)'!$G$1,2)</f>
        <v>10641.12</v>
      </c>
      <c r="V487" s="67">
        <f>+ROUND('Izračun udjela za 2024. (kune)'!V487/'Izračun udjela za 2024. (euri)'!$G$1,2)</f>
        <v>234333.94</v>
      </c>
      <c r="W487" s="64">
        <f>+ROUND('Izračun udjela za 2024. (kune)'!W487/'Izračun udjela za 2024. (euri)'!$G$1,2)</f>
        <v>309212</v>
      </c>
      <c r="X487" s="65">
        <f>+ROUND('Izračun udjela za 2024. (kune)'!X487/'Izračun udjela za 2024. (euri)'!$G$1,2)</f>
        <v>14724.39</v>
      </c>
      <c r="Y487" s="67">
        <f>+ROUND('Izračun udjela za 2024. (kune)'!Y487/'Izračun udjela za 2024. (euri)'!$G$1,2)</f>
        <v>323936.36</v>
      </c>
      <c r="Z487" s="64">
        <f>+ROUND('Izračun udjela za 2024. (kune)'!Z487/'Izračun udjela za 2024. (euri)'!$G$1,2)</f>
        <v>379772.83</v>
      </c>
      <c r="AA487" s="68">
        <f>+ROUND('Izračun udjela za 2024. (kune)'!AA487/'Izračun udjela za 2024. (euri)'!$G$1,2)</f>
        <v>466.35</v>
      </c>
      <c r="AB487" s="65">
        <f>+ROUND('Izračun udjela za 2024. (kune)'!AB487/'Izračun udjela za 2024. (euri)'!$G$1,2)</f>
        <v>18084.43</v>
      </c>
      <c r="AC487" s="67">
        <f>+ROUND('Izračun udjela za 2024. (kune)'!AC487/'Izračun udjela za 2024. (euri)'!$G$1,2)</f>
        <v>397857.24</v>
      </c>
      <c r="AD487" s="64">
        <f>+ROUND('Izračun udjela za 2024. (kune)'!AD487/'Izračun udjela za 2024. (euri)'!$G$1,2)</f>
        <v>383723.02</v>
      </c>
      <c r="AE487" s="68">
        <f>+ROUND('Izračun udjela za 2024. (kune)'!AE487/'Izračun udjela za 2024. (euri)'!$G$1,2)</f>
        <v>117.06</v>
      </c>
      <c r="AF487" s="65">
        <f>+ROUND('Izračun udjela za 2024. (kune)'!AF487/'Izračun udjela za 2024. (euri)'!$G$1,2)</f>
        <v>17984.169999999998</v>
      </c>
      <c r="AG487" s="67">
        <f>+ROUND('Izračun udjela za 2024. (kune)'!AG487/'Izračun udjela za 2024. (euri)'!$G$1,2)</f>
        <v>402312.74</v>
      </c>
      <c r="AH487" s="64">
        <f>+ROUND('Izračun udjela za 2024. (kune)'!AH487/'Izračun udjela za 2024. (euri)'!$G$1,2)</f>
        <v>388930.89</v>
      </c>
      <c r="AI487" s="68">
        <f>+ROUND('Izračun udjela za 2024. (kune)'!AI487/'Izračun udjela za 2024. (euri)'!$G$1,2)</f>
        <v>0</v>
      </c>
      <c r="AJ487" s="64">
        <f>+ROUND('Izračun udjela za 2024. (kune)'!AJ487/'Izračun udjela za 2024. (euri)'!$G$1,2)</f>
        <v>18881.95</v>
      </c>
      <c r="AK487" s="67">
        <f>+ROUND('Izračun udjela za 2024. (kune)'!AK487/'Izračun udjela za 2024. (euri)'!$G$1,2)</f>
        <v>407053.83</v>
      </c>
      <c r="AL487" s="64">
        <f>+ROUND('Izračun udjela za 2024. (kune)'!AL487/'Izračun udjela za 2024. (euri)'!$G$1,2)</f>
        <v>413802.57</v>
      </c>
      <c r="AM487" s="68">
        <f>+ROUND('Izračun udjela za 2024. (kune)'!AM487/'Izračun udjela za 2024. (euri)'!$G$1,2)</f>
        <v>168.83</v>
      </c>
      <c r="AN487" s="64">
        <f>+ROUND('Izračun udjela za 2024. (kune)'!AN487/'Izračun udjela za 2024. (euri)'!$G$1,2)</f>
        <v>19659.669999999998</v>
      </c>
      <c r="AO487" s="67">
        <f>+ROUND('Izračun udjela za 2024. (kune)'!AO487/'Izračun udjela za 2024. (euri)'!$G$1,2)</f>
        <v>433557.19</v>
      </c>
      <c r="AP487" s="69"/>
      <c r="AQ487" s="69"/>
      <c r="AR487" s="69"/>
      <c r="AS487" s="69"/>
      <c r="AT487" s="69"/>
      <c r="AU487" s="71"/>
      <c r="AV487" s="64">
        <v>0</v>
      </c>
      <c r="AW487" s="64">
        <v>0</v>
      </c>
      <c r="AX487" s="64">
        <v>0</v>
      </c>
      <c r="AY487" s="64">
        <v>0</v>
      </c>
      <c r="AZ487" s="64"/>
      <c r="BA487" s="64"/>
      <c r="BB487" s="64"/>
      <c r="BC487" s="64"/>
      <c r="BD487" s="72">
        <f t="shared" si="123"/>
        <v>392943.47</v>
      </c>
      <c r="BE487" s="73">
        <f t="shared" si="121"/>
        <v>222.63</v>
      </c>
      <c r="BF487" s="74">
        <f>+$BJ$600</f>
        <v>447.75</v>
      </c>
      <c r="BG487" s="66">
        <f t="shared" si="122"/>
        <v>397336.8</v>
      </c>
      <c r="BH487" s="75">
        <f t="shared" si="124"/>
        <v>1.1227137566712671E-3</v>
      </c>
      <c r="BI487" s="76">
        <f t="shared" si="125"/>
        <v>1.1227137566712699E-3</v>
      </c>
    </row>
    <row r="488" spans="1:61" ht="15.75" customHeight="1" x14ac:dyDescent="0.25">
      <c r="A488" s="60">
        <v>1</v>
      </c>
      <c r="B488" s="61">
        <v>543</v>
      </c>
      <c r="C488" s="61">
        <v>1</v>
      </c>
      <c r="D488" s="79" t="s">
        <v>91</v>
      </c>
      <c r="E488" s="62" t="s">
        <v>567</v>
      </c>
      <c r="F488" s="63">
        <v>24133</v>
      </c>
      <c r="G488" s="64">
        <v>12</v>
      </c>
      <c r="H488" s="64">
        <f>+ROUND('Izračun udjela za 2024. (kune)'!H488/'Izračun udjela za 2024. (euri)'!$G$1,2)</f>
        <v>14998534.289999999</v>
      </c>
      <c r="I488" s="65">
        <f>+ROUND('Izračun udjela za 2024. (kune)'!I488/'Izračun udjela za 2024. (euri)'!$G$1,2)</f>
        <v>1590918.93</v>
      </c>
      <c r="J488" s="66">
        <f>+ROUND('Izračun udjela za 2024. (kune)'!J488/'Izračun udjela za 2024. (euri)'!$G$1,2)</f>
        <v>15016529.210000001</v>
      </c>
      <c r="K488" s="64">
        <f>+ROUND('Izračun udjela za 2024. (kune)'!K488/'Izračun udjela za 2024. (euri)'!$G$1,2)</f>
        <v>15679492.029999999</v>
      </c>
      <c r="L488" s="65">
        <f>+ROUND('Izračun udjela za 2024. (kune)'!L488/'Izračun udjela za 2024. (euri)'!$G$1,2)</f>
        <v>1663149.22</v>
      </c>
      <c r="M488" s="66">
        <f>+ROUND('Izračun udjela za 2024. (kune)'!M488/'Izračun udjela za 2024. (euri)'!$G$1,2)</f>
        <v>15698303.949999999</v>
      </c>
      <c r="N488" s="64">
        <f>+ROUND('Izračun udjela za 2024. (kune)'!N488/'Izračun udjela za 2024. (euri)'!$G$1,2)</f>
        <v>13755466.57</v>
      </c>
      <c r="O488" s="65">
        <f>+ROUND('Izračun udjela za 2024. (kune)'!O488/'Izračun udjela za 2024. (euri)'!$G$1,2)</f>
        <v>1459061.29</v>
      </c>
      <c r="P488" s="66">
        <f>+ROUND('Izračun udjela za 2024. (kune)'!P488/'Izračun udjela za 2024. (euri)'!$G$1,2)</f>
        <v>13771973.91</v>
      </c>
      <c r="Q488" s="64">
        <f>+ROUND('Izračun udjela za 2024. (kune)'!Q488/'Izračun udjela za 2024. (euri)'!$G$1,2)</f>
        <v>14860779.939999999</v>
      </c>
      <c r="R488" s="65">
        <f>+ROUND('Izračun udjela za 2024. (kune)'!R488/'Izračun udjela za 2024. (euri)'!$G$1,2)</f>
        <v>1579765.4</v>
      </c>
      <c r="S488" s="66">
        <f>+ROUND('Izračun udjela za 2024. (kune)'!S488/'Izračun udjela za 2024. (euri)'!$G$1,2)</f>
        <v>14874736.279999999</v>
      </c>
      <c r="T488" s="64">
        <f>+ROUND('Izračun udjela za 2024. (kune)'!T488/'Izračun udjela za 2024. (euri)'!$G$1,2)</f>
        <v>13676513.35</v>
      </c>
      <c r="U488" s="65">
        <f>+ROUND('Izračun udjela za 2024. (kune)'!U488/'Izračun udjela za 2024. (euri)'!$G$1,2)</f>
        <v>1455346.83</v>
      </c>
      <c r="V488" s="67">
        <f>+ROUND('Izračun udjela za 2024. (kune)'!V488/'Izračun udjela za 2024. (euri)'!$G$1,2)</f>
        <v>13687706.5</v>
      </c>
      <c r="W488" s="64">
        <f>+ROUND('Izračun udjela za 2024. (kune)'!W488/'Izračun udjela za 2024. (euri)'!$G$1,2)</f>
        <v>15093372.289999999</v>
      </c>
      <c r="X488" s="65">
        <f>+ROUND('Izračun udjela za 2024. (kune)'!X488/'Izračun udjela za 2024. (euri)'!$G$1,2)</f>
        <v>1617148.59</v>
      </c>
      <c r="Y488" s="67">
        <f>+ROUND('Izračun udjela za 2024. (kune)'!Y488/'Izračun udjela za 2024. (euri)'!$G$1,2)</f>
        <v>15093370.539999999</v>
      </c>
      <c r="Z488" s="64">
        <f>+ROUND('Izračun udjela za 2024. (kune)'!Z488/'Izračun udjela za 2024. (euri)'!$G$1,2)</f>
        <v>16373321.1</v>
      </c>
      <c r="AA488" s="68">
        <f>+ROUND('Izračun udjela za 2024. (kune)'!AA488/'Izračun udjela za 2024. (euri)'!$G$1,2)</f>
        <v>32175.07</v>
      </c>
      <c r="AB488" s="65">
        <f>+ROUND('Izračun udjela za 2024. (kune)'!AB488/'Izračun udjela za 2024. (euri)'!$G$1,2)</f>
        <v>1754286.09</v>
      </c>
      <c r="AC488" s="67">
        <f>+ROUND('Izračun udjela za 2024. (kune)'!AC488/'Izračun udjela za 2024. (euri)'!$G$1,2)</f>
        <v>16341296.67</v>
      </c>
      <c r="AD488" s="64">
        <f>+ROUND('Izračun udjela za 2024. (kune)'!AD488/'Izračun udjela za 2024. (euri)'!$G$1,2)</f>
        <v>16204080.029999999</v>
      </c>
      <c r="AE488" s="68">
        <f>+ROUND('Izračun udjela za 2024. (kune)'!AE488/'Izračun udjela za 2024. (euri)'!$G$1,2)</f>
        <v>6333.24</v>
      </c>
      <c r="AF488" s="65">
        <f>+ROUND('Izračun udjela za 2024. (kune)'!AF488/'Izračun udjela za 2024. (euri)'!$G$1,2)</f>
        <v>1740578.94</v>
      </c>
      <c r="AG488" s="67">
        <f>+ROUND('Izračun udjela za 2024. (kune)'!AG488/'Izračun udjela za 2024. (euri)'!$G$1,2)</f>
        <v>16196041.529999999</v>
      </c>
      <c r="AH488" s="64">
        <f>+ROUND('Izračun udjela za 2024. (kune)'!AH488/'Izračun udjela za 2024. (euri)'!$G$1,2)</f>
        <v>14246469.380000001</v>
      </c>
      <c r="AI488" s="68">
        <f>+ROUND('Izračun udjela za 2024. (kune)'!AI488/'Izračun udjela za 2024. (euri)'!$G$1,2)</f>
        <v>1923.34</v>
      </c>
      <c r="AJ488" s="64">
        <f>+ROUND('Izračun udjela za 2024. (kune)'!AJ488/'Izračun udjela za 2024. (euri)'!$G$1,2)</f>
        <v>1526931.36</v>
      </c>
      <c r="AK488" s="67">
        <f>+ROUND('Izračun udjela za 2024. (kune)'!AK488/'Izračun udjela za 2024. (euri)'!$G$1,2)</f>
        <v>14250194.710000001</v>
      </c>
      <c r="AL488" s="64">
        <f>+ROUND('Izračun udjela za 2024. (kune)'!AL488/'Izračun udjela za 2024. (euri)'!$G$1,2)</f>
        <v>17529244.859999999</v>
      </c>
      <c r="AM488" s="68">
        <f>+ROUND('Izračun udjela za 2024. (kune)'!AM488/'Izračun udjela za 2024. (euri)'!$G$1,2)</f>
        <v>794.24</v>
      </c>
      <c r="AN488" s="64">
        <f>+ROUND('Izračun udjela za 2024. (kune)'!AN488/'Izračun udjela za 2024. (euri)'!$G$1,2)</f>
        <v>1878415.29</v>
      </c>
      <c r="AO488" s="67">
        <f>+ROUND('Izračun udjela za 2024. (kune)'!AO488/'Izračun udjela za 2024. (euri)'!$G$1,2)</f>
        <v>17536066.649999999</v>
      </c>
      <c r="AP488" s="69"/>
      <c r="AQ488" s="69"/>
      <c r="AR488" s="69"/>
      <c r="AS488" s="69"/>
      <c r="AT488" s="69"/>
      <c r="AU488" s="71"/>
      <c r="AV488" s="64">
        <v>18</v>
      </c>
      <c r="AW488" s="64">
        <v>18</v>
      </c>
      <c r="AX488" s="64">
        <v>29</v>
      </c>
      <c r="AY488" s="64">
        <v>36</v>
      </c>
      <c r="AZ488" s="64"/>
      <c r="BA488" s="64"/>
      <c r="BB488" s="64"/>
      <c r="BC488" s="64"/>
      <c r="BD488" s="72">
        <f t="shared" si="123"/>
        <v>15883394.02</v>
      </c>
      <c r="BE488" s="73">
        <f t="shared" si="121"/>
        <v>658.16</v>
      </c>
      <c r="BF488" s="74">
        <f>+$BJ$601</f>
        <v>453.27</v>
      </c>
      <c r="BG488" s="66">
        <f t="shared" si="122"/>
        <v>0</v>
      </c>
      <c r="BH488" s="75">
        <f t="shared" si="124"/>
        <v>0</v>
      </c>
      <c r="BI488" s="76">
        <f t="shared" si="125"/>
        <v>0</v>
      </c>
    </row>
    <row r="489" spans="1:61" ht="15.75" customHeight="1" x14ac:dyDescent="0.25">
      <c r="A489" s="60">
        <v>1</v>
      </c>
      <c r="B489" s="61">
        <v>544</v>
      </c>
      <c r="C489" s="61">
        <v>1</v>
      </c>
      <c r="D489" s="79" t="s">
        <v>87</v>
      </c>
      <c r="E489" s="62" t="s">
        <v>568</v>
      </c>
      <c r="F489" s="63">
        <v>1926</v>
      </c>
      <c r="G489" s="64">
        <v>10</v>
      </c>
      <c r="H489" s="64">
        <f>+ROUND('Izračun udjela za 2024. (kune)'!H489/'Izračun udjela za 2024. (euri)'!$G$1,2)</f>
        <v>397012.36</v>
      </c>
      <c r="I489" s="65">
        <f>+ROUND('Izračun udjela za 2024. (kune)'!I489/'Izračun udjela za 2024. (euri)'!$G$1,2)</f>
        <v>21651.52</v>
      </c>
      <c r="J489" s="66">
        <f>+ROUND('Izračun udjela za 2024. (kune)'!J489/'Izračun udjela za 2024. (euri)'!$G$1,2)</f>
        <v>412896.93</v>
      </c>
      <c r="K489" s="64">
        <f>+ROUND('Izračun udjela za 2024. (kune)'!K489/'Izračun udjela za 2024. (euri)'!$G$1,2)</f>
        <v>334364.15000000002</v>
      </c>
      <c r="L489" s="65">
        <f>+ROUND('Izračun udjela za 2024. (kune)'!L489/'Izračun udjela za 2024. (euri)'!$G$1,2)</f>
        <v>19017.990000000002</v>
      </c>
      <c r="M489" s="66">
        <f>+ROUND('Izračun udjela za 2024. (kune)'!M489/'Izračun udjela za 2024. (euri)'!$G$1,2)</f>
        <v>346880.77</v>
      </c>
      <c r="N489" s="64">
        <f>+ROUND('Izračun udjela za 2024. (kune)'!N489/'Izračun udjela za 2024. (euri)'!$G$1,2)</f>
        <v>283635.20000000001</v>
      </c>
      <c r="O489" s="65">
        <f>+ROUND('Izračun udjela za 2024. (kune)'!O489/'Izračun udjela za 2024. (euri)'!$G$1,2)</f>
        <v>13371.29</v>
      </c>
      <c r="P489" s="66">
        <f>+ROUND('Izračun udjela za 2024. (kune)'!P489/'Izračun udjela za 2024. (euri)'!$G$1,2)</f>
        <v>297290.3</v>
      </c>
      <c r="Q489" s="64">
        <f>+ROUND('Izračun udjela za 2024. (kune)'!Q489/'Izračun udjela za 2024. (euri)'!$G$1,2)</f>
        <v>302513.91999999998</v>
      </c>
      <c r="R489" s="65">
        <f>+ROUND('Izračun udjela za 2024. (kune)'!R489/'Izračun udjela za 2024. (euri)'!$G$1,2)</f>
        <v>14368.43</v>
      </c>
      <c r="S489" s="66">
        <f>+ROUND('Izračun udjela za 2024. (kune)'!S489/'Izračun udjela za 2024. (euri)'!$G$1,2)</f>
        <v>316960.03999999998</v>
      </c>
      <c r="T489" s="64">
        <f>+ROUND('Izračun udjela za 2024. (kune)'!T489/'Izračun udjela za 2024. (euri)'!$G$1,2)</f>
        <v>368515.42</v>
      </c>
      <c r="U489" s="65">
        <f>+ROUND('Izračun udjela za 2024. (kune)'!U489/'Izračun udjela za 2024. (euri)'!$G$1,2)</f>
        <v>17495.91</v>
      </c>
      <c r="V489" s="67">
        <f>+ROUND('Izračun udjela za 2024. (kune)'!V489/'Izračun udjela za 2024. (euri)'!$G$1,2)</f>
        <v>386121.46</v>
      </c>
      <c r="W489" s="64">
        <f>+ROUND('Izračun udjela za 2024. (kune)'!W489/'Izračun udjela za 2024. (euri)'!$G$1,2)</f>
        <v>350663.17</v>
      </c>
      <c r="X489" s="65">
        <f>+ROUND('Izračun udjela za 2024. (kune)'!X489/'Izračun udjela za 2024. (euri)'!$G$1,2)</f>
        <v>16698.25</v>
      </c>
      <c r="Y489" s="67">
        <f>+ROUND('Izračun udjela za 2024. (kune)'!Y489/'Izračun udjela za 2024. (euri)'!$G$1,2)</f>
        <v>367361.41</v>
      </c>
      <c r="Z489" s="64">
        <f>+ROUND('Izračun udjela za 2024. (kune)'!Z489/'Izračun udjela za 2024. (euri)'!$G$1,2)</f>
        <v>410350.39</v>
      </c>
      <c r="AA489" s="68">
        <f>+ROUND('Izračun udjela za 2024. (kune)'!AA489/'Izračun udjela za 2024. (euri)'!$G$1,2)</f>
        <v>730.24</v>
      </c>
      <c r="AB489" s="65">
        <f>+ROUND('Izračun udjela za 2024. (kune)'!AB489/'Izračun udjela za 2024. (euri)'!$G$1,2)</f>
        <v>19540.5</v>
      </c>
      <c r="AC489" s="67">
        <f>+ROUND('Izračun udjela za 2024. (kune)'!AC489/'Izračun udjela za 2024. (euri)'!$G$1,2)</f>
        <v>429963.58</v>
      </c>
      <c r="AD489" s="64">
        <f>+ROUND('Izračun udjela za 2024. (kune)'!AD489/'Izračun udjela za 2024. (euri)'!$G$1,2)</f>
        <v>366304.09</v>
      </c>
      <c r="AE489" s="68">
        <f>+ROUND('Izračun udjela za 2024. (kune)'!AE489/'Izračun udjela za 2024. (euri)'!$G$1,2)</f>
        <v>809.85</v>
      </c>
      <c r="AF489" s="65">
        <f>+ROUND('Izračun udjela za 2024. (kune)'!AF489/'Izračun udjela za 2024. (euri)'!$G$1,2)</f>
        <v>17261.93</v>
      </c>
      <c r="AG489" s="67">
        <f>+ROUND('Izračun udjela za 2024. (kune)'!AG489/'Izračun udjela za 2024. (euri)'!$G$1,2)</f>
        <v>383931.51</v>
      </c>
      <c r="AH489" s="64">
        <f>+ROUND('Izračun udjela za 2024. (kune)'!AH489/'Izračun udjela za 2024. (euri)'!$G$1,2)</f>
        <v>335058.67</v>
      </c>
      <c r="AI489" s="68">
        <f>+ROUND('Izračun udjela za 2024. (kune)'!AI489/'Izračun udjela za 2024. (euri)'!$G$1,2)</f>
        <v>55.74</v>
      </c>
      <c r="AJ489" s="64">
        <f>+ROUND('Izračun udjela za 2024. (kune)'!AJ489/'Izračun udjela za 2024. (euri)'!$G$1,2)</f>
        <v>16498.37</v>
      </c>
      <c r="AK489" s="67">
        <f>+ROUND('Izračun udjela za 2024. (kune)'!AK489/'Izračun udjela za 2024. (euri)'!$G$1,2)</f>
        <v>351230.98</v>
      </c>
      <c r="AL489" s="64">
        <f>+ROUND('Izračun udjela za 2024. (kune)'!AL489/'Izračun udjela za 2024. (euri)'!$G$1,2)</f>
        <v>443490.68</v>
      </c>
      <c r="AM489" s="68">
        <f>+ROUND('Izračun udjela za 2024. (kune)'!AM489/'Izračun udjela za 2024. (euri)'!$G$1,2)</f>
        <v>111.5</v>
      </c>
      <c r="AN489" s="64">
        <f>+ROUND('Izračun udjela za 2024. (kune)'!AN489/'Izračun udjela za 2024. (euri)'!$G$1,2)</f>
        <v>20930.03</v>
      </c>
      <c r="AO489" s="67">
        <f>+ROUND('Izračun udjela za 2024. (kune)'!AO489/'Izračun udjela za 2024. (euri)'!$G$1,2)</f>
        <v>466883.99</v>
      </c>
      <c r="AP489" s="69"/>
      <c r="AQ489" s="69"/>
      <c r="AR489" s="69"/>
      <c r="AS489" s="69"/>
      <c r="AT489" s="69"/>
      <c r="AU489" s="71"/>
      <c r="AV489" s="64">
        <v>4</v>
      </c>
      <c r="AW489" s="64">
        <v>4</v>
      </c>
      <c r="AX489" s="64">
        <v>4</v>
      </c>
      <c r="AY489" s="64">
        <v>10</v>
      </c>
      <c r="AZ489" s="64"/>
      <c r="BA489" s="64"/>
      <c r="BB489" s="64"/>
      <c r="BC489" s="64"/>
      <c r="BD489" s="72">
        <f t="shared" si="123"/>
        <v>399874.29</v>
      </c>
      <c r="BE489" s="73">
        <f t="shared" si="121"/>
        <v>207.62</v>
      </c>
      <c r="BF489" s="74">
        <f t="shared" ref="BF489:BF552" si="132">+$BJ$600</f>
        <v>447.75</v>
      </c>
      <c r="BG489" s="66">
        <f t="shared" si="122"/>
        <v>462490.38</v>
      </c>
      <c r="BH489" s="75">
        <f t="shared" si="124"/>
        <v>1.3068115310590962E-3</v>
      </c>
      <c r="BI489" s="76">
        <f t="shared" si="125"/>
        <v>1.3068115310591001E-3</v>
      </c>
    </row>
    <row r="490" spans="1:61" ht="15.75" customHeight="1" x14ac:dyDescent="0.25">
      <c r="A490" s="60">
        <v>1</v>
      </c>
      <c r="B490" s="61">
        <v>545</v>
      </c>
      <c r="C490" s="61">
        <v>1</v>
      </c>
      <c r="D490" s="79" t="s">
        <v>87</v>
      </c>
      <c r="E490" s="62" t="s">
        <v>569</v>
      </c>
      <c r="F490" s="63">
        <v>1824</v>
      </c>
      <c r="G490" s="64">
        <v>10</v>
      </c>
      <c r="H490" s="64">
        <f>+ROUND('Izračun udjela za 2024. (kune)'!H490/'Izračun udjela za 2024. (euri)'!$G$1,2)</f>
        <v>503957.64</v>
      </c>
      <c r="I490" s="65">
        <f>+ROUND('Izračun udjela za 2024. (kune)'!I490/'Izračun udjela za 2024. (euri)'!$G$1,2)</f>
        <v>23758.14</v>
      </c>
      <c r="J490" s="66">
        <f>+ROUND('Izračun udjela za 2024. (kune)'!J490/'Izračun udjela za 2024. (euri)'!$G$1,2)</f>
        <v>528219.44999999995</v>
      </c>
      <c r="K490" s="64">
        <f>+ROUND('Izračun udjela za 2024. (kune)'!K490/'Izračun udjela za 2024. (euri)'!$G$1,2)</f>
        <v>512393.19</v>
      </c>
      <c r="L490" s="65">
        <f>+ROUND('Izračun udjela za 2024. (kune)'!L490/'Izračun udjela za 2024. (euri)'!$G$1,2)</f>
        <v>24155.82</v>
      </c>
      <c r="M490" s="66">
        <f>+ROUND('Izračun udjela za 2024. (kune)'!M490/'Izračun udjela za 2024. (euri)'!$G$1,2)</f>
        <v>537061.11</v>
      </c>
      <c r="N490" s="64">
        <f>+ROUND('Izračun udjela za 2024. (kune)'!N490/'Izračun udjela za 2024. (euri)'!$G$1,2)</f>
        <v>446442.51</v>
      </c>
      <c r="O490" s="65">
        <f>+ROUND('Izračun udjela za 2024. (kune)'!O490/'Izračun udjela za 2024. (euri)'!$G$1,2)</f>
        <v>21046.59</v>
      </c>
      <c r="P490" s="66">
        <f>+ROUND('Izračun udjela za 2024. (kune)'!P490/'Izračun udjela za 2024. (euri)'!$G$1,2)</f>
        <v>467935.51</v>
      </c>
      <c r="Q490" s="64">
        <f>+ROUND('Izračun udjela za 2024. (kune)'!Q490/'Izračun udjela za 2024. (euri)'!$G$1,2)</f>
        <v>366943.09</v>
      </c>
      <c r="R490" s="65">
        <f>+ROUND('Izračun udjela za 2024. (kune)'!R490/'Izračun udjela za 2024. (euri)'!$G$1,2)</f>
        <v>17357.48</v>
      </c>
      <c r="S490" s="66">
        <f>+ROUND('Izračun udjela za 2024. (kune)'!S490/'Izračun udjela za 2024. (euri)'!$G$1,2)</f>
        <v>384544.17</v>
      </c>
      <c r="T490" s="64">
        <f>+ROUND('Izračun udjela za 2024. (kune)'!T490/'Izračun udjela za 2024. (euri)'!$G$1,2)</f>
        <v>323105.32</v>
      </c>
      <c r="U490" s="65">
        <f>+ROUND('Izračun udjela za 2024. (kune)'!U490/'Izračun udjela za 2024. (euri)'!$G$1,2)</f>
        <v>15345.79</v>
      </c>
      <c r="V490" s="67">
        <f>+ROUND('Izračun udjela za 2024. (kune)'!V490/'Izračun udjela za 2024. (euri)'!$G$1,2)</f>
        <v>338535.48</v>
      </c>
      <c r="W490" s="64">
        <f>+ROUND('Izračun udjela za 2024. (kune)'!W490/'Izračun udjela za 2024. (euri)'!$G$1,2)</f>
        <v>422856.37</v>
      </c>
      <c r="X490" s="65">
        <f>+ROUND('Izračun udjela za 2024. (kune)'!X490/'Izračun udjela za 2024. (euri)'!$G$1,2)</f>
        <v>20136.02</v>
      </c>
      <c r="Y490" s="67">
        <f>+ROUND('Izračun udjela za 2024. (kune)'!Y490/'Izračun udjela za 2024. (euri)'!$G$1,2)</f>
        <v>442992.39</v>
      </c>
      <c r="Z490" s="64">
        <f>+ROUND('Izračun udjela za 2024. (kune)'!Z490/'Izračun udjela za 2024. (euri)'!$G$1,2)</f>
        <v>472141.05</v>
      </c>
      <c r="AA490" s="68">
        <f>+ROUND('Izračun udjela za 2024. (kune)'!AA490/'Izračun udjela za 2024. (euri)'!$G$1,2)</f>
        <v>486.36</v>
      </c>
      <c r="AB490" s="65">
        <f>+ROUND('Izračun udjela za 2024. (kune)'!AB490/'Izračun udjela za 2024. (euri)'!$G$1,2)</f>
        <v>22482.91</v>
      </c>
      <c r="AC490" s="67">
        <f>+ROUND('Izračun udjela za 2024. (kune)'!AC490/'Izračun udjela za 2024. (euri)'!$G$1,2)</f>
        <v>495840.9</v>
      </c>
      <c r="AD490" s="64">
        <f>+ROUND('Izračun udjela za 2024. (kune)'!AD490/'Izračun udjela za 2024. (euri)'!$G$1,2)</f>
        <v>486742.57</v>
      </c>
      <c r="AE490" s="68">
        <f>+ROUND('Izračun udjela za 2024. (kune)'!AE490/'Izračun udjela za 2024. (euri)'!$G$1,2)</f>
        <v>167.23</v>
      </c>
      <c r="AF490" s="65">
        <f>+ROUND('Izračun udjela za 2024. (kune)'!AF490/'Izračun udjela za 2024. (euri)'!$G$1,2)</f>
        <v>23442.560000000001</v>
      </c>
      <c r="AG490" s="67">
        <f>+ROUND('Izračun udjela za 2024. (kune)'!AG490/'Izračun udjela za 2024. (euri)'!$G$1,2)</f>
        <v>512511.96</v>
      </c>
      <c r="AH490" s="64">
        <f>+ROUND('Izračun udjela za 2024. (kune)'!AH490/'Izračun udjela za 2024. (euri)'!$G$1,2)</f>
        <v>457967.04</v>
      </c>
      <c r="AI490" s="68">
        <f>+ROUND('Izračun udjela za 2024. (kune)'!AI490/'Izračun udjela za 2024. (euri)'!$G$1,2)</f>
        <v>564.54</v>
      </c>
      <c r="AJ490" s="64">
        <f>+ROUND('Izračun udjela za 2024. (kune)'!AJ490/'Izračun udjela za 2024. (euri)'!$G$1,2)</f>
        <v>22369.52</v>
      </c>
      <c r="AK490" s="67">
        <f>+ROUND('Izračun udjela za 2024. (kune)'!AK490/'Izračun udjela za 2024. (euri)'!$G$1,2)</f>
        <v>481602.18</v>
      </c>
      <c r="AL490" s="64">
        <f>+ROUND('Izračun udjela za 2024. (kune)'!AL490/'Izračun udjela za 2024. (euri)'!$G$1,2)</f>
        <v>514127.09</v>
      </c>
      <c r="AM490" s="68">
        <f>+ROUND('Izračun udjela za 2024. (kune)'!AM490/'Izračun udjela za 2024. (euri)'!$G$1,2)</f>
        <v>326.17</v>
      </c>
      <c r="AN490" s="64">
        <f>+ROUND('Izračun udjela za 2024. (kune)'!AN490/'Izračun udjela za 2024. (euri)'!$G$1,2)</f>
        <v>24312.07</v>
      </c>
      <c r="AO490" s="67">
        <f>+ROUND('Izračun udjela za 2024. (kune)'!AO490/'Izračun udjela za 2024. (euri)'!$G$1,2)</f>
        <v>539751.68999999994</v>
      </c>
      <c r="AP490" s="69"/>
      <c r="AQ490" s="69"/>
      <c r="AR490" s="69"/>
      <c r="AS490" s="69"/>
      <c r="AT490" s="69"/>
      <c r="AU490" s="71"/>
      <c r="AV490" s="64">
        <v>8</v>
      </c>
      <c r="AW490" s="64">
        <v>14</v>
      </c>
      <c r="AX490" s="64">
        <v>14</v>
      </c>
      <c r="AY490" s="64">
        <v>6</v>
      </c>
      <c r="AZ490" s="64"/>
      <c r="BA490" s="64"/>
      <c r="BB490" s="64"/>
      <c r="BC490" s="64"/>
      <c r="BD490" s="72">
        <f t="shared" si="123"/>
        <v>494539.82</v>
      </c>
      <c r="BE490" s="73">
        <f t="shared" si="121"/>
        <v>271.13</v>
      </c>
      <c r="BF490" s="74">
        <f t="shared" si="132"/>
        <v>447.75</v>
      </c>
      <c r="BG490" s="66">
        <f t="shared" si="122"/>
        <v>322154.88</v>
      </c>
      <c r="BH490" s="75">
        <f t="shared" si="124"/>
        <v>9.1027993267872814E-4</v>
      </c>
      <c r="BI490" s="76">
        <f t="shared" si="125"/>
        <v>9.1027993267872804E-4</v>
      </c>
    </row>
    <row r="491" spans="1:61" ht="15.75" customHeight="1" x14ac:dyDescent="0.25">
      <c r="A491" s="60">
        <v>1</v>
      </c>
      <c r="B491" s="61">
        <v>547</v>
      </c>
      <c r="C491" s="61">
        <v>1</v>
      </c>
      <c r="D491" s="79" t="s">
        <v>87</v>
      </c>
      <c r="E491" s="62" t="s">
        <v>570</v>
      </c>
      <c r="F491" s="63">
        <v>6444</v>
      </c>
      <c r="G491" s="64">
        <v>10</v>
      </c>
      <c r="H491" s="64">
        <f>+ROUND('Izračun udjela za 2024. (kune)'!H491/'Izračun udjela za 2024. (euri)'!$G$1,2)</f>
        <v>2018376.86</v>
      </c>
      <c r="I491" s="65">
        <f>+ROUND('Izračun udjela za 2024. (kune)'!I491/'Izračun udjela za 2024. (euri)'!$G$1,2)</f>
        <v>211736.15</v>
      </c>
      <c r="J491" s="66">
        <f>+ROUND('Izračun udjela za 2024. (kune)'!J491/'Izračun udjela za 2024. (euri)'!$G$1,2)</f>
        <v>1987304.78</v>
      </c>
      <c r="K491" s="64">
        <f>+ROUND('Izračun udjela za 2024. (kune)'!K491/'Izračun udjela za 2024. (euri)'!$G$1,2)</f>
        <v>2138978.96</v>
      </c>
      <c r="L491" s="65">
        <f>+ROUND('Izračun udjela za 2024. (kune)'!L491/'Izračun udjela za 2024. (euri)'!$G$1,2)</f>
        <v>220087.26</v>
      </c>
      <c r="M491" s="66">
        <f>+ROUND('Izračun udjela za 2024. (kune)'!M491/'Izračun udjela za 2024. (euri)'!$G$1,2)</f>
        <v>2110780.87</v>
      </c>
      <c r="N491" s="64">
        <f>+ROUND('Izračun udjela za 2024. (kune)'!N491/'Izračun udjela za 2024. (euri)'!$G$1,2)</f>
        <v>1956078.17</v>
      </c>
      <c r="O491" s="65">
        <f>+ROUND('Izračun udjela za 2024. (kune)'!O491/'Izračun udjela za 2024. (euri)'!$G$1,2)</f>
        <v>176046.94</v>
      </c>
      <c r="P491" s="66">
        <f>+ROUND('Izračun udjela za 2024. (kune)'!P491/'Izračun udjela za 2024. (euri)'!$G$1,2)</f>
        <v>1958034.35</v>
      </c>
      <c r="Q491" s="64">
        <f>+ROUND('Izračun udjela za 2024. (kune)'!Q491/'Izračun udjela za 2024. (euri)'!$G$1,2)</f>
        <v>2154470.2400000002</v>
      </c>
      <c r="R491" s="65">
        <f>+ROUND('Izračun udjela za 2024. (kune)'!R491/'Izračun udjela za 2024. (euri)'!$G$1,2)</f>
        <v>194498.84</v>
      </c>
      <c r="S491" s="66">
        <f>+ROUND('Izračun udjela za 2024. (kune)'!S491/'Izračun udjela za 2024. (euri)'!$G$1,2)</f>
        <v>2155968.5499999998</v>
      </c>
      <c r="T491" s="64">
        <f>+ROUND('Izračun udjela za 2024. (kune)'!T491/'Izračun udjela za 2024. (euri)'!$G$1,2)</f>
        <v>2020696.25</v>
      </c>
      <c r="U491" s="65">
        <f>+ROUND('Izračun udjela za 2024. (kune)'!U491/'Izračun udjela za 2024. (euri)'!$G$1,2)</f>
        <v>182538.15</v>
      </c>
      <c r="V491" s="67">
        <f>+ROUND('Izračun udjela za 2024. (kune)'!V491/'Izračun udjela za 2024. (euri)'!$G$1,2)</f>
        <v>2021973.91</v>
      </c>
      <c r="W491" s="64">
        <f>+ROUND('Izračun udjela za 2024. (kune)'!W491/'Izračun udjela za 2024. (euri)'!$G$1,2)</f>
        <v>2352164.04</v>
      </c>
      <c r="X491" s="65">
        <f>+ROUND('Izračun udjela za 2024. (kune)'!X491/'Izračun udjela za 2024. (euri)'!$G$1,2)</f>
        <v>213833.08</v>
      </c>
      <c r="Y491" s="67">
        <f>+ROUND('Izračun udjela za 2024. (kune)'!Y491/'Izračun udjela za 2024. (euri)'!$G$1,2)</f>
        <v>2352164.0499999998</v>
      </c>
      <c r="Z491" s="64">
        <f>+ROUND('Izračun udjela za 2024. (kune)'!Z491/'Izračun udjela za 2024. (euri)'!$G$1,2)</f>
        <v>2593094.2999999998</v>
      </c>
      <c r="AA491" s="68">
        <f>+ROUND('Izračun udjela za 2024. (kune)'!AA491/'Izračun udjela za 2024. (euri)'!$G$1,2)</f>
        <v>3595.68</v>
      </c>
      <c r="AB491" s="65">
        <f>+ROUND('Izračun udjela za 2024. (kune)'!AB491/'Izračun udjela za 2024. (euri)'!$G$1,2)</f>
        <v>235735.83</v>
      </c>
      <c r="AC491" s="67">
        <f>+ROUND('Izračun udjela za 2024. (kune)'!AC491/'Izračun udjela za 2024. (euri)'!$G$1,2)</f>
        <v>2593094.3199999998</v>
      </c>
      <c r="AD491" s="64">
        <f>+ROUND('Izračun udjela za 2024. (kune)'!AD491/'Izračun udjela za 2024. (euri)'!$G$1,2)</f>
        <v>2671806.2200000002</v>
      </c>
      <c r="AE491" s="68">
        <f>+ROUND('Izračun udjela za 2024. (kune)'!AE491/'Izračun udjela za 2024. (euri)'!$G$1,2)</f>
        <v>321.92</v>
      </c>
      <c r="AF491" s="65">
        <f>+ROUND('Izračun udjela za 2024. (kune)'!AF491/'Izračun udjela za 2024. (euri)'!$G$1,2)</f>
        <v>243786.03</v>
      </c>
      <c r="AG491" s="67">
        <f>+ROUND('Izračun udjela za 2024. (kune)'!AG491/'Izračun udjela za 2024. (euri)'!$G$1,2)</f>
        <v>2670822.2000000002</v>
      </c>
      <c r="AH491" s="64">
        <f>+ROUND('Izračun udjela za 2024. (kune)'!AH491/'Izračun udjela za 2024. (euri)'!$G$1,2)</f>
        <v>2353391.16</v>
      </c>
      <c r="AI491" s="68">
        <f>+ROUND('Izračun udjela za 2024. (kune)'!AI491/'Izračun udjela za 2024. (euri)'!$G$1,2)</f>
        <v>69.41</v>
      </c>
      <c r="AJ491" s="64">
        <f>+ROUND('Izračun udjela za 2024. (kune)'!AJ491/'Izračun udjela za 2024. (euri)'!$G$1,2)</f>
        <v>215697.54</v>
      </c>
      <c r="AK491" s="67">
        <f>+ROUND('Izračun udjela za 2024. (kune)'!AK491/'Izračun udjela za 2024. (euri)'!$G$1,2)</f>
        <v>2351462.98</v>
      </c>
      <c r="AL491" s="64">
        <f>+ROUND('Izračun udjela za 2024. (kune)'!AL491/'Izračun udjela za 2024. (euri)'!$G$1,2)</f>
        <v>2787086.78</v>
      </c>
      <c r="AM491" s="68">
        <f>+ROUND('Izračun udjela za 2024. (kune)'!AM491/'Izračun udjela za 2024. (euri)'!$G$1,2)</f>
        <v>0</v>
      </c>
      <c r="AN491" s="64">
        <f>+ROUND('Izračun udjela za 2024. (kune)'!AN491/'Izračun udjela za 2024. (euri)'!$G$1,2)</f>
        <v>251580.93</v>
      </c>
      <c r="AO491" s="67">
        <f>+ROUND('Izračun udjela za 2024. (kune)'!AO491/'Izračun udjela za 2024. (euri)'!$G$1,2)</f>
        <v>2789056.43</v>
      </c>
      <c r="AP491" s="69"/>
      <c r="AQ491" s="69"/>
      <c r="AR491" s="69"/>
      <c r="AS491" s="69"/>
      <c r="AT491" s="69"/>
      <c r="AU491" s="71"/>
      <c r="AV491" s="64">
        <v>0</v>
      </c>
      <c r="AW491" s="64">
        <v>0</v>
      </c>
      <c r="AX491" s="64">
        <v>0</v>
      </c>
      <c r="AY491" s="64">
        <v>0</v>
      </c>
      <c r="AZ491" s="64"/>
      <c r="BA491" s="64"/>
      <c r="BB491" s="64"/>
      <c r="BC491" s="64"/>
      <c r="BD491" s="72">
        <f t="shared" si="123"/>
        <v>2551320</v>
      </c>
      <c r="BE491" s="73">
        <f t="shared" si="121"/>
        <v>395.92</v>
      </c>
      <c r="BF491" s="74">
        <f t="shared" si="132"/>
        <v>447.75</v>
      </c>
      <c r="BG491" s="66">
        <f t="shared" si="122"/>
        <v>333992.5199999999</v>
      </c>
      <c r="BH491" s="75">
        <f t="shared" si="124"/>
        <v>9.4372833532988443E-4</v>
      </c>
      <c r="BI491" s="76">
        <f t="shared" si="125"/>
        <v>9.4372833532988399E-4</v>
      </c>
    </row>
    <row r="492" spans="1:61" ht="15.75" customHeight="1" x14ac:dyDescent="0.25">
      <c r="A492" s="60">
        <v>1</v>
      </c>
      <c r="B492" s="61">
        <v>548</v>
      </c>
      <c r="C492" s="61">
        <v>1</v>
      </c>
      <c r="D492" s="79" t="s">
        <v>87</v>
      </c>
      <c r="E492" s="62" t="s">
        <v>571</v>
      </c>
      <c r="F492" s="63">
        <v>1265</v>
      </c>
      <c r="G492" s="64">
        <v>10</v>
      </c>
      <c r="H492" s="64">
        <f>+ROUND('Izračun udjela za 2024. (kune)'!H492/'Izračun udjela za 2024. (euri)'!$G$1,2)</f>
        <v>317876.74</v>
      </c>
      <c r="I492" s="65">
        <f>+ROUND('Izračun udjela za 2024. (kune)'!I492/'Izračun udjela za 2024. (euri)'!$G$1,2)</f>
        <v>14985.72</v>
      </c>
      <c r="J492" s="66">
        <f>+ROUND('Izračun udjela za 2024. (kune)'!J492/'Izračun udjela za 2024. (euri)'!$G$1,2)</f>
        <v>333180.12</v>
      </c>
      <c r="K492" s="64">
        <f>+ROUND('Izračun udjela za 2024. (kune)'!K492/'Izračun udjela za 2024. (euri)'!$G$1,2)</f>
        <v>315662.02</v>
      </c>
      <c r="L492" s="65">
        <f>+ROUND('Izračun udjela za 2024. (kune)'!L492/'Izračun udjela za 2024. (euri)'!$G$1,2)</f>
        <v>14881.31</v>
      </c>
      <c r="M492" s="66">
        <f>+ROUND('Izračun udjela za 2024. (kune)'!M492/'Izračun udjela za 2024. (euri)'!$G$1,2)</f>
        <v>330858.78000000003</v>
      </c>
      <c r="N492" s="64">
        <f>+ROUND('Izračun udjela za 2024. (kune)'!N492/'Izračun udjela za 2024. (euri)'!$G$1,2)</f>
        <v>295143.19</v>
      </c>
      <c r="O492" s="65">
        <f>+ROUND('Izračun udjela za 2024. (kune)'!O492/'Izračun udjela za 2024. (euri)'!$G$1,2)</f>
        <v>13913.92</v>
      </c>
      <c r="P492" s="66">
        <f>+ROUND('Izračun udjela za 2024. (kune)'!P492/'Izračun udjela za 2024. (euri)'!$G$1,2)</f>
        <v>309352.19</v>
      </c>
      <c r="Q492" s="64">
        <f>+ROUND('Izračun udjela za 2024. (kune)'!Q492/'Izračun udjela za 2024. (euri)'!$G$1,2)</f>
        <v>315408.63</v>
      </c>
      <c r="R492" s="65">
        <f>+ROUND('Izračun udjela za 2024. (kune)'!R492/'Izračun udjela za 2024. (euri)'!$G$1,2)</f>
        <v>14933.72</v>
      </c>
      <c r="S492" s="66">
        <f>+ROUND('Izračun udjela za 2024. (kune)'!S492/'Izračun udjela za 2024. (euri)'!$G$1,2)</f>
        <v>330522.40999999997</v>
      </c>
      <c r="T492" s="64">
        <f>+ROUND('Izračun udjela za 2024. (kune)'!T492/'Izračun udjela za 2024. (euri)'!$G$1,2)</f>
        <v>273832.33</v>
      </c>
      <c r="U492" s="65">
        <f>+ROUND('Izračun udjela za 2024. (kune)'!U492/'Izračun udjela za 2024. (euri)'!$G$1,2)</f>
        <v>12981.82</v>
      </c>
      <c r="V492" s="67">
        <f>+ROUND('Izračun udjela za 2024. (kune)'!V492/'Izračun udjela za 2024. (euri)'!$G$1,2)</f>
        <v>286935.56</v>
      </c>
      <c r="W492" s="64">
        <f>+ROUND('Izračun udjela za 2024. (kune)'!W492/'Izračun udjela za 2024. (euri)'!$G$1,2)</f>
        <v>343159.67</v>
      </c>
      <c r="X492" s="65">
        <f>+ROUND('Izračun udjela za 2024. (kune)'!X492/'Izračun udjela za 2024. (euri)'!$G$1,2)</f>
        <v>16340.95</v>
      </c>
      <c r="Y492" s="67">
        <f>+ROUND('Izračun udjela za 2024. (kune)'!Y492/'Izračun udjela za 2024. (euri)'!$G$1,2)</f>
        <v>359500.6</v>
      </c>
      <c r="Z492" s="64">
        <f>+ROUND('Izračun udjela za 2024. (kune)'!Z492/'Izračun udjela za 2024. (euri)'!$G$1,2)</f>
        <v>399587.94</v>
      </c>
      <c r="AA492" s="68">
        <f>+ROUND('Izračun udjela za 2024. (kune)'!AA492/'Izračun udjela za 2024. (euri)'!$G$1,2)</f>
        <v>541.04</v>
      </c>
      <c r="AB492" s="65">
        <f>+ROUND('Izračun udjela za 2024. (kune)'!AB492/'Izračun udjela za 2024. (euri)'!$G$1,2)</f>
        <v>19028</v>
      </c>
      <c r="AC492" s="67">
        <f>+ROUND('Izračun udjela za 2024. (kune)'!AC492/'Izračun udjela za 2024. (euri)'!$G$1,2)</f>
        <v>418458.77</v>
      </c>
      <c r="AD492" s="64">
        <f>+ROUND('Izračun udjela za 2024. (kune)'!AD492/'Izračun udjela za 2024. (euri)'!$G$1,2)</f>
        <v>385094.67</v>
      </c>
      <c r="AE492" s="68">
        <f>+ROUND('Izračun udjela za 2024. (kune)'!AE492/'Izračun udjela za 2024. (euri)'!$G$1,2)</f>
        <v>2.6</v>
      </c>
      <c r="AF492" s="65">
        <f>+ROUND('Izračun udjela za 2024. (kune)'!AF492/'Izračun udjela za 2024. (euri)'!$G$1,2)</f>
        <v>18478.490000000002</v>
      </c>
      <c r="AG492" s="67">
        <f>+ROUND('Izračun udjela za 2024. (kune)'!AG492/'Izračun udjela za 2024. (euri)'!$G$1,2)</f>
        <v>403712.92</v>
      </c>
      <c r="AH492" s="64">
        <f>+ROUND('Izračun udjela za 2024. (kune)'!AH492/'Izračun udjela za 2024. (euri)'!$G$1,2)</f>
        <v>346491.28</v>
      </c>
      <c r="AI492" s="68">
        <f>+ROUND('Izračun udjela za 2024. (kune)'!AI492/'Izračun udjela za 2024. (euri)'!$G$1,2)</f>
        <v>209.04</v>
      </c>
      <c r="AJ492" s="64">
        <f>+ROUND('Izračun udjela za 2024. (kune)'!AJ492/'Izračun udjela za 2024. (euri)'!$G$1,2)</f>
        <v>16759.28</v>
      </c>
      <c r="AK492" s="67">
        <f>+ROUND('Izračun udjela za 2024. (kune)'!AK492/'Izračun udjela za 2024. (euri)'!$G$1,2)</f>
        <v>362913.24</v>
      </c>
      <c r="AL492" s="64">
        <f>+ROUND('Izračun udjela za 2024. (kune)'!AL492/'Izračun udjela za 2024. (euri)'!$G$1,2)</f>
        <v>446699.2</v>
      </c>
      <c r="AM492" s="68">
        <f>+ROUND('Izračun udjela za 2024. (kune)'!AM492/'Izračun udjela za 2024. (euri)'!$G$1,2)</f>
        <v>1045.44</v>
      </c>
      <c r="AN492" s="64">
        <f>+ROUND('Izračun udjela za 2024. (kune)'!AN492/'Izračun udjela za 2024. (euri)'!$G$1,2)</f>
        <v>21005.77</v>
      </c>
      <c r="AO492" s="67">
        <f>+ROUND('Izračun udjela za 2024. (kune)'!AO492/'Izračun udjela za 2024. (euri)'!$G$1,2)</f>
        <v>468426.74</v>
      </c>
      <c r="AP492" s="69"/>
      <c r="AQ492" s="69"/>
      <c r="AR492" s="69"/>
      <c r="AS492" s="69"/>
      <c r="AT492" s="69"/>
      <c r="AU492" s="71"/>
      <c r="AV492" s="64">
        <v>2</v>
      </c>
      <c r="AW492" s="64">
        <v>2</v>
      </c>
      <c r="AX492" s="64">
        <v>2</v>
      </c>
      <c r="AY492" s="64">
        <v>6</v>
      </c>
      <c r="AZ492" s="64"/>
      <c r="BA492" s="64"/>
      <c r="BB492" s="64"/>
      <c r="BC492" s="64"/>
      <c r="BD492" s="72">
        <f t="shared" si="123"/>
        <v>402602.45</v>
      </c>
      <c r="BE492" s="73">
        <f t="shared" si="121"/>
        <v>318.26</v>
      </c>
      <c r="BF492" s="74">
        <f t="shared" si="132"/>
        <v>447.75</v>
      </c>
      <c r="BG492" s="66">
        <f t="shared" si="122"/>
        <v>163804.85</v>
      </c>
      <c r="BH492" s="75">
        <f t="shared" si="124"/>
        <v>4.628465284475876E-4</v>
      </c>
      <c r="BI492" s="76">
        <f t="shared" si="125"/>
        <v>4.6284652844758798E-4</v>
      </c>
    </row>
    <row r="493" spans="1:61" ht="15.75" customHeight="1" x14ac:dyDescent="0.25">
      <c r="A493" s="60">
        <v>1</v>
      </c>
      <c r="B493" s="61">
        <v>549</v>
      </c>
      <c r="C493" s="61">
        <v>1</v>
      </c>
      <c r="D493" s="79" t="s">
        <v>87</v>
      </c>
      <c r="E493" s="62" t="s">
        <v>572</v>
      </c>
      <c r="F493" s="63">
        <v>1192</v>
      </c>
      <c r="G493" s="64">
        <v>10</v>
      </c>
      <c r="H493" s="64">
        <f>+ROUND('Izračun udjela za 2024. (kune)'!H493/'Izračun udjela za 2024. (euri)'!$G$1,2)</f>
        <v>889212.8</v>
      </c>
      <c r="I493" s="65">
        <f>+ROUND('Izračun udjela za 2024. (kune)'!I493/'Izračun udjela za 2024. (euri)'!$G$1,2)</f>
        <v>57590.99</v>
      </c>
      <c r="J493" s="66">
        <f>+ROUND('Izračun udjela za 2024. (kune)'!J493/'Izračun udjela za 2024. (euri)'!$G$1,2)</f>
        <v>914783.99</v>
      </c>
      <c r="K493" s="64">
        <f>+ROUND('Izračun udjela za 2024. (kune)'!K493/'Izračun udjela za 2024. (euri)'!$G$1,2)</f>
        <v>396055.43</v>
      </c>
      <c r="L493" s="65">
        <f>+ROUND('Izračun udjela za 2024. (kune)'!L493/'Izračun udjela za 2024. (euri)'!$G$1,2)</f>
        <v>25651.06</v>
      </c>
      <c r="M493" s="66">
        <f>+ROUND('Izračun udjela za 2024. (kune)'!M493/'Izračun udjela za 2024. (euri)'!$G$1,2)</f>
        <v>407444.81</v>
      </c>
      <c r="N493" s="64">
        <f>+ROUND('Izračun udjela za 2024. (kune)'!N493/'Izračun udjela za 2024. (euri)'!$G$1,2)</f>
        <v>359537.31</v>
      </c>
      <c r="O493" s="65">
        <f>+ROUND('Izračun udjela za 2024. (kune)'!O493/'Izračun udjela za 2024. (euri)'!$G$1,2)</f>
        <v>23286.080000000002</v>
      </c>
      <c r="P493" s="66">
        <f>+ROUND('Izračun udjela za 2024. (kune)'!P493/'Izračun udjela za 2024. (euri)'!$G$1,2)</f>
        <v>369876.35</v>
      </c>
      <c r="Q493" s="64">
        <f>+ROUND('Izračun udjela za 2024. (kune)'!Q493/'Izračun udjela za 2024. (euri)'!$G$1,2)</f>
        <v>372217.37</v>
      </c>
      <c r="R493" s="65">
        <f>+ROUND('Izračun udjela za 2024. (kune)'!R493/'Izračun udjela za 2024. (euri)'!$G$1,2)</f>
        <v>24153.24</v>
      </c>
      <c r="S493" s="66">
        <f>+ROUND('Izračun udjela za 2024. (kune)'!S493/'Izračun udjela za 2024. (euri)'!$G$1,2)</f>
        <v>382870.54</v>
      </c>
      <c r="T493" s="64">
        <f>+ROUND('Izračun udjela za 2024. (kune)'!T493/'Izračun udjela za 2024. (euri)'!$G$1,2)</f>
        <v>377473.39</v>
      </c>
      <c r="U493" s="65">
        <f>+ROUND('Izračun udjela za 2024. (kune)'!U493/'Izračun udjela za 2024. (euri)'!$G$1,2)</f>
        <v>24495.58</v>
      </c>
      <c r="V493" s="67">
        <f>+ROUND('Izračun udjela za 2024. (kune)'!V493/'Izračun udjela za 2024. (euri)'!$G$1,2)</f>
        <v>388275.6</v>
      </c>
      <c r="W493" s="64">
        <f>+ROUND('Izračun udjela za 2024. (kune)'!W493/'Izračun udjela za 2024. (euri)'!$G$1,2)</f>
        <v>380701.04</v>
      </c>
      <c r="X493" s="65">
        <f>+ROUND('Izračun udjela za 2024. (kune)'!X493/'Izračun udjela za 2024. (euri)'!$G$1,2)</f>
        <v>24905.82</v>
      </c>
      <c r="Y493" s="67">
        <f>+ROUND('Izračun udjela za 2024. (kune)'!Y493/'Izračun udjela za 2024. (euri)'!$G$1,2)</f>
        <v>391374.75</v>
      </c>
      <c r="Z493" s="64">
        <f>+ROUND('Izračun udjela za 2024. (kune)'!Z493/'Izračun udjela za 2024. (euri)'!$G$1,2)</f>
        <v>457148.99</v>
      </c>
      <c r="AA493" s="68">
        <f>+ROUND('Izračun udjela za 2024. (kune)'!AA493/'Izračun udjela za 2024. (euri)'!$G$1,2)</f>
        <v>435.59</v>
      </c>
      <c r="AB493" s="65">
        <f>+ROUND('Izračun udjela za 2024. (kune)'!AB493/'Izračun udjela za 2024. (euri)'!$G$1,2)</f>
        <v>41559.06</v>
      </c>
      <c r="AC493" s="67">
        <f>+ROUND('Izračun udjela za 2024. (kune)'!AC493/'Izračun udjela za 2024. (euri)'!$G$1,2)</f>
        <v>457148.92</v>
      </c>
      <c r="AD493" s="64">
        <f>+ROUND('Izračun udjela za 2024. (kune)'!AD493/'Izračun udjela za 2024. (euri)'!$G$1,2)</f>
        <v>426047.54</v>
      </c>
      <c r="AE493" s="68">
        <f>+ROUND('Izračun udjela za 2024. (kune)'!AE493/'Izračun udjela za 2024. (euri)'!$G$1,2)</f>
        <v>0</v>
      </c>
      <c r="AF493" s="65">
        <f>+ROUND('Izračun udjela za 2024. (kune)'!AF493/'Izračun udjela za 2024. (euri)'!$G$1,2)</f>
        <v>38882.25</v>
      </c>
      <c r="AG493" s="67">
        <f>+ROUND('Izračun udjela za 2024. (kune)'!AG493/'Izračun udjela za 2024. (euri)'!$G$1,2)</f>
        <v>425881.82</v>
      </c>
      <c r="AH493" s="64">
        <f>+ROUND('Izračun udjela za 2024. (kune)'!AH493/'Izračun udjela za 2024. (euri)'!$G$1,2)</f>
        <v>384803.84000000003</v>
      </c>
      <c r="AI493" s="68">
        <f>+ROUND('Izračun udjela za 2024. (kune)'!AI493/'Izračun udjela za 2024. (euri)'!$G$1,2)</f>
        <v>87.6</v>
      </c>
      <c r="AJ493" s="64">
        <f>+ROUND('Izračun udjela za 2024. (kune)'!AJ493/'Izračun udjela za 2024. (euri)'!$G$1,2)</f>
        <v>35629.1</v>
      </c>
      <c r="AK493" s="67">
        <f>+ROUND('Izračun udjela za 2024. (kune)'!AK493/'Izračun udjela za 2024. (euri)'!$G$1,2)</f>
        <v>384092.22</v>
      </c>
      <c r="AL493" s="64">
        <f>+ROUND('Izračun udjela za 2024. (kune)'!AL493/'Izračun udjela za 2024. (euri)'!$G$1,2)</f>
        <v>454296.03</v>
      </c>
      <c r="AM493" s="68">
        <f>+ROUND('Izračun udjela za 2024. (kune)'!AM493/'Izračun udjela za 2024. (euri)'!$G$1,2)</f>
        <v>87.6</v>
      </c>
      <c r="AN493" s="64">
        <f>+ROUND('Izračun udjela za 2024. (kune)'!AN493/'Izračun udjela za 2024. (euri)'!$G$1,2)</f>
        <v>40775.96</v>
      </c>
      <c r="AO493" s="67">
        <f>+ROUND('Izračun udjela za 2024. (kune)'!AO493/'Izračun udjela za 2024. (euri)'!$G$1,2)</f>
        <v>455651.69</v>
      </c>
      <c r="AP493" s="69"/>
      <c r="AQ493" s="69"/>
      <c r="AR493" s="69"/>
      <c r="AS493" s="69"/>
      <c r="AT493" s="69"/>
      <c r="AU493" s="71"/>
      <c r="AV493" s="64">
        <v>0</v>
      </c>
      <c r="AW493" s="64">
        <v>0</v>
      </c>
      <c r="AX493" s="64">
        <v>0</v>
      </c>
      <c r="AY493" s="64">
        <v>4</v>
      </c>
      <c r="AZ493" s="64"/>
      <c r="BA493" s="64"/>
      <c r="BB493" s="64"/>
      <c r="BC493" s="64"/>
      <c r="BD493" s="72">
        <f t="shared" si="123"/>
        <v>422829.88</v>
      </c>
      <c r="BE493" s="73">
        <f t="shared" si="121"/>
        <v>354.72</v>
      </c>
      <c r="BF493" s="74">
        <f t="shared" si="132"/>
        <v>447.75</v>
      </c>
      <c r="BG493" s="66">
        <f t="shared" si="122"/>
        <v>110891.75999999997</v>
      </c>
      <c r="BH493" s="75">
        <f t="shared" si="124"/>
        <v>3.1333544855016829E-4</v>
      </c>
      <c r="BI493" s="76">
        <f t="shared" si="125"/>
        <v>3.1333544855016802E-4</v>
      </c>
    </row>
    <row r="494" spans="1:61" ht="15.75" customHeight="1" x14ac:dyDescent="0.25">
      <c r="A494" s="60">
        <v>1</v>
      </c>
      <c r="B494" s="61">
        <v>550</v>
      </c>
      <c r="C494" s="61">
        <v>1</v>
      </c>
      <c r="D494" s="79" t="s">
        <v>87</v>
      </c>
      <c r="E494" s="62" t="s">
        <v>573</v>
      </c>
      <c r="F494" s="63">
        <v>1266</v>
      </c>
      <c r="G494" s="64">
        <v>10</v>
      </c>
      <c r="H494" s="64">
        <f>+ROUND('Izračun udjela za 2024. (kune)'!H494/'Izračun udjela za 2024. (euri)'!$G$1,2)</f>
        <v>278014.98</v>
      </c>
      <c r="I494" s="65">
        <f>+ROUND('Izračun udjela za 2024. (kune)'!I494/'Izračun udjela za 2024. (euri)'!$G$1,2)</f>
        <v>8016.55</v>
      </c>
      <c r="J494" s="66">
        <f>+ROUND('Izračun udjela za 2024. (kune)'!J494/'Izračun udjela za 2024. (euri)'!$G$1,2)</f>
        <v>296998.27</v>
      </c>
      <c r="K494" s="64">
        <f>+ROUND('Izračun udjela za 2024. (kune)'!K494/'Izračun udjela za 2024. (euri)'!$G$1,2)</f>
        <v>392762.97</v>
      </c>
      <c r="L494" s="65">
        <f>+ROUND('Izračun udjela za 2024. (kune)'!L494/'Izračun udjela za 2024. (euri)'!$G$1,2)</f>
        <v>11325.29</v>
      </c>
      <c r="M494" s="66">
        <f>+ROUND('Izračun udjela za 2024. (kune)'!M494/'Izračun udjela za 2024. (euri)'!$G$1,2)</f>
        <v>419581.45</v>
      </c>
      <c r="N494" s="64">
        <f>+ROUND('Izračun udjela za 2024. (kune)'!N494/'Izračun udjela za 2024. (euri)'!$G$1,2)</f>
        <v>311134.08000000002</v>
      </c>
      <c r="O494" s="65">
        <f>+ROUND('Izračun udjela za 2024. (kune)'!O494/'Izračun udjela za 2024. (euri)'!$G$1,2)</f>
        <v>8971.5499999999993</v>
      </c>
      <c r="P494" s="66">
        <f>+ROUND('Izračun udjela za 2024. (kune)'!P494/'Izračun udjela za 2024. (euri)'!$G$1,2)</f>
        <v>332378.78000000003</v>
      </c>
      <c r="Q494" s="64">
        <f>+ROUND('Izračun udjela za 2024. (kune)'!Q494/'Izračun udjela za 2024. (euri)'!$G$1,2)</f>
        <v>315972.37</v>
      </c>
      <c r="R494" s="65">
        <f>+ROUND('Izračun udjela za 2024. (kune)'!R494/'Izračun udjela za 2024. (euri)'!$G$1,2)</f>
        <v>9124.2999999999993</v>
      </c>
      <c r="S494" s="66">
        <f>+ROUND('Izračun udjela za 2024. (kune)'!S494/'Izračun udjela za 2024. (euri)'!$G$1,2)</f>
        <v>337532.88</v>
      </c>
      <c r="T494" s="64">
        <f>+ROUND('Izračun udjela za 2024. (kune)'!T494/'Izračun udjela za 2024. (euri)'!$G$1,2)</f>
        <v>312119.3</v>
      </c>
      <c r="U494" s="65">
        <f>+ROUND('Izračun udjela za 2024. (kune)'!U494/'Izračun udjela za 2024. (euri)'!$G$1,2)</f>
        <v>9021.83</v>
      </c>
      <c r="V494" s="67">
        <f>+ROUND('Izračun udjela za 2024. (kune)'!V494/'Izračun udjela za 2024. (euri)'!$G$1,2)</f>
        <v>333407.21999999997</v>
      </c>
      <c r="W494" s="64">
        <f>+ROUND('Izračun udjela za 2024. (kune)'!W494/'Izračun udjela za 2024. (euri)'!$G$1,2)</f>
        <v>333257.58</v>
      </c>
      <c r="X494" s="65">
        <f>+ROUND('Izračun udjela za 2024. (kune)'!X494/'Izračun udjela za 2024. (euri)'!$G$1,2)</f>
        <v>9706.5400000000009</v>
      </c>
      <c r="Y494" s="67">
        <f>+ROUND('Izračun udjela za 2024. (kune)'!Y494/'Izračun udjela za 2024. (euri)'!$G$1,2)</f>
        <v>355906.15</v>
      </c>
      <c r="Z494" s="64">
        <f>+ROUND('Izračun udjela za 2024. (kune)'!Z494/'Izračun udjela za 2024. (euri)'!$G$1,2)</f>
        <v>443288.68</v>
      </c>
      <c r="AA494" s="68">
        <f>+ROUND('Izračun udjela za 2024. (kune)'!AA494/'Izračun udjela za 2024. (euri)'!$G$1,2)</f>
        <v>2906.12</v>
      </c>
      <c r="AB494" s="65">
        <f>+ROUND('Izračun udjela za 2024. (kune)'!AB494/'Izračun udjela za 2024. (euri)'!$G$1,2)</f>
        <v>12911.32</v>
      </c>
      <c r="AC494" s="67">
        <f>+ROUND('Izračun udjela za 2024. (kune)'!AC494/'Izračun udjela za 2024. (euri)'!$G$1,2)</f>
        <v>470656.35</v>
      </c>
      <c r="AD494" s="64">
        <f>+ROUND('Izračun udjela za 2024. (kune)'!AD494/'Izračun udjela za 2024. (euri)'!$G$1,2)</f>
        <v>474116.28</v>
      </c>
      <c r="AE494" s="68">
        <f>+ROUND('Izračun udjela za 2024. (kune)'!AE494/'Izračun udjela za 2024. (euri)'!$G$1,2)</f>
        <v>206.69</v>
      </c>
      <c r="AF494" s="65">
        <f>+ROUND('Izračun udjela za 2024. (kune)'!AF494/'Izračun udjela za 2024. (euri)'!$G$1,2)</f>
        <v>13633.17</v>
      </c>
      <c r="AG494" s="67">
        <f>+ROUND('Izračun udjela za 2024. (kune)'!AG494/'Izračun udjela za 2024. (euri)'!$G$1,2)</f>
        <v>506742.05</v>
      </c>
      <c r="AH494" s="64">
        <f>+ROUND('Izračun udjela za 2024. (kune)'!AH494/'Izračun udjela za 2024. (euri)'!$G$1,2)</f>
        <v>622504.81999999995</v>
      </c>
      <c r="AI494" s="68">
        <f>+ROUND('Izračun udjela za 2024. (kune)'!AI494/'Izračun udjela za 2024. (euri)'!$G$1,2)</f>
        <v>82.02</v>
      </c>
      <c r="AJ494" s="64">
        <f>+ROUND('Izračun udjela za 2024. (kune)'!AJ494/'Izračun udjela za 2024. (euri)'!$G$1,2)</f>
        <v>18361.439999999999</v>
      </c>
      <c r="AK494" s="67">
        <f>+ROUND('Izračun udjela za 2024. (kune)'!AK494/'Izračun udjela za 2024. (euri)'!$G$1,2)</f>
        <v>666657.42000000004</v>
      </c>
      <c r="AL494" s="64">
        <f>+ROUND('Izračun udjela za 2024. (kune)'!AL494/'Izračun udjela za 2024. (euri)'!$G$1,2)</f>
        <v>452986.87</v>
      </c>
      <c r="AM494" s="68">
        <f>+ROUND('Izračun udjela za 2024. (kune)'!AM494/'Izračun udjela za 2024. (euri)'!$G$1,2)</f>
        <v>156.85</v>
      </c>
      <c r="AN494" s="64">
        <f>+ROUND('Izračun udjela za 2024. (kune)'!AN494/'Izračun udjela za 2024. (euri)'!$G$1,2)</f>
        <v>12989.17</v>
      </c>
      <c r="AO494" s="67">
        <f>+ROUND('Izračun udjela za 2024. (kune)'!AO494/'Izračun udjela za 2024. (euri)'!$G$1,2)</f>
        <v>485576.87</v>
      </c>
      <c r="AP494" s="69"/>
      <c r="AQ494" s="69"/>
      <c r="AR494" s="69"/>
      <c r="AS494" s="69"/>
      <c r="AT494" s="69"/>
      <c r="AU494" s="71"/>
      <c r="AV494" s="64">
        <v>2</v>
      </c>
      <c r="AW494" s="64">
        <v>2</v>
      </c>
      <c r="AX494" s="64">
        <v>10</v>
      </c>
      <c r="AY494" s="64">
        <v>8</v>
      </c>
      <c r="AZ494" s="64"/>
      <c r="BA494" s="64"/>
      <c r="BB494" s="64"/>
      <c r="BC494" s="64"/>
      <c r="BD494" s="72">
        <f t="shared" si="123"/>
        <v>497107.77</v>
      </c>
      <c r="BE494" s="73">
        <f t="shared" si="121"/>
        <v>392.66</v>
      </c>
      <c r="BF494" s="74">
        <f t="shared" si="132"/>
        <v>447.75</v>
      </c>
      <c r="BG494" s="66">
        <f t="shared" si="122"/>
        <v>69743.939999999973</v>
      </c>
      <c r="BH494" s="75">
        <f t="shared" si="124"/>
        <v>1.9706828283324229E-4</v>
      </c>
      <c r="BI494" s="76">
        <f t="shared" si="125"/>
        <v>1.9706828283324199E-4</v>
      </c>
    </row>
    <row r="495" spans="1:61" ht="15.75" customHeight="1" x14ac:dyDescent="0.25">
      <c r="A495" s="60">
        <v>1</v>
      </c>
      <c r="B495" s="61">
        <v>551</v>
      </c>
      <c r="C495" s="61">
        <v>1</v>
      </c>
      <c r="D495" s="79" t="s">
        <v>87</v>
      </c>
      <c r="E495" s="62" t="s">
        <v>574</v>
      </c>
      <c r="F495" s="63">
        <v>3886</v>
      </c>
      <c r="G495" s="64">
        <v>10</v>
      </c>
      <c r="H495" s="64">
        <f>+ROUND('Izračun udjela za 2024. (kune)'!H495/'Izračun udjela za 2024. (euri)'!$G$1,2)</f>
        <v>1519093.56</v>
      </c>
      <c r="I495" s="65">
        <f>+ROUND('Izračun udjela za 2024. (kune)'!I495/'Izračun udjela za 2024. (euri)'!$G$1,2)</f>
        <v>85126.56</v>
      </c>
      <c r="J495" s="66">
        <f>+ROUND('Izračun udjela za 2024. (kune)'!J495/'Izračun udjela za 2024. (euri)'!$G$1,2)</f>
        <v>1577363.69</v>
      </c>
      <c r="K495" s="64">
        <f>+ROUND('Izračun udjela za 2024. (kune)'!K495/'Izračun udjela za 2024. (euri)'!$G$1,2)</f>
        <v>1625400.07</v>
      </c>
      <c r="L495" s="65">
        <f>+ROUND('Izračun udjela za 2024. (kune)'!L495/'Izračun udjela za 2024. (euri)'!$G$1,2)</f>
        <v>91083.73</v>
      </c>
      <c r="M495" s="66">
        <f>+ROUND('Izračun udjela za 2024. (kune)'!M495/'Izračun udjela za 2024. (euri)'!$G$1,2)</f>
        <v>1687747.97</v>
      </c>
      <c r="N495" s="64">
        <f>+ROUND('Izračun udjela za 2024. (kune)'!N495/'Izračun udjela za 2024. (euri)'!$G$1,2)</f>
        <v>1408235.42</v>
      </c>
      <c r="O495" s="65">
        <f>+ROUND('Izračun udjela za 2024. (kune)'!O495/'Izračun udjela za 2024. (euri)'!$G$1,2)</f>
        <v>78914.289999999994</v>
      </c>
      <c r="P495" s="66">
        <f>+ROUND('Izračun udjela za 2024. (kune)'!P495/'Izračun udjela za 2024. (euri)'!$G$1,2)</f>
        <v>1462253.24</v>
      </c>
      <c r="Q495" s="64">
        <f>+ROUND('Izračun udjela za 2024. (kune)'!Q495/'Izračun udjela za 2024. (euri)'!$G$1,2)</f>
        <v>1535051.24</v>
      </c>
      <c r="R495" s="65">
        <f>+ROUND('Izračun udjela za 2024. (kune)'!R495/'Izračun udjela za 2024. (euri)'!$G$1,2)</f>
        <v>86205.99</v>
      </c>
      <c r="S495" s="66">
        <f>+ROUND('Izračun udjela za 2024. (kune)'!S495/'Izračun udjela za 2024. (euri)'!$G$1,2)</f>
        <v>1593729.78</v>
      </c>
      <c r="T495" s="64">
        <f>+ROUND('Izračun udjela za 2024. (kune)'!T495/'Izračun udjela za 2024. (euri)'!$G$1,2)</f>
        <v>1420314.5</v>
      </c>
      <c r="U495" s="65">
        <f>+ROUND('Izračun udjela za 2024. (kune)'!U495/'Izračun udjela za 2024. (euri)'!$G$1,2)</f>
        <v>79861.77</v>
      </c>
      <c r="V495" s="67">
        <f>+ROUND('Izračun udjela za 2024. (kune)'!V495/'Izračun udjela za 2024. (euri)'!$G$1,2)</f>
        <v>1474498</v>
      </c>
      <c r="W495" s="64">
        <f>+ROUND('Izračun udjela za 2024. (kune)'!W495/'Izračun udjela za 2024. (euri)'!$G$1,2)</f>
        <v>1629187.52</v>
      </c>
      <c r="X495" s="65">
        <f>+ROUND('Izračun udjela za 2024. (kune)'!X495/'Izračun udjela za 2024. (euri)'!$G$1,2)</f>
        <v>92218.19</v>
      </c>
      <c r="Y495" s="67">
        <f>+ROUND('Izračun udjela za 2024. (kune)'!Y495/'Izračun udjela za 2024. (euri)'!$G$1,2)</f>
        <v>1690666.26</v>
      </c>
      <c r="Z495" s="64">
        <f>+ROUND('Izračun udjela za 2024. (kune)'!Z495/'Izračun udjela za 2024. (euri)'!$G$1,2)</f>
        <v>1930253.53</v>
      </c>
      <c r="AA495" s="68">
        <f>+ROUND('Izračun udjela za 2024. (kune)'!AA495/'Izračun udjela za 2024. (euri)'!$G$1,2)</f>
        <v>2533.06</v>
      </c>
      <c r="AB495" s="65">
        <f>+ROUND('Izračun udjela za 2024. (kune)'!AB495/'Izračun udjela za 2024. (euri)'!$G$1,2)</f>
        <v>109259.66</v>
      </c>
      <c r="AC495" s="67">
        <f>+ROUND('Izračun udjela za 2024. (kune)'!AC495/'Izračun udjela za 2024. (euri)'!$G$1,2)</f>
        <v>2003093.25</v>
      </c>
      <c r="AD495" s="64">
        <f>+ROUND('Izračun udjela za 2024. (kune)'!AD495/'Izračun udjela za 2024. (euri)'!$G$1,2)</f>
        <v>1979965.47</v>
      </c>
      <c r="AE495" s="68">
        <f>+ROUND('Izračun udjela za 2024. (kune)'!AE495/'Izračun udjela za 2024. (euri)'!$G$1,2)</f>
        <v>172.44</v>
      </c>
      <c r="AF495" s="65">
        <f>+ROUND('Izračun udjela za 2024. (kune)'!AF495/'Izračun udjela za 2024. (euri)'!$G$1,2)</f>
        <v>111505.26</v>
      </c>
      <c r="AG495" s="67">
        <f>+ROUND('Izračun udjela za 2024. (kune)'!AG495/'Izračun udjela za 2024. (euri)'!$G$1,2)</f>
        <v>2055306.22</v>
      </c>
      <c r="AH495" s="64">
        <f>+ROUND('Izračun udjela za 2024. (kune)'!AH495/'Izračun udjela za 2024. (euri)'!$G$1,2)</f>
        <v>1757545.59</v>
      </c>
      <c r="AI495" s="68">
        <f>+ROUND('Izračun udjela za 2024. (kune)'!AI495/'Izračun udjela za 2024. (euri)'!$G$1,2)</f>
        <v>1145.18</v>
      </c>
      <c r="AJ495" s="64">
        <f>+ROUND('Izračun udjela za 2024. (kune)'!AJ495/'Izračun udjela za 2024. (euri)'!$G$1,2)</f>
        <v>99517.32</v>
      </c>
      <c r="AK495" s="67">
        <f>+ROUND('Izračun udjela za 2024. (kune)'!AK495/'Izračun udjela za 2024. (euri)'!$G$1,2)</f>
        <v>1823009.39</v>
      </c>
      <c r="AL495" s="64">
        <f>+ROUND('Izračun udjela za 2024. (kune)'!AL495/'Izračun udjela za 2024. (euri)'!$G$1,2)</f>
        <v>2297129.2400000002</v>
      </c>
      <c r="AM495" s="68">
        <f>+ROUND('Izračun udjela za 2024. (kune)'!AM495/'Izračun udjela za 2024. (euri)'!$G$1,2)</f>
        <v>181.09</v>
      </c>
      <c r="AN495" s="64">
        <f>+ROUND('Izračun udjela za 2024. (kune)'!AN495/'Izračun udjela za 2024. (euri)'!$G$1,2)</f>
        <v>130044.83</v>
      </c>
      <c r="AO495" s="67">
        <f>+ROUND('Izračun udjela za 2024. (kune)'!AO495/'Izračun udjela za 2024. (euri)'!$G$1,2)</f>
        <v>2384031.63</v>
      </c>
      <c r="AP495" s="69"/>
      <c r="AQ495" s="69"/>
      <c r="AR495" s="69"/>
      <c r="AS495" s="69"/>
      <c r="AT495" s="69"/>
      <c r="AU495" s="71"/>
      <c r="AV495" s="64">
        <v>0</v>
      </c>
      <c r="AW495" s="64">
        <v>0</v>
      </c>
      <c r="AX495" s="64">
        <v>2</v>
      </c>
      <c r="AY495" s="64">
        <v>2</v>
      </c>
      <c r="AZ495" s="64"/>
      <c r="BA495" s="64"/>
      <c r="BB495" s="64"/>
      <c r="BC495" s="64"/>
      <c r="BD495" s="72">
        <f t="shared" si="123"/>
        <v>1991221.35</v>
      </c>
      <c r="BE495" s="73">
        <f t="shared" si="121"/>
        <v>512.41</v>
      </c>
      <c r="BF495" s="74">
        <f t="shared" si="132"/>
        <v>447.75</v>
      </c>
      <c r="BG495" s="66">
        <f t="shared" si="122"/>
        <v>0</v>
      </c>
      <c r="BH495" s="75">
        <f t="shared" si="124"/>
        <v>0</v>
      </c>
      <c r="BI495" s="76">
        <f t="shared" si="125"/>
        <v>0</v>
      </c>
    </row>
    <row r="496" spans="1:61" ht="15.75" customHeight="1" x14ac:dyDescent="0.25">
      <c r="A496" s="60">
        <v>1</v>
      </c>
      <c r="B496" s="61">
        <v>552</v>
      </c>
      <c r="C496" s="61">
        <v>2</v>
      </c>
      <c r="D496" s="79" t="s">
        <v>87</v>
      </c>
      <c r="E496" s="62" t="s">
        <v>575</v>
      </c>
      <c r="F496" s="63">
        <v>1371</v>
      </c>
      <c r="G496" s="64">
        <v>10</v>
      </c>
      <c r="H496" s="64">
        <f>+ROUND('Izračun udjela za 2024. (kune)'!H496/'Izračun udjela za 2024. (euri)'!$G$1,2)</f>
        <v>207525.18</v>
      </c>
      <c r="I496" s="65">
        <f>+ROUND('Izračun udjela za 2024. (kune)'!I496/'Izračun udjela za 2024. (euri)'!$G$1,2)</f>
        <v>0</v>
      </c>
      <c r="J496" s="66">
        <f>+ROUND('Izračun udjela za 2024. (kune)'!J496/'Izračun udjela za 2024. (euri)'!$G$1,2)</f>
        <v>228277.7</v>
      </c>
      <c r="K496" s="64">
        <f>+ROUND('Izračun udjela za 2024. (kune)'!K496/'Izračun udjela za 2024. (euri)'!$G$1,2)</f>
        <v>220508.28</v>
      </c>
      <c r="L496" s="65">
        <f>+ROUND('Izračun udjela za 2024. (kune)'!L496/'Izračun udjela za 2024. (euri)'!$G$1,2)</f>
        <v>0</v>
      </c>
      <c r="M496" s="66">
        <f>+ROUND('Izračun udjela za 2024. (kune)'!M496/'Izračun udjela za 2024. (euri)'!$G$1,2)</f>
        <v>242559.11</v>
      </c>
      <c r="N496" s="64">
        <f>+ROUND('Izračun udjela za 2024. (kune)'!N496/'Izračun udjela za 2024. (euri)'!$G$1,2)</f>
        <v>210276.04</v>
      </c>
      <c r="O496" s="65">
        <f>+ROUND('Izračun udjela za 2024. (kune)'!O496/'Izračun udjela za 2024. (euri)'!$G$1,2)</f>
        <v>0</v>
      </c>
      <c r="P496" s="66">
        <f>+ROUND('Izračun udjela za 2024. (kune)'!P496/'Izračun udjela za 2024. (euri)'!$G$1,2)</f>
        <v>231303.64</v>
      </c>
      <c r="Q496" s="64">
        <f>+ROUND('Izračun udjela za 2024. (kune)'!Q496/'Izračun udjela za 2024. (euri)'!$G$1,2)</f>
        <v>226917.97</v>
      </c>
      <c r="R496" s="65">
        <f>+ROUND('Izračun udjela za 2024. (kune)'!R496/'Izračun udjela za 2024. (euri)'!$G$1,2)</f>
        <v>0</v>
      </c>
      <c r="S496" s="66">
        <f>+ROUND('Izračun udjela za 2024. (kune)'!S496/'Izračun udjela za 2024. (euri)'!$G$1,2)</f>
        <v>249609.77</v>
      </c>
      <c r="T496" s="64">
        <f>+ROUND('Izračun udjela za 2024. (kune)'!T496/'Izračun udjela za 2024. (euri)'!$G$1,2)</f>
        <v>241204.32</v>
      </c>
      <c r="U496" s="65">
        <f>+ROUND('Izračun udjela za 2024. (kune)'!U496/'Izračun udjela za 2024. (euri)'!$G$1,2)</f>
        <v>0</v>
      </c>
      <c r="V496" s="67">
        <f>+ROUND('Izračun udjela za 2024. (kune)'!V496/'Izračun udjela za 2024. (euri)'!$G$1,2)</f>
        <v>265324.75</v>
      </c>
      <c r="W496" s="64">
        <f>+ROUND('Izračun udjela za 2024. (kune)'!W496/'Izračun udjela za 2024. (euri)'!$G$1,2)</f>
        <v>287943.73</v>
      </c>
      <c r="X496" s="65">
        <f>+ROUND('Izračun udjela za 2024. (kune)'!X496/'Izračun udjela za 2024. (euri)'!$G$1,2)</f>
        <v>0</v>
      </c>
      <c r="Y496" s="67">
        <f>+ROUND('Izračun udjela za 2024. (kune)'!Y496/'Izračun udjela za 2024. (euri)'!$G$1,2)</f>
        <v>316738.09999999998</v>
      </c>
      <c r="Z496" s="64">
        <f>+ROUND('Izračun udjela za 2024. (kune)'!Z496/'Izračun udjela za 2024. (euri)'!$G$1,2)</f>
        <v>360403.94</v>
      </c>
      <c r="AA496" s="68">
        <f>+ROUND('Izračun udjela za 2024. (kune)'!AA496/'Izračun udjela za 2024. (euri)'!$G$1,2)</f>
        <v>288.8</v>
      </c>
      <c r="AB496" s="65">
        <f>+ROUND('Izračun udjela za 2024. (kune)'!AB496/'Izračun udjela za 2024. (euri)'!$G$1,2)</f>
        <v>0</v>
      </c>
      <c r="AC496" s="67">
        <f>+ROUND('Izračun udjela za 2024. (kune)'!AC496/'Izračun udjela za 2024. (euri)'!$G$1,2)</f>
        <v>397878.59</v>
      </c>
      <c r="AD496" s="64">
        <f>+ROUND('Izračun udjela za 2024. (kune)'!AD496/'Izračun udjela za 2024. (euri)'!$G$1,2)</f>
        <v>359329.37</v>
      </c>
      <c r="AE496" s="68">
        <f>+ROUND('Izračun udjela za 2024. (kune)'!AE496/'Izračun udjela za 2024. (euri)'!$G$1,2)</f>
        <v>382.61</v>
      </c>
      <c r="AF496" s="65">
        <f>+ROUND('Izračun udjela za 2024. (kune)'!AF496/'Izračun udjela za 2024. (euri)'!$G$1,2)</f>
        <v>0</v>
      </c>
      <c r="AG496" s="67">
        <f>+ROUND('Izračun udjela za 2024. (kune)'!AG496/'Izračun udjela za 2024. (euri)'!$G$1,2)</f>
        <v>397031.37</v>
      </c>
      <c r="AH496" s="64">
        <f>+ROUND('Izračun udjela za 2024. (kune)'!AH496/'Izračun udjela za 2024. (euri)'!$G$1,2)</f>
        <v>349513.67</v>
      </c>
      <c r="AI496" s="68">
        <f>+ROUND('Izračun udjela za 2024. (kune)'!AI496/'Izračun udjela za 2024. (euri)'!$G$1,2)</f>
        <v>199.08</v>
      </c>
      <c r="AJ496" s="64">
        <f>+ROUND('Izračun udjela za 2024. (kune)'!AJ496/'Izračun udjela za 2024. (euri)'!$G$1,2)</f>
        <v>0</v>
      </c>
      <c r="AK496" s="67">
        <f>+ROUND('Izračun udjela za 2024. (kune)'!AK496/'Izračun udjela za 2024. (euri)'!$G$1,2)</f>
        <v>386435.97</v>
      </c>
      <c r="AL496" s="64">
        <f>+ROUND('Izračun udjela za 2024. (kune)'!AL496/'Izračun udjela za 2024. (euri)'!$G$1,2)</f>
        <v>348623.12</v>
      </c>
      <c r="AM496" s="68">
        <f>+ROUND('Izračun udjela za 2024. (kune)'!AM496/'Izračun udjela za 2024. (euri)'!$G$1,2)</f>
        <v>199.08</v>
      </c>
      <c r="AN496" s="64">
        <f>+ROUND('Izračun udjela za 2024. (kune)'!AN496/'Izračun udjela za 2024. (euri)'!$G$1,2)</f>
        <v>0</v>
      </c>
      <c r="AO496" s="67">
        <f>+ROUND('Izračun udjela za 2024. (kune)'!AO496/'Izračun udjela za 2024. (euri)'!$G$1,2)</f>
        <v>385456.36</v>
      </c>
      <c r="AP496" s="69"/>
      <c r="AQ496" s="69"/>
      <c r="AR496" s="69"/>
      <c r="AS496" s="69"/>
      <c r="AT496" s="69"/>
      <c r="AU496" s="71"/>
      <c r="AV496" s="64">
        <v>8</v>
      </c>
      <c r="AW496" s="64">
        <v>10</v>
      </c>
      <c r="AX496" s="64">
        <v>10</v>
      </c>
      <c r="AY496" s="64">
        <v>10</v>
      </c>
      <c r="AZ496" s="64"/>
      <c r="BA496" s="64"/>
      <c r="BB496" s="64"/>
      <c r="BC496" s="64"/>
      <c r="BD496" s="72">
        <f t="shared" si="123"/>
        <v>376708.08</v>
      </c>
      <c r="BE496" s="73">
        <f t="shared" si="121"/>
        <v>274.77</v>
      </c>
      <c r="BF496" s="74">
        <f t="shared" si="132"/>
        <v>447.75</v>
      </c>
      <c r="BG496" s="66">
        <f t="shared" si="122"/>
        <v>237155.58000000002</v>
      </c>
      <c r="BH496" s="75">
        <f t="shared" si="124"/>
        <v>6.7010614707057898E-4</v>
      </c>
      <c r="BI496" s="76">
        <f t="shared" si="125"/>
        <v>6.7010614707057898E-4</v>
      </c>
    </row>
    <row r="497" spans="1:61" ht="15.75" customHeight="1" x14ac:dyDescent="0.25">
      <c r="A497" s="60">
        <v>1</v>
      </c>
      <c r="B497" s="61">
        <v>553</v>
      </c>
      <c r="C497" s="61">
        <v>2</v>
      </c>
      <c r="D497" s="79" t="s">
        <v>87</v>
      </c>
      <c r="E497" s="62" t="s">
        <v>576</v>
      </c>
      <c r="F497" s="63">
        <v>1412</v>
      </c>
      <c r="G497" s="64">
        <v>10</v>
      </c>
      <c r="H497" s="64">
        <f>+ROUND('Izračun udjela za 2024. (kune)'!H497/'Izračun udjela za 2024. (euri)'!$G$1,2)</f>
        <v>327028.55</v>
      </c>
      <c r="I497" s="65">
        <f>+ROUND('Izračun udjela za 2024. (kune)'!I497/'Izračun udjela za 2024. (euri)'!$G$1,2)</f>
        <v>0</v>
      </c>
      <c r="J497" s="66">
        <f>+ROUND('Izračun udjela za 2024. (kune)'!J497/'Izračun udjela za 2024. (euri)'!$G$1,2)</f>
        <v>359731.41</v>
      </c>
      <c r="K497" s="64">
        <f>+ROUND('Izračun udjela za 2024. (kune)'!K497/'Izračun udjela za 2024. (euri)'!$G$1,2)</f>
        <v>301534.57</v>
      </c>
      <c r="L497" s="65">
        <f>+ROUND('Izračun udjela za 2024. (kune)'!L497/'Izračun udjela za 2024. (euri)'!$G$1,2)</f>
        <v>0</v>
      </c>
      <c r="M497" s="66">
        <f>+ROUND('Izračun udjela za 2024. (kune)'!M497/'Izračun udjela za 2024. (euri)'!$G$1,2)</f>
        <v>331688.03000000003</v>
      </c>
      <c r="N497" s="64">
        <f>+ROUND('Izračun udjela za 2024. (kune)'!N497/'Izračun udjela za 2024. (euri)'!$G$1,2)</f>
        <v>280298.67</v>
      </c>
      <c r="O497" s="65">
        <f>+ROUND('Izračun udjela za 2024. (kune)'!O497/'Izračun udjela za 2024. (euri)'!$G$1,2)</f>
        <v>0</v>
      </c>
      <c r="P497" s="66">
        <f>+ROUND('Izračun udjela za 2024. (kune)'!P497/'Izračun udjela za 2024. (euri)'!$G$1,2)</f>
        <v>308328.53999999998</v>
      </c>
      <c r="Q497" s="64">
        <f>+ROUND('Izračun udjela za 2024. (kune)'!Q497/'Izračun udjela za 2024. (euri)'!$G$1,2)</f>
        <v>317599.48</v>
      </c>
      <c r="R497" s="65">
        <f>+ROUND('Izračun udjela za 2024. (kune)'!R497/'Izračun udjela za 2024. (euri)'!$G$1,2)</f>
        <v>0</v>
      </c>
      <c r="S497" s="66">
        <f>+ROUND('Izračun udjela za 2024. (kune)'!S497/'Izračun udjela za 2024. (euri)'!$G$1,2)</f>
        <v>349359.43</v>
      </c>
      <c r="T497" s="64">
        <f>+ROUND('Izračun udjela za 2024. (kune)'!T497/'Izračun udjela za 2024. (euri)'!$G$1,2)</f>
        <v>290599.39</v>
      </c>
      <c r="U497" s="65">
        <f>+ROUND('Izračun udjela za 2024. (kune)'!U497/'Izračun udjela za 2024. (euri)'!$G$1,2)</f>
        <v>0</v>
      </c>
      <c r="V497" s="67">
        <f>+ROUND('Izračun udjela za 2024. (kune)'!V497/'Izračun udjela za 2024. (euri)'!$G$1,2)</f>
        <v>319659.33</v>
      </c>
      <c r="W497" s="64">
        <f>+ROUND('Izračun udjela za 2024. (kune)'!W497/'Izračun udjela za 2024. (euri)'!$G$1,2)</f>
        <v>343107.7</v>
      </c>
      <c r="X497" s="65">
        <f>+ROUND('Izračun udjela za 2024. (kune)'!X497/'Izračun udjela za 2024. (euri)'!$G$1,2)</f>
        <v>0</v>
      </c>
      <c r="Y497" s="67">
        <f>+ROUND('Izračun udjela za 2024. (kune)'!Y497/'Izračun udjela za 2024. (euri)'!$G$1,2)</f>
        <v>377418.47</v>
      </c>
      <c r="Z497" s="64">
        <f>+ROUND('Izračun udjela za 2024. (kune)'!Z497/'Izračun udjela za 2024. (euri)'!$G$1,2)</f>
        <v>414631.71</v>
      </c>
      <c r="AA497" s="68">
        <f>+ROUND('Izračun udjela za 2024. (kune)'!AA497/'Izračun udjela za 2024. (euri)'!$G$1,2)</f>
        <v>198.92</v>
      </c>
      <c r="AB497" s="65">
        <f>+ROUND('Izračun udjela za 2024. (kune)'!AB497/'Izračun udjela za 2024. (euri)'!$G$1,2)</f>
        <v>0</v>
      </c>
      <c r="AC497" s="67">
        <f>+ROUND('Izračun udjela za 2024. (kune)'!AC497/'Izračun udjela za 2024. (euri)'!$G$1,2)</f>
        <v>458065.99</v>
      </c>
      <c r="AD497" s="64">
        <f>+ROUND('Izračun udjela za 2024. (kune)'!AD497/'Izračun udjela za 2024. (euri)'!$G$1,2)</f>
        <v>409957.33</v>
      </c>
      <c r="AE497" s="68">
        <f>+ROUND('Izračun udjela za 2024. (kune)'!AE497/'Izračun udjela za 2024. (euri)'!$G$1,2)</f>
        <v>772.44</v>
      </c>
      <c r="AF497" s="65">
        <f>+ROUND('Izračun udjela za 2024. (kune)'!AF497/'Izračun udjela za 2024. (euri)'!$G$1,2)</f>
        <v>0</v>
      </c>
      <c r="AG497" s="67">
        <f>+ROUND('Izračun udjela za 2024. (kune)'!AG497/'Izračun udjela za 2024. (euri)'!$G$1,2)</f>
        <v>452293.31</v>
      </c>
      <c r="AH497" s="64">
        <f>+ROUND('Izračun udjela za 2024. (kune)'!AH497/'Izračun udjela za 2024. (euri)'!$G$1,2)</f>
        <v>379036.88</v>
      </c>
      <c r="AI497" s="68">
        <f>+ROUND('Izračun udjela za 2024. (kune)'!AI497/'Izračun udjela za 2024. (euri)'!$G$1,2)</f>
        <v>300.52</v>
      </c>
      <c r="AJ497" s="64">
        <f>+ROUND('Izračun udjela za 2024. (kune)'!AJ497/'Izračun udjela za 2024. (euri)'!$G$1,2)</f>
        <v>0</v>
      </c>
      <c r="AK497" s="67">
        <f>+ROUND('Izračun udjela za 2024. (kune)'!AK497/'Izračun udjela za 2024. (euri)'!$G$1,2)</f>
        <v>420551.86</v>
      </c>
      <c r="AL497" s="64">
        <f>+ROUND('Izračun udjela za 2024. (kune)'!AL497/'Izračun udjela za 2024. (euri)'!$G$1,2)</f>
        <v>387985.93</v>
      </c>
      <c r="AM497" s="68">
        <f>+ROUND('Izračun udjela za 2024. (kune)'!AM497/'Izračun udjela za 2024. (euri)'!$G$1,2)</f>
        <v>201.55</v>
      </c>
      <c r="AN497" s="64">
        <f>+ROUND('Izračun udjela za 2024. (kune)'!AN497/'Izračun udjela za 2024. (euri)'!$G$1,2)</f>
        <v>0</v>
      </c>
      <c r="AO497" s="67">
        <f>+ROUND('Izračun udjela za 2024. (kune)'!AO497/'Izračun udjela za 2024. (euri)'!$G$1,2)</f>
        <v>430066.71</v>
      </c>
      <c r="AP497" s="69"/>
      <c r="AQ497" s="69"/>
      <c r="AR497" s="69"/>
      <c r="AS497" s="69"/>
      <c r="AT497" s="69"/>
      <c r="AU497" s="71"/>
      <c r="AV497" s="64">
        <v>10</v>
      </c>
      <c r="AW497" s="64">
        <v>10</v>
      </c>
      <c r="AX497" s="64">
        <v>18</v>
      </c>
      <c r="AY497" s="64">
        <v>16</v>
      </c>
      <c r="AZ497" s="64"/>
      <c r="BA497" s="64"/>
      <c r="BB497" s="64"/>
      <c r="BC497" s="64"/>
      <c r="BD497" s="72">
        <f t="shared" si="123"/>
        <v>427679.27</v>
      </c>
      <c r="BE497" s="73">
        <f t="shared" si="121"/>
        <v>302.89</v>
      </c>
      <c r="BF497" s="74">
        <f t="shared" si="132"/>
        <v>447.75</v>
      </c>
      <c r="BG497" s="66">
        <f t="shared" si="122"/>
        <v>204542.32</v>
      </c>
      <c r="BH497" s="75">
        <f t="shared" si="124"/>
        <v>5.7795421034612571E-4</v>
      </c>
      <c r="BI497" s="76">
        <f t="shared" si="125"/>
        <v>5.7795421034612603E-4</v>
      </c>
    </row>
    <row r="498" spans="1:61" ht="15.75" customHeight="1" x14ac:dyDescent="0.25">
      <c r="A498" s="60">
        <v>1</v>
      </c>
      <c r="B498" s="61">
        <v>554</v>
      </c>
      <c r="C498" s="61">
        <v>2</v>
      </c>
      <c r="D498" s="79" t="s">
        <v>87</v>
      </c>
      <c r="E498" s="62" t="s">
        <v>577</v>
      </c>
      <c r="F498" s="63">
        <v>824</v>
      </c>
      <c r="G498" s="64">
        <v>10</v>
      </c>
      <c r="H498" s="64">
        <f>+ROUND('Izračun udjela za 2024. (kune)'!H498/'Izračun udjela za 2024. (euri)'!$G$1,2)</f>
        <v>106687.56</v>
      </c>
      <c r="I498" s="65">
        <f>+ROUND('Izračun udjela za 2024. (kune)'!I498/'Izračun udjela za 2024. (euri)'!$G$1,2)</f>
        <v>0</v>
      </c>
      <c r="J498" s="66">
        <f>+ROUND('Izračun udjela za 2024. (kune)'!J498/'Izračun udjela za 2024. (euri)'!$G$1,2)</f>
        <v>117356.32</v>
      </c>
      <c r="K498" s="64">
        <f>+ROUND('Izračun udjela za 2024. (kune)'!K498/'Izračun udjela za 2024. (euri)'!$G$1,2)</f>
        <v>125496.5</v>
      </c>
      <c r="L498" s="65">
        <f>+ROUND('Izračun udjela za 2024. (kune)'!L498/'Izračun udjela za 2024. (euri)'!$G$1,2)</f>
        <v>0</v>
      </c>
      <c r="M498" s="66">
        <f>+ROUND('Izračun udjela za 2024. (kune)'!M498/'Izračun udjela za 2024. (euri)'!$G$1,2)</f>
        <v>138046.15</v>
      </c>
      <c r="N498" s="64">
        <f>+ROUND('Izračun udjela za 2024. (kune)'!N498/'Izračun udjela za 2024. (euri)'!$G$1,2)</f>
        <v>119597.01</v>
      </c>
      <c r="O498" s="65">
        <f>+ROUND('Izračun udjela za 2024. (kune)'!O498/'Izračun udjela za 2024. (euri)'!$G$1,2)</f>
        <v>0</v>
      </c>
      <c r="P498" s="66">
        <f>+ROUND('Izračun udjela za 2024. (kune)'!P498/'Izračun udjela za 2024. (euri)'!$G$1,2)</f>
        <v>131556.71</v>
      </c>
      <c r="Q498" s="64">
        <f>+ROUND('Izračun udjela za 2024. (kune)'!Q498/'Izračun udjela za 2024. (euri)'!$G$1,2)</f>
        <v>163015.99</v>
      </c>
      <c r="R498" s="65">
        <f>+ROUND('Izračun udjela za 2024. (kune)'!R498/'Izračun udjela za 2024. (euri)'!$G$1,2)</f>
        <v>0</v>
      </c>
      <c r="S498" s="66">
        <f>+ROUND('Izračun udjela za 2024. (kune)'!S498/'Izračun udjela za 2024. (euri)'!$G$1,2)</f>
        <v>179317.59</v>
      </c>
      <c r="T498" s="64">
        <f>+ROUND('Izračun udjela za 2024. (kune)'!T498/'Izračun udjela za 2024. (euri)'!$G$1,2)</f>
        <v>147133.60999999999</v>
      </c>
      <c r="U498" s="65">
        <f>+ROUND('Izračun udjela za 2024. (kune)'!U498/'Izračun udjela za 2024. (euri)'!$G$1,2)</f>
        <v>0</v>
      </c>
      <c r="V498" s="67">
        <f>+ROUND('Izračun udjela za 2024. (kune)'!V498/'Izračun udjela za 2024. (euri)'!$G$1,2)</f>
        <v>161846.97</v>
      </c>
      <c r="W498" s="64">
        <f>+ROUND('Izračun udjela za 2024. (kune)'!W498/'Izračun udjela za 2024. (euri)'!$G$1,2)</f>
        <v>179546.35</v>
      </c>
      <c r="X498" s="65">
        <f>+ROUND('Izračun udjela za 2024. (kune)'!X498/'Izračun udjela za 2024. (euri)'!$G$1,2)</f>
        <v>0</v>
      </c>
      <c r="Y498" s="67">
        <f>+ROUND('Izračun udjela za 2024. (kune)'!Y498/'Izračun udjela za 2024. (euri)'!$G$1,2)</f>
        <v>197500.98</v>
      </c>
      <c r="Z498" s="64">
        <f>+ROUND('Izračun udjela za 2024. (kune)'!Z498/'Izračun udjela za 2024. (euri)'!$G$1,2)</f>
        <v>211356.88</v>
      </c>
      <c r="AA498" s="68">
        <f>+ROUND('Izračun udjela za 2024. (kune)'!AA498/'Izračun udjela za 2024. (euri)'!$G$1,2)</f>
        <v>0</v>
      </c>
      <c r="AB498" s="65">
        <f>+ROUND('Izračun udjela za 2024. (kune)'!AB498/'Izračun udjela za 2024. (euri)'!$G$1,2)</f>
        <v>0</v>
      </c>
      <c r="AC498" s="67">
        <f>+ROUND('Izračun udjela za 2024. (kune)'!AC498/'Izračun udjela za 2024. (euri)'!$G$1,2)</f>
        <v>232492.57</v>
      </c>
      <c r="AD498" s="64">
        <f>+ROUND('Izračun udjela za 2024. (kune)'!AD498/'Izračun udjela za 2024. (euri)'!$G$1,2)</f>
        <v>207989.84</v>
      </c>
      <c r="AE498" s="68">
        <f>+ROUND('Izračun udjela za 2024. (kune)'!AE498/'Izračun udjela za 2024. (euri)'!$G$1,2)</f>
        <v>0</v>
      </c>
      <c r="AF498" s="65">
        <f>+ROUND('Izračun udjela za 2024. (kune)'!AF498/'Izračun udjela za 2024. (euri)'!$G$1,2)</f>
        <v>0</v>
      </c>
      <c r="AG498" s="67">
        <f>+ROUND('Izračun udjela za 2024. (kune)'!AG498/'Izračun udjela za 2024. (euri)'!$G$1,2)</f>
        <v>228788.83</v>
      </c>
      <c r="AH498" s="64">
        <f>+ROUND('Izračun udjela za 2024. (kune)'!AH498/'Izračun udjela za 2024. (euri)'!$G$1,2)</f>
        <v>206318.74</v>
      </c>
      <c r="AI498" s="68">
        <f>+ROUND('Izračun udjela za 2024. (kune)'!AI498/'Izračun udjela za 2024. (euri)'!$G$1,2)</f>
        <v>0</v>
      </c>
      <c r="AJ498" s="64">
        <f>+ROUND('Izračun udjela za 2024. (kune)'!AJ498/'Izračun udjela za 2024. (euri)'!$G$1,2)</f>
        <v>0</v>
      </c>
      <c r="AK498" s="67">
        <f>+ROUND('Izračun udjela za 2024. (kune)'!AK498/'Izračun udjela za 2024. (euri)'!$G$1,2)</f>
        <v>226950.61</v>
      </c>
      <c r="AL498" s="64">
        <f>+ROUND('Izračun udjela za 2024. (kune)'!AL498/'Izračun udjela za 2024. (euri)'!$G$1,2)</f>
        <v>245938.93</v>
      </c>
      <c r="AM498" s="68">
        <f>+ROUND('Izračun udjela za 2024. (kune)'!AM498/'Izračun udjela za 2024. (euri)'!$G$1,2)</f>
        <v>0</v>
      </c>
      <c r="AN498" s="64">
        <f>+ROUND('Izračun udjela za 2024. (kune)'!AN498/'Izračun udjela za 2024. (euri)'!$G$1,2)</f>
        <v>0</v>
      </c>
      <c r="AO498" s="67">
        <f>+ROUND('Izračun udjela za 2024. (kune)'!AO498/'Izračun udjela za 2024. (euri)'!$G$1,2)</f>
        <v>270532.82</v>
      </c>
      <c r="AP498" s="69"/>
      <c r="AQ498" s="69"/>
      <c r="AR498" s="69"/>
      <c r="AS498" s="69"/>
      <c r="AT498" s="69"/>
      <c r="AU498" s="71"/>
      <c r="AV498" s="64">
        <v>0</v>
      </c>
      <c r="AW498" s="64">
        <v>0</v>
      </c>
      <c r="AX498" s="64">
        <v>0</v>
      </c>
      <c r="AY498" s="64">
        <v>0</v>
      </c>
      <c r="AZ498" s="64"/>
      <c r="BA498" s="64"/>
      <c r="BB498" s="64"/>
      <c r="BC498" s="64"/>
      <c r="BD498" s="72">
        <f t="shared" si="123"/>
        <v>231253.16</v>
      </c>
      <c r="BE498" s="73">
        <f t="shared" si="121"/>
        <v>280.64999999999998</v>
      </c>
      <c r="BF498" s="74">
        <f t="shared" si="132"/>
        <v>447.75</v>
      </c>
      <c r="BG498" s="66">
        <f t="shared" si="122"/>
        <v>137690.40000000002</v>
      </c>
      <c r="BH498" s="75">
        <f t="shared" si="124"/>
        <v>3.8905761117915449E-4</v>
      </c>
      <c r="BI498" s="76">
        <f t="shared" si="125"/>
        <v>3.89057611179154E-4</v>
      </c>
    </row>
    <row r="499" spans="1:61" ht="15.75" customHeight="1" x14ac:dyDescent="0.25">
      <c r="A499" s="60">
        <v>1</v>
      </c>
      <c r="B499" s="61">
        <v>555</v>
      </c>
      <c r="C499" s="61">
        <v>3</v>
      </c>
      <c r="D499" s="79" t="s">
        <v>87</v>
      </c>
      <c r="E499" s="62" t="s">
        <v>578</v>
      </c>
      <c r="F499" s="63">
        <v>760</v>
      </c>
      <c r="G499" s="64">
        <v>10</v>
      </c>
      <c r="H499" s="64">
        <f>+ROUND('Izračun udjela za 2024. (kune)'!H499/'Izračun udjela za 2024. (euri)'!$G$1,2)</f>
        <v>49785.98</v>
      </c>
      <c r="I499" s="65">
        <f>+ROUND('Izračun udjela za 2024. (kune)'!I499/'Izračun udjela za 2024. (euri)'!$G$1,2)</f>
        <v>6160.28</v>
      </c>
      <c r="J499" s="66">
        <f>+ROUND('Izračun udjela za 2024. (kune)'!J499/'Izračun udjela za 2024. (euri)'!$G$1,2)</f>
        <v>47988.28</v>
      </c>
      <c r="K499" s="64">
        <f>+ROUND('Izračun udjela za 2024. (kune)'!K499/'Izračun udjela za 2024. (euri)'!$G$1,2)</f>
        <v>45744.07</v>
      </c>
      <c r="L499" s="65">
        <f>+ROUND('Izračun udjela za 2024. (kune)'!L499/'Izračun udjela za 2024. (euri)'!$G$1,2)</f>
        <v>6099.97</v>
      </c>
      <c r="M499" s="66">
        <f>+ROUND('Izračun udjela za 2024. (kune)'!M499/'Izračun udjela za 2024. (euri)'!$G$1,2)</f>
        <v>43608.51</v>
      </c>
      <c r="N499" s="64">
        <f>+ROUND('Izračun udjela za 2024. (kune)'!N499/'Izračun udjela za 2024. (euri)'!$G$1,2)</f>
        <v>70828.95</v>
      </c>
      <c r="O499" s="65">
        <f>+ROUND('Izračun udjela za 2024. (kune)'!O499/'Izračun udjela za 2024. (euri)'!$G$1,2)</f>
        <v>3339.07</v>
      </c>
      <c r="P499" s="66">
        <f>+ROUND('Izračun udjela za 2024. (kune)'!P499/'Izračun udjela za 2024. (euri)'!$G$1,2)</f>
        <v>74238.87</v>
      </c>
      <c r="Q499" s="64">
        <f>+ROUND('Izračun udjela za 2024. (kune)'!Q499/'Izračun udjela za 2024. (euri)'!$G$1,2)</f>
        <v>67804.94</v>
      </c>
      <c r="R499" s="65">
        <f>+ROUND('Izračun udjela za 2024. (kune)'!R499/'Izračun udjela za 2024. (euri)'!$G$1,2)</f>
        <v>3239.35</v>
      </c>
      <c r="S499" s="66">
        <f>+ROUND('Izračun udjela za 2024. (kune)'!S499/'Izračun udjela za 2024. (euri)'!$G$1,2)</f>
        <v>71022.14</v>
      </c>
      <c r="T499" s="64">
        <f>+ROUND('Izračun udjela za 2024. (kune)'!T499/'Izračun udjela za 2024. (euri)'!$G$1,2)</f>
        <v>43848.32</v>
      </c>
      <c r="U499" s="65">
        <f>+ROUND('Izračun udjela za 2024. (kune)'!U499/'Izračun udjela za 2024. (euri)'!$G$1,2)</f>
        <v>2106</v>
      </c>
      <c r="V499" s="67">
        <f>+ROUND('Izračun udjela za 2024. (kune)'!V499/'Izračun udjela za 2024. (euri)'!$G$1,2)</f>
        <v>45916.55</v>
      </c>
      <c r="W499" s="64">
        <f>+ROUND('Izračun udjela za 2024. (kune)'!W499/'Izračun udjela za 2024. (euri)'!$G$1,2)</f>
        <v>76769.990000000005</v>
      </c>
      <c r="X499" s="65">
        <f>+ROUND('Izračun udjela za 2024. (kune)'!X499/'Izračun udjela za 2024. (euri)'!$G$1,2)</f>
        <v>3655.72</v>
      </c>
      <c r="Y499" s="67">
        <f>+ROUND('Izračun udjela za 2024. (kune)'!Y499/'Izračun udjela za 2024. (euri)'!$G$1,2)</f>
        <v>80425.69</v>
      </c>
      <c r="Z499" s="64">
        <f>+ROUND('Izračun udjela za 2024. (kune)'!Z499/'Izračun udjela za 2024. (euri)'!$G$1,2)</f>
        <v>32166.42</v>
      </c>
      <c r="AA499" s="68">
        <f>+ROUND('Izračun udjela za 2024. (kune)'!AA499/'Izračun udjela za 2024. (euri)'!$G$1,2)</f>
        <v>188.13</v>
      </c>
      <c r="AB499" s="65">
        <f>+ROUND('Izračun udjela za 2024. (kune)'!AB499/'Izračun udjela za 2024. (euri)'!$G$1,2)</f>
        <v>1531.75</v>
      </c>
      <c r="AC499" s="67">
        <f>+ROUND('Izračun udjela za 2024. (kune)'!AC499/'Izračun udjela za 2024. (euri)'!$G$1,2)</f>
        <v>33698.14</v>
      </c>
      <c r="AD499" s="64">
        <f>+ROUND('Izračun udjela za 2024. (kune)'!AD499/'Izračun udjela za 2024. (euri)'!$G$1,2)</f>
        <v>70362.25</v>
      </c>
      <c r="AE499" s="68">
        <f>+ROUND('Izračun udjela za 2024. (kune)'!AE499/'Izračun udjela za 2024. (euri)'!$G$1,2)</f>
        <v>0</v>
      </c>
      <c r="AF499" s="65">
        <f>+ROUND('Izračun udjela za 2024. (kune)'!AF499/'Izračun udjela za 2024. (euri)'!$G$1,2)</f>
        <v>3454.81</v>
      </c>
      <c r="AG499" s="67">
        <f>+ROUND('Izračun udjela za 2024. (kune)'!AG499/'Izračun udjela za 2024. (euri)'!$G$1,2)</f>
        <v>73598.19</v>
      </c>
      <c r="AH499" s="64">
        <f>+ROUND('Izračun udjela za 2024. (kune)'!AH499/'Izračun udjela za 2024. (euri)'!$G$1,2)</f>
        <v>69619.61</v>
      </c>
      <c r="AI499" s="68">
        <f>+ROUND('Izračun udjela za 2024. (kune)'!AI499/'Izračun udjela za 2024. (euri)'!$G$1,2)</f>
        <v>0</v>
      </c>
      <c r="AJ499" s="64">
        <f>+ROUND('Izračun udjela za 2024. (kune)'!AJ499/'Izračun udjela za 2024. (euri)'!$G$1,2)</f>
        <v>3315.26</v>
      </c>
      <c r="AK499" s="67">
        <f>+ROUND('Izračun udjela za 2024. (kune)'!AK499/'Izračun udjela za 2024. (euri)'!$G$1,2)</f>
        <v>72934.789999999994</v>
      </c>
      <c r="AL499" s="64">
        <f>+ROUND('Izračun udjela za 2024. (kune)'!AL499/'Izračun udjela za 2024. (euri)'!$G$1,2)</f>
        <v>73560.3</v>
      </c>
      <c r="AM499" s="68">
        <f>+ROUND('Izračun udjela za 2024. (kune)'!AM499/'Izračun udjela za 2024. (euri)'!$G$1,2)</f>
        <v>0</v>
      </c>
      <c r="AN499" s="64">
        <f>+ROUND('Izračun udjela za 2024. (kune)'!AN499/'Izračun udjela za 2024. (euri)'!$G$1,2)</f>
        <v>3502.87</v>
      </c>
      <c r="AO499" s="67">
        <f>+ROUND('Izračun udjela za 2024. (kune)'!AO499/'Izračun udjela za 2024. (euri)'!$G$1,2)</f>
        <v>77063.17</v>
      </c>
      <c r="AP499" s="69"/>
      <c r="AQ499" s="69"/>
      <c r="AR499" s="69"/>
      <c r="AS499" s="69"/>
      <c r="AT499" s="69"/>
      <c r="AU499" s="71"/>
      <c r="AV499" s="64">
        <v>0</v>
      </c>
      <c r="AW499" s="64">
        <v>0</v>
      </c>
      <c r="AX499" s="64">
        <v>0</v>
      </c>
      <c r="AY499" s="64">
        <v>0</v>
      </c>
      <c r="AZ499" s="64"/>
      <c r="BA499" s="64"/>
      <c r="BB499" s="64"/>
      <c r="BC499" s="64"/>
      <c r="BD499" s="72">
        <f t="shared" si="123"/>
        <v>67544</v>
      </c>
      <c r="BE499" s="73">
        <f t="shared" si="121"/>
        <v>88.87</v>
      </c>
      <c r="BF499" s="74">
        <f t="shared" si="132"/>
        <v>447.75</v>
      </c>
      <c r="BG499" s="66">
        <f t="shared" si="122"/>
        <v>272748.79999999999</v>
      </c>
      <c r="BH499" s="75">
        <f t="shared" si="124"/>
        <v>7.7067825048065045E-4</v>
      </c>
      <c r="BI499" s="76">
        <f t="shared" si="125"/>
        <v>7.7067825048065001E-4</v>
      </c>
    </row>
    <row r="500" spans="1:61" ht="15.75" customHeight="1" x14ac:dyDescent="0.25">
      <c r="A500" s="60">
        <v>1</v>
      </c>
      <c r="B500" s="61">
        <v>556</v>
      </c>
      <c r="C500" s="61">
        <v>4</v>
      </c>
      <c r="D500" s="79" t="s">
        <v>87</v>
      </c>
      <c r="E500" s="62" t="s">
        <v>579</v>
      </c>
      <c r="F500" s="63">
        <v>362</v>
      </c>
      <c r="G500" s="64">
        <v>10</v>
      </c>
      <c r="H500" s="64">
        <f>+ROUND('Izračun udjela za 2024. (kune)'!H500/'Izračun udjela za 2024. (euri)'!$G$1,2)</f>
        <v>67023.48</v>
      </c>
      <c r="I500" s="65">
        <f>+ROUND('Izračun udjela za 2024. (kune)'!I500/'Izračun udjela za 2024. (euri)'!$G$1,2)</f>
        <v>4339.1400000000003</v>
      </c>
      <c r="J500" s="66">
        <f>+ROUND('Izračun udjela za 2024. (kune)'!J500/'Izračun udjela za 2024. (euri)'!$G$1,2)</f>
        <v>68952.77</v>
      </c>
      <c r="K500" s="64">
        <f>+ROUND('Izračun udjela za 2024. (kune)'!K500/'Izračun udjela za 2024. (euri)'!$G$1,2)</f>
        <v>69410.350000000006</v>
      </c>
      <c r="L500" s="65">
        <f>+ROUND('Izračun udjela za 2024. (kune)'!L500/'Izračun udjela za 2024. (euri)'!$G$1,2)</f>
        <v>4078.62</v>
      </c>
      <c r="M500" s="66">
        <f>+ROUND('Izračun udjela za 2024. (kune)'!M500/'Izračun udjela za 2024. (euri)'!$G$1,2)</f>
        <v>71864.899999999994</v>
      </c>
      <c r="N500" s="64">
        <f>+ROUND('Izračun udjela za 2024. (kune)'!N500/'Izračun udjela za 2024. (euri)'!$G$1,2)</f>
        <v>69168.12</v>
      </c>
      <c r="O500" s="65">
        <f>+ROUND('Izračun udjela za 2024. (kune)'!O500/'Izračun udjela za 2024. (euri)'!$G$1,2)</f>
        <v>3260.77</v>
      </c>
      <c r="P500" s="66">
        <f>+ROUND('Izračun udjela za 2024. (kune)'!P500/'Izračun udjela za 2024. (euri)'!$G$1,2)</f>
        <v>72498.09</v>
      </c>
      <c r="Q500" s="64">
        <f>+ROUND('Izračun udjela za 2024. (kune)'!Q500/'Izračun udjela za 2024. (euri)'!$G$1,2)</f>
        <v>49873.77</v>
      </c>
      <c r="R500" s="65">
        <f>+ROUND('Izračun udjela za 2024. (kune)'!R500/'Izračun udjela za 2024. (euri)'!$G$1,2)</f>
        <v>2416.0300000000002</v>
      </c>
      <c r="S500" s="66">
        <f>+ROUND('Izračun udjela za 2024. (kune)'!S500/'Izračun udjela za 2024. (euri)'!$G$1,2)</f>
        <v>52203.519999999997</v>
      </c>
      <c r="T500" s="64">
        <f>+ROUND('Izračun udjela za 2024. (kune)'!T500/'Izračun udjela za 2024. (euri)'!$G$1,2)</f>
        <v>51263.12</v>
      </c>
      <c r="U500" s="65">
        <f>+ROUND('Izračun udjela za 2024. (kune)'!U500/'Izračun udjela za 2024. (euri)'!$G$1,2)</f>
        <v>2489.0300000000002</v>
      </c>
      <c r="V500" s="67">
        <f>+ROUND('Izračun udjela za 2024. (kune)'!V500/'Izračun udjela za 2024. (euri)'!$G$1,2)</f>
        <v>53651.5</v>
      </c>
      <c r="W500" s="64">
        <f>+ROUND('Izračun udjela za 2024. (kune)'!W500/'Izračun udjela za 2024. (euri)'!$G$1,2)</f>
        <v>66981.600000000006</v>
      </c>
      <c r="X500" s="65">
        <f>+ROUND('Izračun udjela za 2024. (kune)'!X500/'Izračun udjela za 2024. (euri)'!$G$1,2)</f>
        <v>3189.62</v>
      </c>
      <c r="Y500" s="67">
        <f>+ROUND('Izračun udjela za 2024. (kune)'!Y500/'Izračun udjela za 2024. (euri)'!$G$1,2)</f>
        <v>70171.179999999993</v>
      </c>
      <c r="Z500" s="64">
        <f>+ROUND('Izračun udjela za 2024. (kune)'!Z500/'Izračun udjela za 2024. (euri)'!$G$1,2)</f>
        <v>69321.19</v>
      </c>
      <c r="AA500" s="68">
        <f>+ROUND('Izračun udjela za 2024. (kune)'!AA500/'Izračun udjela za 2024. (euri)'!$G$1,2)</f>
        <v>258.27999999999997</v>
      </c>
      <c r="AB500" s="65">
        <f>+ROUND('Izračun udjela za 2024. (kune)'!AB500/'Izračun udjela za 2024. (euri)'!$G$1,2)</f>
        <v>3301.03</v>
      </c>
      <c r="AC500" s="67">
        <f>+ROUND('Izračun udjela za 2024. (kune)'!AC500/'Izračun udjela za 2024. (euri)'!$G$1,2)</f>
        <v>75403.97</v>
      </c>
      <c r="AD500" s="64">
        <f>+ROUND('Izračun udjela za 2024. (kune)'!AD500/'Izračun udjela za 2024. (euri)'!$G$1,2)</f>
        <v>97585.73</v>
      </c>
      <c r="AE500" s="68">
        <f>+ROUND('Izračun udjela za 2024. (kune)'!AE500/'Izračun udjela za 2024. (euri)'!$G$1,2)</f>
        <v>129.97</v>
      </c>
      <c r="AF500" s="65">
        <f>+ROUND('Izračun udjela za 2024. (kune)'!AF500/'Izračun udjela za 2024. (euri)'!$G$1,2)</f>
        <v>4646.96</v>
      </c>
      <c r="AG500" s="67">
        <f>+ROUND('Izračun udjela za 2024. (kune)'!AG500/'Izračun udjela za 2024. (euri)'!$G$1,2)</f>
        <v>102527.67</v>
      </c>
      <c r="AH500" s="64">
        <f>+ROUND('Izračun udjela za 2024. (kune)'!AH500/'Izračun udjela za 2024. (euri)'!$G$1,2)</f>
        <v>110283.26</v>
      </c>
      <c r="AI500" s="68">
        <f>+ROUND('Izračun udjela za 2024. (kune)'!AI500/'Izračun udjela za 2024. (euri)'!$G$1,2)</f>
        <v>10.45</v>
      </c>
      <c r="AJ500" s="64">
        <f>+ROUND('Izračun udjela za 2024. (kune)'!AJ500/'Izračun udjela za 2024. (euri)'!$G$1,2)</f>
        <v>5327.63</v>
      </c>
      <c r="AK500" s="67">
        <f>+ROUND('Izračun udjela za 2024. (kune)'!AK500/'Izračun udjela za 2024. (euri)'!$G$1,2)</f>
        <v>115877.69</v>
      </c>
      <c r="AL500" s="64">
        <f>+ROUND('Izračun udjela za 2024. (kune)'!AL500/'Izračun udjela za 2024. (euri)'!$G$1,2)</f>
        <v>86964.55</v>
      </c>
      <c r="AM500" s="68">
        <f>+ROUND('Izračun udjela za 2024. (kune)'!AM500/'Izračun udjela za 2024. (euri)'!$G$1,2)</f>
        <v>0</v>
      </c>
      <c r="AN500" s="64">
        <f>+ROUND('Izračun udjela za 2024. (kune)'!AN500/'Izračun udjela za 2024. (euri)'!$G$1,2)</f>
        <v>4066.86</v>
      </c>
      <c r="AO500" s="67">
        <f>+ROUND('Izračun udjela za 2024. (kune)'!AO500/'Izračun udjela za 2024. (euri)'!$G$1,2)</f>
        <v>91625.45</v>
      </c>
      <c r="AP500" s="69"/>
      <c r="AQ500" s="69"/>
      <c r="AR500" s="69"/>
      <c r="AS500" s="69"/>
      <c r="AT500" s="69"/>
      <c r="AU500" s="71"/>
      <c r="AV500" s="64">
        <v>14</v>
      </c>
      <c r="AW500" s="64">
        <v>2</v>
      </c>
      <c r="AX500" s="64">
        <v>2</v>
      </c>
      <c r="AY500" s="64">
        <v>2</v>
      </c>
      <c r="AZ500" s="64"/>
      <c r="BA500" s="64"/>
      <c r="BB500" s="64"/>
      <c r="BC500" s="64"/>
      <c r="BD500" s="72">
        <f t="shared" si="123"/>
        <v>91121.19</v>
      </c>
      <c r="BE500" s="73">
        <f t="shared" si="121"/>
        <v>251.72</v>
      </c>
      <c r="BF500" s="74">
        <f t="shared" si="132"/>
        <v>447.75</v>
      </c>
      <c r="BG500" s="66">
        <f t="shared" si="122"/>
        <v>70962.86</v>
      </c>
      <c r="BH500" s="75">
        <f t="shared" si="124"/>
        <v>2.0051245979415245E-4</v>
      </c>
      <c r="BI500" s="76">
        <f t="shared" si="125"/>
        <v>2.0051245979415199E-4</v>
      </c>
    </row>
    <row r="501" spans="1:61" ht="15.75" customHeight="1" x14ac:dyDescent="0.25">
      <c r="A501" s="60">
        <v>1</v>
      </c>
      <c r="B501" s="61">
        <v>557</v>
      </c>
      <c r="C501" s="61">
        <v>4</v>
      </c>
      <c r="D501" s="79" t="s">
        <v>87</v>
      </c>
      <c r="E501" s="62" t="s">
        <v>580</v>
      </c>
      <c r="F501" s="63">
        <v>1002</v>
      </c>
      <c r="G501" s="64">
        <v>10</v>
      </c>
      <c r="H501" s="64">
        <f>+ROUND('Izračun udjela za 2024. (kune)'!H501/'Izračun udjela za 2024. (euri)'!$G$1,2)</f>
        <v>60655.28</v>
      </c>
      <c r="I501" s="65">
        <f>+ROUND('Izračun udjela za 2024. (kune)'!I501/'Izračun udjela za 2024. (euri)'!$G$1,2)</f>
        <v>0</v>
      </c>
      <c r="J501" s="66">
        <f>+ROUND('Izračun udjela za 2024. (kune)'!J501/'Izračun udjela za 2024. (euri)'!$G$1,2)</f>
        <v>66720.81</v>
      </c>
      <c r="K501" s="64">
        <f>+ROUND('Izračun udjela za 2024. (kune)'!K501/'Izračun udjela za 2024. (euri)'!$G$1,2)</f>
        <v>55870.87</v>
      </c>
      <c r="L501" s="65">
        <f>+ROUND('Izračun udjela za 2024. (kune)'!L501/'Izračun udjela za 2024. (euri)'!$G$1,2)</f>
        <v>0</v>
      </c>
      <c r="M501" s="66">
        <f>+ROUND('Izračun udjela za 2024. (kune)'!M501/'Izračun udjela za 2024. (euri)'!$G$1,2)</f>
        <v>61457.96</v>
      </c>
      <c r="N501" s="64">
        <f>+ROUND('Izračun udjela za 2024. (kune)'!N501/'Izračun udjela za 2024. (euri)'!$G$1,2)</f>
        <v>53543.76</v>
      </c>
      <c r="O501" s="65">
        <f>+ROUND('Izračun udjela za 2024. (kune)'!O501/'Izračun udjela za 2024. (euri)'!$G$1,2)</f>
        <v>0</v>
      </c>
      <c r="P501" s="66">
        <f>+ROUND('Izračun udjela za 2024. (kune)'!P501/'Izračun udjela za 2024. (euri)'!$G$1,2)</f>
        <v>58898.13</v>
      </c>
      <c r="Q501" s="64">
        <f>+ROUND('Izračun udjela za 2024. (kune)'!Q501/'Izračun udjela za 2024. (euri)'!$G$1,2)</f>
        <v>62839.71</v>
      </c>
      <c r="R501" s="65">
        <f>+ROUND('Izračun udjela za 2024. (kune)'!R501/'Izračun udjela za 2024. (euri)'!$G$1,2)</f>
        <v>0</v>
      </c>
      <c r="S501" s="66">
        <f>+ROUND('Izračun udjela za 2024. (kune)'!S501/'Izračun udjela za 2024. (euri)'!$G$1,2)</f>
        <v>69123.679999999993</v>
      </c>
      <c r="T501" s="64">
        <f>+ROUND('Izračun udjela za 2024. (kune)'!T501/'Izračun udjela za 2024. (euri)'!$G$1,2)</f>
        <v>48348.160000000003</v>
      </c>
      <c r="U501" s="65">
        <f>+ROUND('Izračun udjela za 2024. (kune)'!U501/'Izračun udjela za 2024. (euri)'!$G$1,2)</f>
        <v>0</v>
      </c>
      <c r="V501" s="67">
        <f>+ROUND('Izračun udjela za 2024. (kune)'!V501/'Izračun udjela za 2024. (euri)'!$G$1,2)</f>
        <v>53182.98</v>
      </c>
      <c r="W501" s="64">
        <f>+ROUND('Izračun udjela za 2024. (kune)'!W501/'Izračun udjela za 2024. (euri)'!$G$1,2)</f>
        <v>85455.49</v>
      </c>
      <c r="X501" s="65">
        <f>+ROUND('Izračun udjela za 2024. (kune)'!X501/'Izračun udjela za 2024. (euri)'!$G$1,2)</f>
        <v>0</v>
      </c>
      <c r="Y501" s="67">
        <f>+ROUND('Izračun udjela za 2024. (kune)'!Y501/'Izračun udjela za 2024. (euri)'!$G$1,2)</f>
        <v>94001.04</v>
      </c>
      <c r="Z501" s="64">
        <f>+ROUND('Izračun udjela za 2024. (kune)'!Z501/'Izračun udjela za 2024. (euri)'!$G$1,2)</f>
        <v>98492.36</v>
      </c>
      <c r="AA501" s="68">
        <f>+ROUND('Izračun udjela za 2024. (kune)'!AA501/'Izračun udjela za 2024. (euri)'!$G$1,2)</f>
        <v>793.18</v>
      </c>
      <c r="AB501" s="65">
        <f>+ROUND('Izračun udjela za 2024. (kune)'!AB501/'Izračun udjela za 2024. (euri)'!$G$1,2)</f>
        <v>0</v>
      </c>
      <c r="AC501" s="67">
        <f>+ROUND('Izračun udjela za 2024. (kune)'!AC501/'Izračun udjela za 2024. (euri)'!$G$1,2)</f>
        <v>110972.98</v>
      </c>
      <c r="AD501" s="64">
        <f>+ROUND('Izračun udjela za 2024. (kune)'!AD501/'Izračun udjela za 2024. (euri)'!$G$1,2)</f>
        <v>106023.33</v>
      </c>
      <c r="AE501" s="68">
        <f>+ROUND('Izračun udjela za 2024. (kune)'!AE501/'Izračun udjela za 2024. (euri)'!$G$1,2)</f>
        <v>1202.3</v>
      </c>
      <c r="AF501" s="65">
        <f>+ROUND('Izračun udjela za 2024. (kune)'!AF501/'Izračun udjela za 2024. (euri)'!$G$1,2)</f>
        <v>0</v>
      </c>
      <c r="AG501" s="67">
        <f>+ROUND('Izračun udjela za 2024. (kune)'!AG501/'Izračun udjela za 2024. (euri)'!$G$1,2)</f>
        <v>119682.99</v>
      </c>
      <c r="AH501" s="64">
        <f>+ROUND('Izračun udjela za 2024. (kune)'!AH501/'Izračun udjela za 2024. (euri)'!$G$1,2)</f>
        <v>100305.82</v>
      </c>
      <c r="AI501" s="68">
        <f>+ROUND('Izračun udjela za 2024. (kune)'!AI501/'Izračun udjela za 2024. (euri)'!$G$1,2)</f>
        <v>1204.56</v>
      </c>
      <c r="AJ501" s="64">
        <f>+ROUND('Izračun udjela za 2024. (kune)'!AJ501/'Izračun udjela za 2024. (euri)'!$G$1,2)</f>
        <v>0</v>
      </c>
      <c r="AK501" s="67">
        <f>+ROUND('Izračun udjela za 2024. (kune)'!AK501/'Izračun udjela za 2024. (euri)'!$G$1,2)</f>
        <v>115143.18</v>
      </c>
      <c r="AL501" s="64">
        <f>+ROUND('Izračun udjela za 2024. (kune)'!AL501/'Izračun udjela za 2024. (euri)'!$G$1,2)</f>
        <v>145640.42000000001</v>
      </c>
      <c r="AM501" s="68">
        <f>+ROUND('Izračun udjela za 2024. (kune)'!AM501/'Izračun udjela za 2024. (euri)'!$G$1,2)</f>
        <v>1205.1600000000001</v>
      </c>
      <c r="AN501" s="64">
        <f>+ROUND('Izračun udjela za 2024. (kune)'!AN501/'Izračun udjela za 2024. (euri)'!$G$1,2)</f>
        <v>0</v>
      </c>
      <c r="AO501" s="67">
        <f>+ROUND('Izračun udjela za 2024. (kune)'!AO501/'Izračun udjela za 2024. (euri)'!$G$1,2)</f>
        <v>165229.57</v>
      </c>
      <c r="AP501" s="69"/>
      <c r="AQ501" s="69"/>
      <c r="AR501" s="69"/>
      <c r="AS501" s="69"/>
      <c r="AT501" s="69"/>
      <c r="AU501" s="71"/>
      <c r="AV501" s="64">
        <v>16</v>
      </c>
      <c r="AW501" s="64">
        <v>20</v>
      </c>
      <c r="AX501" s="64">
        <v>28</v>
      </c>
      <c r="AY501" s="64">
        <v>29</v>
      </c>
      <c r="AZ501" s="64"/>
      <c r="BA501" s="64"/>
      <c r="BB501" s="64"/>
      <c r="BC501" s="64"/>
      <c r="BD501" s="72">
        <f t="shared" si="123"/>
        <v>121005.95</v>
      </c>
      <c r="BE501" s="73">
        <f t="shared" si="121"/>
        <v>120.76</v>
      </c>
      <c r="BF501" s="74">
        <f t="shared" si="132"/>
        <v>447.75</v>
      </c>
      <c r="BG501" s="66">
        <f t="shared" si="122"/>
        <v>327643.98</v>
      </c>
      <c r="BH501" s="75">
        <f t="shared" si="124"/>
        <v>9.257899183678066E-4</v>
      </c>
      <c r="BI501" s="76">
        <f t="shared" si="125"/>
        <v>9.2578991836780704E-4</v>
      </c>
    </row>
    <row r="502" spans="1:61" ht="15.75" customHeight="1" x14ac:dyDescent="0.25">
      <c r="A502" s="60">
        <v>1</v>
      </c>
      <c r="B502" s="61">
        <v>558</v>
      </c>
      <c r="C502" s="61">
        <v>5</v>
      </c>
      <c r="D502" s="79" t="s">
        <v>87</v>
      </c>
      <c r="E502" s="62" t="s">
        <v>581</v>
      </c>
      <c r="F502" s="63">
        <v>1325</v>
      </c>
      <c r="G502" s="64">
        <v>10</v>
      </c>
      <c r="H502" s="64">
        <f>+ROUND('Izračun udjela za 2024. (kune)'!H502/'Izračun udjela za 2024. (euri)'!$G$1,2)</f>
        <v>190462.17</v>
      </c>
      <c r="I502" s="65">
        <f>+ROUND('Izračun udjela za 2024. (kune)'!I502/'Izračun udjela za 2024. (euri)'!$G$1,2)</f>
        <v>8978.99</v>
      </c>
      <c r="J502" s="66">
        <f>+ROUND('Izračun udjela za 2024. (kune)'!J502/'Izračun udjela za 2024. (euri)'!$G$1,2)</f>
        <v>199631.5</v>
      </c>
      <c r="K502" s="64">
        <f>+ROUND('Izračun udjela za 2024. (kune)'!K502/'Izračun udjela za 2024. (euri)'!$G$1,2)</f>
        <v>201398.87</v>
      </c>
      <c r="L502" s="65">
        <f>+ROUND('Izračun udjela za 2024. (kune)'!L502/'Izračun udjela za 2024. (euri)'!$G$1,2)</f>
        <v>9494.57</v>
      </c>
      <c r="M502" s="66">
        <f>+ROUND('Izračun udjela za 2024. (kune)'!M502/'Izračun udjela za 2024. (euri)'!$G$1,2)</f>
        <v>211094.72</v>
      </c>
      <c r="N502" s="64">
        <f>+ROUND('Izračun udjela za 2024. (kune)'!N502/'Izračun udjela za 2024. (euri)'!$G$1,2)</f>
        <v>158628.26</v>
      </c>
      <c r="O502" s="65">
        <f>+ROUND('Izračun udjela za 2024. (kune)'!O502/'Izračun udjela za 2024. (euri)'!$G$1,2)</f>
        <v>7478.23</v>
      </c>
      <c r="P502" s="66">
        <f>+ROUND('Izračun udjela za 2024. (kune)'!P502/'Izračun udjela za 2024. (euri)'!$G$1,2)</f>
        <v>166265.04</v>
      </c>
      <c r="Q502" s="64">
        <f>+ROUND('Izračun udjela za 2024. (kune)'!Q502/'Izračun udjela za 2024. (euri)'!$G$1,2)</f>
        <v>160326.56</v>
      </c>
      <c r="R502" s="65">
        <f>+ROUND('Izračun udjela za 2024. (kune)'!R502/'Izračun udjela za 2024. (euri)'!$G$1,2)</f>
        <v>7673.45</v>
      </c>
      <c r="S502" s="66">
        <f>+ROUND('Izračun udjela za 2024. (kune)'!S502/'Izračun udjela za 2024. (euri)'!$G$1,2)</f>
        <v>167918.42</v>
      </c>
      <c r="T502" s="64">
        <f>+ROUND('Izračun udjela za 2024. (kune)'!T502/'Izračun udjela za 2024. (euri)'!$G$1,2)</f>
        <v>318790.87</v>
      </c>
      <c r="U502" s="65">
        <f>+ROUND('Izračun udjela za 2024. (kune)'!U502/'Izračun udjela za 2024. (euri)'!$G$1,2)</f>
        <v>15209.67</v>
      </c>
      <c r="V502" s="67">
        <f>+ROUND('Izračun udjela za 2024. (kune)'!V502/'Izračun udjela za 2024. (euri)'!$G$1,2)</f>
        <v>333939.32</v>
      </c>
      <c r="W502" s="64">
        <f>+ROUND('Izračun udjela za 2024. (kune)'!W502/'Izračun udjela za 2024. (euri)'!$G$1,2)</f>
        <v>270796.56</v>
      </c>
      <c r="X502" s="65">
        <f>+ROUND('Izračun udjela za 2024. (kune)'!X502/'Izračun udjela za 2024. (euri)'!$G$1,2)</f>
        <v>12895.08</v>
      </c>
      <c r="Y502" s="67">
        <f>+ROUND('Izračun udjela za 2024. (kune)'!Y502/'Izračun udjela za 2024. (euri)'!$G$1,2)</f>
        <v>283691.63</v>
      </c>
      <c r="Z502" s="64">
        <f>+ROUND('Izračun udjela za 2024. (kune)'!Z502/'Izračun udjela za 2024. (euri)'!$G$1,2)</f>
        <v>303474.96999999997</v>
      </c>
      <c r="AA502" s="68">
        <f>+ROUND('Izračun udjela za 2024. (kune)'!AA502/'Izračun udjela za 2024. (euri)'!$G$1,2)</f>
        <v>262.79000000000002</v>
      </c>
      <c r="AB502" s="65">
        <f>+ROUND('Izračun udjela za 2024. (kune)'!AB502/'Izračun udjela za 2024. (euri)'!$G$1,2)</f>
        <v>17455.05</v>
      </c>
      <c r="AC502" s="67">
        <f>+ROUND('Izračun udjela za 2024. (kune)'!AC502/'Izračun udjela za 2024. (euri)'!$G$1,2)</f>
        <v>314621.90999999997</v>
      </c>
      <c r="AD502" s="64">
        <f>+ROUND('Izračun udjela za 2024. (kune)'!AD502/'Izračun udjela za 2024. (euri)'!$G$1,2)</f>
        <v>275937.28000000003</v>
      </c>
      <c r="AE502" s="68">
        <f>+ROUND('Izračun udjela za 2024. (kune)'!AE502/'Izračun udjela za 2024. (euri)'!$G$1,2)</f>
        <v>280.76</v>
      </c>
      <c r="AF502" s="65">
        <f>+ROUND('Izračun udjela za 2024. (kune)'!AF502/'Izračun udjela za 2024. (euri)'!$G$1,2)</f>
        <v>12665.85</v>
      </c>
      <c r="AG502" s="67">
        <f>+ROUND('Izračun udjela za 2024. (kune)'!AG502/'Izračun udjela za 2024. (euri)'!$G$1,2)</f>
        <v>289598.57</v>
      </c>
      <c r="AH502" s="64">
        <f>+ROUND('Izračun udjela za 2024. (kune)'!AH502/'Izračun udjela za 2024. (euri)'!$G$1,2)</f>
        <v>359563.96</v>
      </c>
      <c r="AI502" s="68">
        <f>+ROUND('Izračun udjela za 2024. (kune)'!AI502/'Izračun udjela za 2024. (euri)'!$G$1,2)</f>
        <v>0</v>
      </c>
      <c r="AJ502" s="64">
        <f>+ROUND('Izračun udjela za 2024. (kune)'!AJ502/'Izračun udjela za 2024. (euri)'!$G$1,2)</f>
        <v>17872.919999999998</v>
      </c>
      <c r="AK502" s="67">
        <f>+ROUND('Izračun udjela za 2024. (kune)'!AK502/'Izračun udjela za 2024. (euri)'!$G$1,2)</f>
        <v>375860.15</v>
      </c>
      <c r="AL502" s="64">
        <f>+ROUND('Izračun udjela za 2024. (kune)'!AL502/'Izračun udjela za 2024. (euri)'!$G$1,2)</f>
        <v>768900.66</v>
      </c>
      <c r="AM502" s="68">
        <f>+ROUND('Izračun udjela za 2024. (kune)'!AM502/'Izračun udjela za 2024. (euri)'!$G$1,2)</f>
        <v>0</v>
      </c>
      <c r="AN502" s="64">
        <f>+ROUND('Izračun udjela za 2024. (kune)'!AN502/'Izračun udjela za 2024. (euri)'!$G$1,2)</f>
        <v>35863.39</v>
      </c>
      <c r="AO502" s="67">
        <f>+ROUND('Izračun udjela za 2024. (kune)'!AO502/'Izračun udjela za 2024. (euri)'!$G$1,2)</f>
        <v>806341</v>
      </c>
      <c r="AP502" s="69"/>
      <c r="AQ502" s="69"/>
      <c r="AR502" s="69"/>
      <c r="AS502" s="69"/>
      <c r="AT502" s="69"/>
      <c r="AU502" s="71"/>
      <c r="AV502" s="64">
        <v>0</v>
      </c>
      <c r="AW502" s="64">
        <v>0</v>
      </c>
      <c r="AX502" s="64">
        <v>0</v>
      </c>
      <c r="AY502" s="64">
        <v>0</v>
      </c>
      <c r="AZ502" s="64"/>
      <c r="BA502" s="64"/>
      <c r="BB502" s="64"/>
      <c r="BC502" s="64"/>
      <c r="BD502" s="72">
        <f t="shared" si="123"/>
        <v>414022.65</v>
      </c>
      <c r="BE502" s="73">
        <f t="shared" si="121"/>
        <v>312.47000000000003</v>
      </c>
      <c r="BF502" s="74">
        <f t="shared" si="132"/>
        <v>447.75</v>
      </c>
      <c r="BG502" s="66">
        <f t="shared" si="122"/>
        <v>179245.99999999997</v>
      </c>
      <c r="BH502" s="75">
        <f t="shared" si="124"/>
        <v>5.0647699892961823E-4</v>
      </c>
      <c r="BI502" s="76">
        <f t="shared" si="125"/>
        <v>5.0647699892961801E-4</v>
      </c>
    </row>
    <row r="503" spans="1:61" ht="15.75" customHeight="1" x14ac:dyDescent="0.25">
      <c r="A503" s="60">
        <v>1</v>
      </c>
      <c r="B503" s="61">
        <v>559</v>
      </c>
      <c r="C503" s="61">
        <v>6</v>
      </c>
      <c r="D503" s="79" t="s">
        <v>87</v>
      </c>
      <c r="E503" s="62" t="s">
        <v>582</v>
      </c>
      <c r="F503" s="63">
        <v>1297</v>
      </c>
      <c r="G503" s="64">
        <v>10</v>
      </c>
      <c r="H503" s="64">
        <f>+ROUND('Izračun udjela za 2024. (kune)'!H503/'Izračun udjela za 2024. (euri)'!$G$1,2)</f>
        <v>275222.25</v>
      </c>
      <c r="I503" s="65">
        <f>+ROUND('Izračun udjela za 2024. (kune)'!I503/'Izračun udjela za 2024. (euri)'!$G$1,2)</f>
        <v>0</v>
      </c>
      <c r="J503" s="66">
        <f>+ROUND('Izračun udjela za 2024. (kune)'!J503/'Izračun udjela za 2024. (euri)'!$G$1,2)</f>
        <v>302744.46999999997</v>
      </c>
      <c r="K503" s="64">
        <f>+ROUND('Izračun udjela za 2024. (kune)'!K503/'Izračun udjela za 2024. (euri)'!$G$1,2)</f>
        <v>288965.45</v>
      </c>
      <c r="L503" s="65">
        <f>+ROUND('Izračun udjela za 2024. (kune)'!L503/'Izračun udjela za 2024. (euri)'!$G$1,2)</f>
        <v>0</v>
      </c>
      <c r="M503" s="66">
        <f>+ROUND('Izračun udjela za 2024. (kune)'!M503/'Izračun udjela za 2024. (euri)'!$G$1,2)</f>
        <v>317861.99</v>
      </c>
      <c r="N503" s="64">
        <f>+ROUND('Izračun udjela za 2024. (kune)'!N503/'Izračun udjela za 2024. (euri)'!$G$1,2)</f>
        <v>256482.17</v>
      </c>
      <c r="O503" s="65">
        <f>+ROUND('Izračun udjela za 2024. (kune)'!O503/'Izračun udjela za 2024. (euri)'!$G$1,2)</f>
        <v>0</v>
      </c>
      <c r="P503" s="66">
        <f>+ROUND('Izračun udjela za 2024. (kune)'!P503/'Izračun udjela za 2024. (euri)'!$G$1,2)</f>
        <v>282130.38</v>
      </c>
      <c r="Q503" s="64">
        <f>+ROUND('Izračun udjela za 2024. (kune)'!Q503/'Izračun udjela za 2024. (euri)'!$G$1,2)</f>
        <v>346609.05</v>
      </c>
      <c r="R503" s="65">
        <f>+ROUND('Izračun udjela za 2024. (kune)'!R503/'Izračun udjela za 2024. (euri)'!$G$1,2)</f>
        <v>0</v>
      </c>
      <c r="S503" s="66">
        <f>+ROUND('Izračun udjela za 2024. (kune)'!S503/'Izračun udjela za 2024. (euri)'!$G$1,2)</f>
        <v>381269.96</v>
      </c>
      <c r="T503" s="64">
        <f>+ROUND('Izračun udjela za 2024. (kune)'!T503/'Izračun udjela za 2024. (euri)'!$G$1,2)</f>
        <v>182916.36</v>
      </c>
      <c r="U503" s="65">
        <f>+ROUND('Izračun udjela za 2024. (kune)'!U503/'Izračun udjela za 2024. (euri)'!$G$1,2)</f>
        <v>0</v>
      </c>
      <c r="V503" s="67">
        <f>+ROUND('Izračun udjela za 2024. (kune)'!V503/'Izračun udjela za 2024. (euri)'!$G$1,2)</f>
        <v>201208</v>
      </c>
      <c r="W503" s="64">
        <f>+ROUND('Izračun udjela za 2024. (kune)'!W503/'Izračun udjela za 2024. (euri)'!$G$1,2)</f>
        <v>256998.85</v>
      </c>
      <c r="X503" s="65">
        <f>+ROUND('Izračun udjela za 2024. (kune)'!X503/'Izračun udjela za 2024. (euri)'!$G$1,2)</f>
        <v>0</v>
      </c>
      <c r="Y503" s="67">
        <f>+ROUND('Izračun udjela za 2024. (kune)'!Y503/'Izračun udjela za 2024. (euri)'!$G$1,2)</f>
        <v>282698.73</v>
      </c>
      <c r="Z503" s="64">
        <f>+ROUND('Izračun udjela za 2024. (kune)'!Z503/'Izračun udjela za 2024. (euri)'!$G$1,2)</f>
        <v>275068.90999999997</v>
      </c>
      <c r="AA503" s="68">
        <f>+ROUND('Izračun udjela za 2024. (kune)'!AA503/'Izračun udjela za 2024. (euri)'!$G$1,2)</f>
        <v>454.75</v>
      </c>
      <c r="AB503" s="65">
        <f>+ROUND('Izračun udjela za 2024. (kune)'!AB503/'Izračun udjela za 2024. (euri)'!$G$1,2)</f>
        <v>0</v>
      </c>
      <c r="AC503" s="67">
        <f>+ROUND('Izračun udjela za 2024. (kune)'!AC503/'Izračun udjela za 2024. (euri)'!$G$1,2)</f>
        <v>302575.8</v>
      </c>
      <c r="AD503" s="64">
        <f>+ROUND('Izračun udjela za 2024. (kune)'!AD503/'Izračun udjela za 2024. (euri)'!$G$1,2)</f>
        <v>259826.63</v>
      </c>
      <c r="AE503" s="68">
        <f>+ROUND('Izračun udjela za 2024. (kune)'!AE503/'Izračun udjela za 2024. (euri)'!$G$1,2)</f>
        <v>0</v>
      </c>
      <c r="AF503" s="65">
        <f>+ROUND('Izračun udjela za 2024. (kune)'!AF503/'Izračun udjela za 2024. (euri)'!$G$1,2)</f>
        <v>0</v>
      </c>
      <c r="AG503" s="67">
        <f>+ROUND('Izračun udjela za 2024. (kune)'!AG503/'Izračun udjela za 2024. (euri)'!$G$1,2)</f>
        <v>285809.3</v>
      </c>
      <c r="AH503" s="64">
        <f>+ROUND('Izračun udjela za 2024. (kune)'!AH503/'Izračun udjela za 2024. (euri)'!$G$1,2)</f>
        <v>257050.31</v>
      </c>
      <c r="AI503" s="68">
        <f>+ROUND('Izračun udjela za 2024. (kune)'!AI503/'Izračun udjela za 2024. (euri)'!$G$1,2)</f>
        <v>99.08</v>
      </c>
      <c r="AJ503" s="64">
        <f>+ROUND('Izračun udjela za 2024. (kune)'!AJ503/'Izračun udjela za 2024. (euri)'!$G$1,2)</f>
        <v>0</v>
      </c>
      <c r="AK503" s="67">
        <f>+ROUND('Izračun udjela za 2024. (kune)'!AK503/'Izračun udjela za 2024. (euri)'!$G$1,2)</f>
        <v>282755.34000000003</v>
      </c>
      <c r="AL503" s="64">
        <f>+ROUND('Izračun udjela za 2024. (kune)'!AL503/'Izračun udjela za 2024. (euri)'!$G$1,2)</f>
        <v>318848.90999999997</v>
      </c>
      <c r="AM503" s="68">
        <f>+ROUND('Izračun udjela za 2024. (kune)'!AM503/'Izračun udjela za 2024. (euri)'!$G$1,2)</f>
        <v>57.42</v>
      </c>
      <c r="AN503" s="64">
        <f>+ROUND('Izračun udjela za 2024. (kune)'!AN503/'Izračun udjela za 2024. (euri)'!$G$1,2)</f>
        <v>0</v>
      </c>
      <c r="AO503" s="67">
        <f>+ROUND('Izračun udjela za 2024. (kune)'!AO503/'Izračun udjela za 2024. (euri)'!$G$1,2)</f>
        <v>350733.8</v>
      </c>
      <c r="AP503" s="69"/>
      <c r="AQ503" s="69"/>
      <c r="AR503" s="69"/>
      <c r="AS503" s="69"/>
      <c r="AT503" s="69"/>
      <c r="AU503" s="71"/>
      <c r="AV503" s="64">
        <v>0</v>
      </c>
      <c r="AW503" s="64">
        <v>0</v>
      </c>
      <c r="AX503" s="64">
        <v>0</v>
      </c>
      <c r="AY503" s="64">
        <v>0</v>
      </c>
      <c r="AZ503" s="64"/>
      <c r="BA503" s="64"/>
      <c r="BB503" s="64"/>
      <c r="BC503" s="64"/>
      <c r="BD503" s="72">
        <f t="shared" si="123"/>
        <v>300914.59000000003</v>
      </c>
      <c r="BE503" s="73">
        <f t="shared" si="121"/>
        <v>232.01</v>
      </c>
      <c r="BF503" s="74">
        <f t="shared" si="132"/>
        <v>447.75</v>
      </c>
      <c r="BG503" s="66">
        <f t="shared" si="122"/>
        <v>279814.78000000003</v>
      </c>
      <c r="BH503" s="75">
        <f t="shared" si="124"/>
        <v>7.9064386391077836E-4</v>
      </c>
      <c r="BI503" s="76">
        <f t="shared" si="125"/>
        <v>7.9064386391077804E-4</v>
      </c>
    </row>
    <row r="504" spans="1:61" ht="15.75" customHeight="1" x14ac:dyDescent="0.25">
      <c r="A504" s="60">
        <v>1</v>
      </c>
      <c r="B504" s="61">
        <v>560</v>
      </c>
      <c r="C504" s="61">
        <v>6</v>
      </c>
      <c r="D504" s="79" t="s">
        <v>87</v>
      </c>
      <c r="E504" s="62" t="s">
        <v>583</v>
      </c>
      <c r="F504" s="63">
        <v>1154</v>
      </c>
      <c r="G504" s="64">
        <v>10</v>
      </c>
      <c r="H504" s="64">
        <f>+ROUND('Izračun udjela za 2024. (kune)'!H504/'Izračun udjela za 2024. (euri)'!$G$1,2)</f>
        <v>131895.14000000001</v>
      </c>
      <c r="I504" s="65">
        <f>+ROUND('Izračun udjela za 2024. (kune)'!I504/'Izračun udjela za 2024. (euri)'!$G$1,2)</f>
        <v>0</v>
      </c>
      <c r="J504" s="66">
        <f>+ROUND('Izračun udjela za 2024. (kune)'!J504/'Izračun udjela za 2024. (euri)'!$G$1,2)</f>
        <v>145084.66</v>
      </c>
      <c r="K504" s="64">
        <f>+ROUND('Izračun udjela za 2024. (kune)'!K504/'Izračun udjela za 2024. (euri)'!$G$1,2)</f>
        <v>137950.48000000001</v>
      </c>
      <c r="L504" s="65">
        <f>+ROUND('Izračun udjela za 2024. (kune)'!L504/'Izračun udjela za 2024. (euri)'!$G$1,2)</f>
        <v>0</v>
      </c>
      <c r="M504" s="66">
        <f>+ROUND('Izračun udjela za 2024. (kune)'!M504/'Izračun udjela za 2024. (euri)'!$G$1,2)</f>
        <v>151745.53</v>
      </c>
      <c r="N504" s="64">
        <f>+ROUND('Izračun udjela za 2024. (kune)'!N504/'Izračun udjela za 2024. (euri)'!$G$1,2)</f>
        <v>101950.45</v>
      </c>
      <c r="O504" s="65">
        <f>+ROUND('Izračun udjela za 2024. (kune)'!O504/'Izračun udjela za 2024. (euri)'!$G$1,2)</f>
        <v>0</v>
      </c>
      <c r="P504" s="66">
        <f>+ROUND('Izračun udjela za 2024. (kune)'!P504/'Izračun udjela za 2024. (euri)'!$G$1,2)</f>
        <v>112145.49</v>
      </c>
      <c r="Q504" s="64">
        <f>+ROUND('Izračun udjela za 2024. (kune)'!Q504/'Izračun udjela za 2024. (euri)'!$G$1,2)</f>
        <v>94114.7</v>
      </c>
      <c r="R504" s="65">
        <f>+ROUND('Izračun udjela za 2024. (kune)'!R504/'Izračun udjela za 2024. (euri)'!$G$1,2)</f>
        <v>0</v>
      </c>
      <c r="S504" s="66">
        <f>+ROUND('Izračun udjela za 2024. (kune)'!S504/'Izračun udjela za 2024. (euri)'!$G$1,2)</f>
        <v>103526.17</v>
      </c>
      <c r="T504" s="64">
        <f>+ROUND('Izračun udjela za 2024. (kune)'!T504/'Izračun udjela za 2024. (euri)'!$G$1,2)</f>
        <v>89701.67</v>
      </c>
      <c r="U504" s="65">
        <f>+ROUND('Izračun udjela za 2024. (kune)'!U504/'Izračun udjela za 2024. (euri)'!$G$1,2)</f>
        <v>0</v>
      </c>
      <c r="V504" s="67">
        <f>+ROUND('Izračun udjela za 2024. (kune)'!V504/'Izračun udjela za 2024. (euri)'!$G$1,2)</f>
        <v>98671.84</v>
      </c>
      <c r="W504" s="64">
        <f>+ROUND('Izračun udjela za 2024. (kune)'!W504/'Izračun udjela za 2024. (euri)'!$G$1,2)</f>
        <v>153343.57999999999</v>
      </c>
      <c r="X504" s="65">
        <f>+ROUND('Izračun udjela za 2024. (kune)'!X504/'Izračun udjela za 2024. (euri)'!$G$1,2)</f>
        <v>0</v>
      </c>
      <c r="Y504" s="67">
        <f>+ROUND('Izračun udjela za 2024. (kune)'!Y504/'Izračun udjela za 2024. (euri)'!$G$1,2)</f>
        <v>168677.94</v>
      </c>
      <c r="Z504" s="64">
        <f>+ROUND('Izračun udjela za 2024. (kune)'!Z504/'Izračun udjela za 2024. (euri)'!$G$1,2)</f>
        <v>174000.3</v>
      </c>
      <c r="AA504" s="68">
        <f>+ROUND('Izračun udjela za 2024. (kune)'!AA504/'Izračun udjela za 2024. (euri)'!$G$1,2)</f>
        <v>368.09</v>
      </c>
      <c r="AB504" s="65">
        <f>+ROUND('Izračun udjela za 2024. (kune)'!AB504/'Izračun udjela za 2024. (euri)'!$G$1,2)</f>
        <v>0</v>
      </c>
      <c r="AC504" s="67">
        <f>+ROUND('Izračun udjela za 2024. (kune)'!AC504/'Izračun udjela za 2024. (euri)'!$G$1,2)</f>
        <v>192090.39</v>
      </c>
      <c r="AD504" s="64">
        <f>+ROUND('Izračun udjela za 2024. (kune)'!AD504/'Izračun udjela za 2024. (euri)'!$G$1,2)</f>
        <v>181783.77</v>
      </c>
      <c r="AE504" s="68">
        <f>+ROUND('Izračun udjela za 2024. (kune)'!AE504/'Izračun udjela za 2024. (euri)'!$G$1,2)</f>
        <v>240.38</v>
      </c>
      <c r="AF504" s="65">
        <f>+ROUND('Izračun udjela za 2024. (kune)'!AF504/'Izračun udjela za 2024. (euri)'!$G$1,2)</f>
        <v>0</v>
      </c>
      <c r="AG504" s="67">
        <f>+ROUND('Izračun udjela za 2024. (kune)'!AG504/'Izračun udjela za 2024. (euri)'!$G$1,2)</f>
        <v>202106.64</v>
      </c>
      <c r="AH504" s="64">
        <f>+ROUND('Izračun udjela za 2024. (kune)'!AH504/'Izračun udjela za 2024. (euri)'!$G$1,2)</f>
        <v>199238.48</v>
      </c>
      <c r="AI504" s="68">
        <f>+ROUND('Izračun udjela za 2024. (kune)'!AI504/'Izračun udjela za 2024. (euri)'!$G$1,2)</f>
        <v>1006.72</v>
      </c>
      <c r="AJ504" s="64">
        <f>+ROUND('Izračun udjela za 2024. (kune)'!AJ504/'Izračun udjela za 2024. (euri)'!$G$1,2)</f>
        <v>0</v>
      </c>
      <c r="AK504" s="67">
        <f>+ROUND('Izračun udjela za 2024. (kune)'!AK504/'Izračun udjela za 2024. (euri)'!$G$1,2)</f>
        <v>220463.86</v>
      </c>
      <c r="AL504" s="64">
        <f>+ROUND('Izračun udjela za 2024. (kune)'!AL504/'Izračun udjela za 2024. (euri)'!$G$1,2)</f>
        <v>231009.45</v>
      </c>
      <c r="AM504" s="68">
        <f>+ROUND('Izračun udjela za 2024. (kune)'!AM504/'Izračun udjela za 2024. (euri)'!$G$1,2)</f>
        <v>935.76</v>
      </c>
      <c r="AN504" s="64">
        <f>+ROUND('Izračun udjela za 2024. (kune)'!AN504/'Izračun udjela za 2024. (euri)'!$G$1,2)</f>
        <v>0</v>
      </c>
      <c r="AO504" s="67">
        <f>+ROUND('Izračun udjela za 2024. (kune)'!AO504/'Izračun udjela za 2024. (euri)'!$G$1,2)</f>
        <v>257241.92</v>
      </c>
      <c r="AP504" s="69"/>
      <c r="AQ504" s="69"/>
      <c r="AR504" s="69"/>
      <c r="AS504" s="69"/>
      <c r="AT504" s="69"/>
      <c r="AU504" s="71"/>
      <c r="AV504" s="64">
        <v>5</v>
      </c>
      <c r="AW504" s="64">
        <v>11</v>
      </c>
      <c r="AX504" s="64">
        <v>11</v>
      </c>
      <c r="AY504" s="64">
        <v>19</v>
      </c>
      <c r="AZ504" s="64"/>
      <c r="BA504" s="64"/>
      <c r="BB504" s="64"/>
      <c r="BC504" s="64"/>
      <c r="BD504" s="72">
        <f t="shared" si="123"/>
        <v>208116.15</v>
      </c>
      <c r="BE504" s="73">
        <f t="shared" si="121"/>
        <v>180.34</v>
      </c>
      <c r="BF504" s="74">
        <f t="shared" si="132"/>
        <v>447.75</v>
      </c>
      <c r="BG504" s="66">
        <f t="shared" si="122"/>
        <v>308591.13999999996</v>
      </c>
      <c r="BH504" s="75">
        <f t="shared" si="124"/>
        <v>8.7195426666965877E-4</v>
      </c>
      <c r="BI504" s="76">
        <f t="shared" si="125"/>
        <v>8.7195426666965899E-4</v>
      </c>
    </row>
    <row r="505" spans="1:61" ht="15.75" customHeight="1" x14ac:dyDescent="0.25">
      <c r="A505" s="60">
        <v>1</v>
      </c>
      <c r="B505" s="61">
        <v>561</v>
      </c>
      <c r="C505" s="61">
        <v>6</v>
      </c>
      <c r="D505" s="79" t="s">
        <v>87</v>
      </c>
      <c r="E505" s="62" t="s">
        <v>584</v>
      </c>
      <c r="F505" s="63">
        <v>1026</v>
      </c>
      <c r="G505" s="64">
        <v>10</v>
      </c>
      <c r="H505" s="64">
        <f>+ROUND('Izračun udjela za 2024. (kune)'!H505/'Izračun udjela za 2024. (euri)'!$G$1,2)</f>
        <v>54824.959999999999</v>
      </c>
      <c r="I505" s="65">
        <f>+ROUND('Izračun udjela za 2024. (kune)'!I505/'Izračun udjela za 2024. (euri)'!$G$1,2)</f>
        <v>0</v>
      </c>
      <c r="J505" s="66">
        <f>+ROUND('Izračun udjela za 2024. (kune)'!J505/'Izračun udjela za 2024. (euri)'!$G$1,2)</f>
        <v>60307.46</v>
      </c>
      <c r="K505" s="64">
        <f>+ROUND('Izračun udjela za 2024. (kune)'!K505/'Izračun udjela za 2024. (euri)'!$G$1,2)</f>
        <v>50827.25</v>
      </c>
      <c r="L505" s="65">
        <f>+ROUND('Izračun udjela za 2024. (kune)'!L505/'Izračun udjela za 2024. (euri)'!$G$1,2)</f>
        <v>0</v>
      </c>
      <c r="M505" s="66">
        <f>+ROUND('Izračun udjela za 2024. (kune)'!M505/'Izračun udjela za 2024. (euri)'!$G$1,2)</f>
        <v>55909.98</v>
      </c>
      <c r="N505" s="64">
        <f>+ROUND('Izračun udjela za 2024. (kune)'!N505/'Izračun udjela za 2024. (euri)'!$G$1,2)</f>
        <v>34719.56</v>
      </c>
      <c r="O505" s="65">
        <f>+ROUND('Izračun udjela za 2024. (kune)'!O505/'Izračun udjela za 2024. (euri)'!$G$1,2)</f>
        <v>0</v>
      </c>
      <c r="P505" s="66">
        <f>+ROUND('Izračun udjela za 2024. (kune)'!P505/'Izračun udjela za 2024. (euri)'!$G$1,2)</f>
        <v>38191.519999999997</v>
      </c>
      <c r="Q505" s="64">
        <f>+ROUND('Izračun udjela za 2024. (kune)'!Q505/'Izračun udjela za 2024. (euri)'!$G$1,2)</f>
        <v>46416.12</v>
      </c>
      <c r="R505" s="65">
        <f>+ROUND('Izračun udjela za 2024. (kune)'!R505/'Izračun udjela za 2024. (euri)'!$G$1,2)</f>
        <v>0</v>
      </c>
      <c r="S505" s="66">
        <f>+ROUND('Izračun udjela za 2024. (kune)'!S505/'Izračun udjela za 2024. (euri)'!$G$1,2)</f>
        <v>51057.73</v>
      </c>
      <c r="T505" s="64">
        <f>+ROUND('Izračun udjela za 2024. (kune)'!T505/'Izračun udjela za 2024. (euri)'!$G$1,2)</f>
        <v>49252.44</v>
      </c>
      <c r="U505" s="65">
        <f>+ROUND('Izračun udjela za 2024. (kune)'!U505/'Izračun udjela za 2024. (euri)'!$G$1,2)</f>
        <v>0</v>
      </c>
      <c r="V505" s="67">
        <f>+ROUND('Izračun udjela za 2024. (kune)'!V505/'Izračun udjela za 2024. (euri)'!$G$1,2)</f>
        <v>54177.68</v>
      </c>
      <c r="W505" s="64">
        <f>+ROUND('Izračun udjela za 2024. (kune)'!W505/'Izračun udjela za 2024. (euri)'!$G$1,2)</f>
        <v>56834.67</v>
      </c>
      <c r="X505" s="65">
        <f>+ROUND('Izračun udjela za 2024. (kune)'!X505/'Izračun udjela za 2024. (euri)'!$G$1,2)</f>
        <v>0</v>
      </c>
      <c r="Y505" s="67">
        <f>+ROUND('Izračun udjela za 2024. (kune)'!Y505/'Izračun udjela za 2024. (euri)'!$G$1,2)</f>
        <v>62518.14</v>
      </c>
      <c r="Z505" s="64">
        <f>+ROUND('Izračun udjela za 2024. (kune)'!Z505/'Izračun udjela za 2024. (euri)'!$G$1,2)</f>
        <v>93122.64</v>
      </c>
      <c r="AA505" s="68">
        <f>+ROUND('Izračun udjela za 2024. (kune)'!AA505/'Izračun udjela za 2024. (euri)'!$G$1,2)</f>
        <v>0</v>
      </c>
      <c r="AB505" s="65">
        <f>+ROUND('Izračun udjela za 2024. (kune)'!AB505/'Izračun udjela za 2024. (euri)'!$G$1,2)</f>
        <v>0</v>
      </c>
      <c r="AC505" s="67">
        <f>+ROUND('Izračun udjela za 2024. (kune)'!AC505/'Izračun udjela za 2024. (euri)'!$G$1,2)</f>
        <v>102434.9</v>
      </c>
      <c r="AD505" s="64">
        <f>+ROUND('Izračun udjela za 2024. (kune)'!AD505/'Izračun udjela za 2024. (euri)'!$G$1,2)</f>
        <v>94782.33</v>
      </c>
      <c r="AE505" s="68">
        <f>+ROUND('Izračun udjela za 2024. (kune)'!AE505/'Izračun udjela za 2024. (euri)'!$G$1,2)</f>
        <v>216.09</v>
      </c>
      <c r="AF505" s="65">
        <f>+ROUND('Izračun udjela za 2024. (kune)'!AF505/'Izračun udjela za 2024. (euri)'!$G$1,2)</f>
        <v>0</v>
      </c>
      <c r="AG505" s="67">
        <f>+ROUND('Izračun udjela za 2024. (kune)'!AG505/'Izračun udjela za 2024. (euri)'!$G$1,2)</f>
        <v>104260.56</v>
      </c>
      <c r="AH505" s="64">
        <f>+ROUND('Izračun udjela za 2024. (kune)'!AH505/'Izračun udjela za 2024. (euri)'!$G$1,2)</f>
        <v>96077.72</v>
      </c>
      <c r="AI505" s="68">
        <f>+ROUND('Izračun udjela za 2024. (kune)'!AI505/'Izračun udjela za 2024. (euri)'!$G$1,2)</f>
        <v>252.2</v>
      </c>
      <c r="AJ505" s="64">
        <f>+ROUND('Izračun udjela za 2024. (kune)'!AJ505/'Izračun udjela za 2024. (euri)'!$G$1,2)</f>
        <v>0</v>
      </c>
      <c r="AK505" s="67">
        <f>+ROUND('Izračun udjela za 2024. (kune)'!AK505/'Izračun udjela za 2024. (euri)'!$G$1,2)</f>
        <v>105685.5</v>
      </c>
      <c r="AL505" s="64">
        <f>+ROUND('Izračun udjela za 2024. (kune)'!AL505/'Izračun udjela za 2024. (euri)'!$G$1,2)</f>
        <v>102243.77</v>
      </c>
      <c r="AM505" s="68">
        <f>+ROUND('Izračun udjela za 2024. (kune)'!AM505/'Izračun udjela za 2024. (euri)'!$G$1,2)</f>
        <v>0</v>
      </c>
      <c r="AN505" s="64">
        <f>+ROUND('Izračun udjela za 2024. (kune)'!AN505/'Izračun udjela za 2024. (euri)'!$G$1,2)</f>
        <v>0</v>
      </c>
      <c r="AO505" s="67">
        <f>+ROUND('Izračun udjela za 2024. (kune)'!AO505/'Izračun udjela za 2024. (euri)'!$G$1,2)</f>
        <v>112468.15</v>
      </c>
      <c r="AP505" s="69"/>
      <c r="AQ505" s="69"/>
      <c r="AR505" s="69"/>
      <c r="AS505" s="69"/>
      <c r="AT505" s="69"/>
      <c r="AU505" s="71"/>
      <c r="AV505" s="64">
        <v>0</v>
      </c>
      <c r="AW505" s="64">
        <v>0</v>
      </c>
      <c r="AX505" s="64">
        <v>0</v>
      </c>
      <c r="AY505" s="64">
        <v>0</v>
      </c>
      <c r="AZ505" s="64"/>
      <c r="BA505" s="64"/>
      <c r="BB505" s="64"/>
      <c r="BC505" s="64"/>
      <c r="BD505" s="72">
        <f t="shared" si="123"/>
        <v>97473.45</v>
      </c>
      <c r="BE505" s="73">
        <f t="shared" si="121"/>
        <v>95</v>
      </c>
      <c r="BF505" s="74">
        <f t="shared" si="132"/>
        <v>447.75</v>
      </c>
      <c r="BG505" s="66">
        <f t="shared" si="122"/>
        <v>361921.5</v>
      </c>
      <c r="BH505" s="75">
        <f t="shared" si="124"/>
        <v>1.0226443835182142E-3</v>
      </c>
      <c r="BI505" s="76">
        <f t="shared" si="125"/>
        <v>1.0226443835182101E-3</v>
      </c>
    </row>
    <row r="506" spans="1:61" ht="15.75" customHeight="1" x14ac:dyDescent="0.25">
      <c r="A506" s="60">
        <v>1</v>
      </c>
      <c r="B506" s="61">
        <v>562</v>
      </c>
      <c r="C506" s="61">
        <v>7</v>
      </c>
      <c r="D506" s="79" t="s">
        <v>87</v>
      </c>
      <c r="E506" s="62" t="s">
        <v>585</v>
      </c>
      <c r="F506" s="63">
        <v>702</v>
      </c>
      <c r="G506" s="64">
        <v>10</v>
      </c>
      <c r="H506" s="64">
        <f>+ROUND('Izračun udjela za 2024. (kune)'!H506/'Izračun udjela za 2024. (euri)'!$G$1,2)</f>
        <v>84825.87</v>
      </c>
      <c r="I506" s="65">
        <f>+ROUND('Izračun udjela za 2024. (kune)'!I506/'Izračun udjela za 2024. (euri)'!$G$1,2)</f>
        <v>0</v>
      </c>
      <c r="J506" s="66">
        <f>+ROUND('Izračun udjela za 2024. (kune)'!J506/'Izračun udjela za 2024. (euri)'!$G$1,2)</f>
        <v>93308.45</v>
      </c>
      <c r="K506" s="64">
        <f>+ROUND('Izračun udjela za 2024. (kune)'!K506/'Izračun udjela za 2024. (euri)'!$G$1,2)</f>
        <v>90959.66</v>
      </c>
      <c r="L506" s="65">
        <f>+ROUND('Izračun udjela za 2024. (kune)'!L506/'Izračun udjela za 2024. (euri)'!$G$1,2)</f>
        <v>0</v>
      </c>
      <c r="M506" s="66">
        <f>+ROUND('Izračun udjela za 2024. (kune)'!M506/'Izračun udjela za 2024. (euri)'!$G$1,2)</f>
        <v>100055.62</v>
      </c>
      <c r="N506" s="64">
        <f>+ROUND('Izračun udjela za 2024. (kune)'!N506/'Izračun udjela za 2024. (euri)'!$G$1,2)</f>
        <v>48661.51</v>
      </c>
      <c r="O506" s="65">
        <f>+ROUND('Izračun udjela za 2024. (kune)'!O506/'Izračun udjela za 2024. (euri)'!$G$1,2)</f>
        <v>0</v>
      </c>
      <c r="P506" s="66">
        <f>+ROUND('Izračun udjela za 2024. (kune)'!P506/'Izračun udjela za 2024. (euri)'!$G$1,2)</f>
        <v>53527.66</v>
      </c>
      <c r="Q506" s="64">
        <f>+ROUND('Izračun udjela za 2024. (kune)'!Q506/'Izračun udjela za 2024. (euri)'!$G$1,2)</f>
        <v>42413.54</v>
      </c>
      <c r="R506" s="65">
        <f>+ROUND('Izračun udjela za 2024. (kune)'!R506/'Izračun udjela za 2024. (euri)'!$G$1,2)</f>
        <v>0</v>
      </c>
      <c r="S506" s="66">
        <f>+ROUND('Izračun udjela za 2024. (kune)'!S506/'Izračun udjela za 2024. (euri)'!$G$1,2)</f>
        <v>46654.89</v>
      </c>
      <c r="T506" s="64">
        <f>+ROUND('Izračun udjela za 2024. (kune)'!T506/'Izračun udjela za 2024. (euri)'!$G$1,2)</f>
        <v>66295.59</v>
      </c>
      <c r="U506" s="65">
        <f>+ROUND('Izračun udjela za 2024. (kune)'!U506/'Izračun udjela za 2024. (euri)'!$G$1,2)</f>
        <v>0</v>
      </c>
      <c r="V506" s="67">
        <f>+ROUND('Izračun udjela za 2024. (kune)'!V506/'Izračun udjela za 2024. (euri)'!$G$1,2)</f>
        <v>72925.149999999994</v>
      </c>
      <c r="W506" s="64">
        <f>+ROUND('Izračun udjela za 2024. (kune)'!W506/'Izračun udjela za 2024. (euri)'!$G$1,2)</f>
        <v>75167.39</v>
      </c>
      <c r="X506" s="65">
        <f>+ROUND('Izračun udjela za 2024. (kune)'!X506/'Izračun udjela za 2024. (euri)'!$G$1,2)</f>
        <v>0</v>
      </c>
      <c r="Y506" s="67">
        <f>+ROUND('Izračun udjela za 2024. (kune)'!Y506/'Izračun udjela za 2024. (euri)'!$G$1,2)</f>
        <v>82684.13</v>
      </c>
      <c r="Z506" s="64">
        <f>+ROUND('Izračun udjela za 2024. (kune)'!Z506/'Izračun udjela za 2024. (euri)'!$G$1,2)</f>
        <v>88226.03</v>
      </c>
      <c r="AA506" s="68">
        <f>+ROUND('Izračun udjela za 2024. (kune)'!AA506/'Izračun udjela za 2024. (euri)'!$G$1,2)</f>
        <v>637.07000000000005</v>
      </c>
      <c r="AB506" s="65">
        <f>+ROUND('Izračun udjela za 2024. (kune)'!AB506/'Izračun udjela za 2024. (euri)'!$G$1,2)</f>
        <v>0</v>
      </c>
      <c r="AC506" s="67">
        <f>+ROUND('Izračun udjela za 2024. (kune)'!AC506/'Izračun udjela za 2024. (euri)'!$G$1,2)</f>
        <v>97048.639999999999</v>
      </c>
      <c r="AD506" s="64">
        <f>+ROUND('Izračun udjela za 2024. (kune)'!AD506/'Izračun udjela za 2024. (euri)'!$G$1,2)</f>
        <v>74181.87</v>
      </c>
      <c r="AE506" s="68">
        <f>+ROUND('Izračun udjela za 2024. (kune)'!AE506/'Izračun udjela za 2024. (euri)'!$G$1,2)</f>
        <v>0</v>
      </c>
      <c r="AF506" s="65">
        <f>+ROUND('Izračun udjela za 2024. (kune)'!AF506/'Izračun udjela za 2024. (euri)'!$G$1,2)</f>
        <v>0</v>
      </c>
      <c r="AG506" s="67">
        <f>+ROUND('Izračun udjela za 2024. (kune)'!AG506/'Izračun udjela za 2024. (euri)'!$G$1,2)</f>
        <v>81600.06</v>
      </c>
      <c r="AH506" s="64">
        <f>+ROUND('Izračun udjela za 2024. (kune)'!AH506/'Izračun udjela za 2024. (euri)'!$G$1,2)</f>
        <v>119150.27</v>
      </c>
      <c r="AI506" s="68">
        <f>+ROUND('Izračun udjela za 2024. (kune)'!AI506/'Izračun udjela za 2024. (euri)'!$G$1,2)</f>
        <v>0</v>
      </c>
      <c r="AJ506" s="64">
        <f>+ROUND('Izračun udjela za 2024. (kune)'!AJ506/'Izračun udjela za 2024. (euri)'!$G$1,2)</f>
        <v>0</v>
      </c>
      <c r="AK506" s="67">
        <f>+ROUND('Izračun udjela za 2024. (kune)'!AK506/'Izračun udjela za 2024. (euri)'!$G$1,2)</f>
        <v>131065.3</v>
      </c>
      <c r="AL506" s="64">
        <f>+ROUND('Izračun udjela za 2024. (kune)'!AL506/'Izračun udjela za 2024. (euri)'!$G$1,2)</f>
        <v>130174.44</v>
      </c>
      <c r="AM506" s="68">
        <f>+ROUND('Izračun udjela za 2024. (kune)'!AM506/'Izračun udjela za 2024. (euri)'!$G$1,2)</f>
        <v>0</v>
      </c>
      <c r="AN506" s="64">
        <f>+ROUND('Izračun udjela za 2024. (kune)'!AN506/'Izračun udjela za 2024. (euri)'!$G$1,2)</f>
        <v>0</v>
      </c>
      <c r="AO506" s="67">
        <f>+ROUND('Izračun udjela za 2024. (kune)'!AO506/'Izračun udjela za 2024. (euri)'!$G$1,2)</f>
        <v>143191.89000000001</v>
      </c>
      <c r="AP506" s="69"/>
      <c r="AQ506" s="69"/>
      <c r="AR506" s="69"/>
      <c r="AS506" s="69"/>
      <c r="AT506" s="69"/>
      <c r="AU506" s="71"/>
      <c r="AV506" s="64">
        <v>0</v>
      </c>
      <c r="AW506" s="64">
        <v>0</v>
      </c>
      <c r="AX506" s="64">
        <v>0</v>
      </c>
      <c r="AY506" s="64">
        <v>0</v>
      </c>
      <c r="AZ506" s="64"/>
      <c r="BA506" s="64"/>
      <c r="BB506" s="64"/>
      <c r="BC506" s="64"/>
      <c r="BD506" s="72">
        <f t="shared" si="123"/>
        <v>107118</v>
      </c>
      <c r="BE506" s="73">
        <f t="shared" si="121"/>
        <v>152.59</v>
      </c>
      <c r="BF506" s="74">
        <f t="shared" si="132"/>
        <v>447.75</v>
      </c>
      <c r="BG506" s="66">
        <f t="shared" si="122"/>
        <v>207202.31999999998</v>
      </c>
      <c r="BH506" s="75">
        <f t="shared" si="124"/>
        <v>5.8547029894588675E-4</v>
      </c>
      <c r="BI506" s="76">
        <f t="shared" si="125"/>
        <v>5.8547029894588697E-4</v>
      </c>
    </row>
    <row r="507" spans="1:61" ht="15.75" customHeight="1" x14ac:dyDescent="0.25">
      <c r="A507" s="60">
        <v>1</v>
      </c>
      <c r="B507" s="61">
        <v>564</v>
      </c>
      <c r="C507" s="61">
        <v>7</v>
      </c>
      <c r="D507" s="79" t="s">
        <v>87</v>
      </c>
      <c r="E507" s="62" t="s">
        <v>586</v>
      </c>
      <c r="F507" s="63">
        <v>1411</v>
      </c>
      <c r="G507" s="64">
        <v>10</v>
      </c>
      <c r="H507" s="64">
        <f>+ROUND('Izračun udjela za 2024. (kune)'!H507/'Izračun udjela za 2024. (euri)'!$G$1,2)</f>
        <v>268709.25</v>
      </c>
      <c r="I507" s="65">
        <f>+ROUND('Izračun udjela za 2024. (kune)'!I507/'Izračun udjela za 2024. (euri)'!$G$1,2)</f>
        <v>0</v>
      </c>
      <c r="J507" s="66">
        <f>+ROUND('Izračun udjela za 2024. (kune)'!J507/'Izračun udjela za 2024. (euri)'!$G$1,2)</f>
        <v>295580.18</v>
      </c>
      <c r="K507" s="64">
        <f>+ROUND('Izračun udjela za 2024. (kune)'!K507/'Izračun udjela za 2024. (euri)'!$G$1,2)</f>
        <v>253419.38</v>
      </c>
      <c r="L507" s="65">
        <f>+ROUND('Izračun udjela za 2024. (kune)'!L507/'Izračun udjela za 2024. (euri)'!$G$1,2)</f>
        <v>0</v>
      </c>
      <c r="M507" s="66">
        <f>+ROUND('Izračun udjela za 2024. (kune)'!M507/'Izračun udjela za 2024. (euri)'!$G$1,2)</f>
        <v>278761.32</v>
      </c>
      <c r="N507" s="64">
        <f>+ROUND('Izračun udjela za 2024. (kune)'!N507/'Izračun udjela za 2024. (euri)'!$G$1,2)</f>
        <v>191853.2</v>
      </c>
      <c r="O507" s="65">
        <f>+ROUND('Izračun udjela za 2024. (kune)'!O507/'Izračun udjela za 2024. (euri)'!$G$1,2)</f>
        <v>0</v>
      </c>
      <c r="P507" s="66">
        <f>+ROUND('Izračun udjela za 2024. (kune)'!P507/'Izračun udjela za 2024. (euri)'!$G$1,2)</f>
        <v>211038.52</v>
      </c>
      <c r="Q507" s="64">
        <f>+ROUND('Izračun udjela za 2024. (kune)'!Q507/'Izračun udjela za 2024. (euri)'!$G$1,2)</f>
        <v>163473.04999999999</v>
      </c>
      <c r="R507" s="65">
        <f>+ROUND('Izračun udjela za 2024. (kune)'!R507/'Izračun udjela za 2024. (euri)'!$G$1,2)</f>
        <v>0</v>
      </c>
      <c r="S507" s="66">
        <f>+ROUND('Izračun udjela za 2024. (kune)'!S507/'Izračun udjela za 2024. (euri)'!$G$1,2)</f>
        <v>179820.36</v>
      </c>
      <c r="T507" s="64">
        <f>+ROUND('Izračun udjela za 2024. (kune)'!T507/'Izračun udjela za 2024. (euri)'!$G$1,2)</f>
        <v>100186.9</v>
      </c>
      <c r="U507" s="65">
        <f>+ROUND('Izračun udjela za 2024. (kune)'!U507/'Izračun udjela za 2024. (euri)'!$G$1,2)</f>
        <v>0</v>
      </c>
      <c r="V507" s="67">
        <f>+ROUND('Izračun udjela za 2024. (kune)'!V507/'Izračun udjela za 2024. (euri)'!$G$1,2)</f>
        <v>110205.59</v>
      </c>
      <c r="W507" s="64">
        <f>+ROUND('Izračun udjela za 2024. (kune)'!W507/'Izračun udjela za 2024. (euri)'!$G$1,2)</f>
        <v>141223.4</v>
      </c>
      <c r="X507" s="65">
        <f>+ROUND('Izračun udjela za 2024. (kune)'!X507/'Izračun udjela za 2024. (euri)'!$G$1,2)</f>
        <v>0</v>
      </c>
      <c r="Y507" s="67">
        <f>+ROUND('Izračun udjela za 2024. (kune)'!Y507/'Izračun udjela za 2024. (euri)'!$G$1,2)</f>
        <v>155345.74</v>
      </c>
      <c r="Z507" s="64">
        <f>+ROUND('Izračun udjela za 2024. (kune)'!Z507/'Izračun udjela za 2024. (euri)'!$G$1,2)</f>
        <v>180534.65</v>
      </c>
      <c r="AA507" s="68">
        <f>+ROUND('Izračun udjela za 2024. (kune)'!AA507/'Izračun udjela za 2024. (euri)'!$G$1,2)</f>
        <v>0</v>
      </c>
      <c r="AB507" s="65">
        <f>+ROUND('Izračun udjela za 2024. (kune)'!AB507/'Izračun udjela za 2024. (euri)'!$G$1,2)</f>
        <v>0</v>
      </c>
      <c r="AC507" s="67">
        <f>+ROUND('Izračun udjela za 2024. (kune)'!AC507/'Izračun udjela za 2024. (euri)'!$G$1,2)</f>
        <v>198588.11</v>
      </c>
      <c r="AD507" s="64">
        <f>+ROUND('Izračun udjela za 2024. (kune)'!AD507/'Izračun udjela za 2024. (euri)'!$G$1,2)</f>
        <v>169279.23</v>
      </c>
      <c r="AE507" s="68">
        <f>+ROUND('Izračun udjela za 2024. (kune)'!AE507/'Izračun udjela za 2024. (euri)'!$G$1,2)</f>
        <v>40.9</v>
      </c>
      <c r="AF507" s="65">
        <f>+ROUND('Izračun udjela za 2024. (kune)'!AF507/'Izračun udjela za 2024. (euri)'!$G$1,2)</f>
        <v>0</v>
      </c>
      <c r="AG507" s="67">
        <f>+ROUND('Izračun udjela za 2024. (kune)'!AG507/'Izračun udjela za 2024. (euri)'!$G$1,2)</f>
        <v>186207.16</v>
      </c>
      <c r="AH507" s="64">
        <f>+ROUND('Izračun udjela za 2024. (kune)'!AH507/'Izračun udjela za 2024. (euri)'!$G$1,2)</f>
        <v>168582.68</v>
      </c>
      <c r="AI507" s="68">
        <f>+ROUND('Izračun udjela za 2024. (kune)'!AI507/'Izračun udjela za 2024. (euri)'!$G$1,2)</f>
        <v>0</v>
      </c>
      <c r="AJ507" s="64">
        <f>+ROUND('Izračun udjela za 2024. (kune)'!AJ507/'Izračun udjela za 2024. (euri)'!$G$1,2)</f>
        <v>0</v>
      </c>
      <c r="AK507" s="67">
        <f>+ROUND('Izračun udjela za 2024. (kune)'!AK507/'Izračun udjela za 2024. (euri)'!$G$1,2)</f>
        <v>185440.94</v>
      </c>
      <c r="AL507" s="64">
        <f>+ROUND('Izračun udjela za 2024. (kune)'!AL507/'Izračun udjela za 2024. (euri)'!$G$1,2)</f>
        <v>171287.57</v>
      </c>
      <c r="AM507" s="68">
        <f>+ROUND('Izračun udjela za 2024. (kune)'!AM507/'Izračun udjela za 2024. (euri)'!$G$1,2)</f>
        <v>0</v>
      </c>
      <c r="AN507" s="64">
        <f>+ROUND('Izračun udjela za 2024. (kune)'!AN507/'Izračun udjela za 2024. (euri)'!$G$1,2)</f>
        <v>0</v>
      </c>
      <c r="AO507" s="67">
        <f>+ROUND('Izračun udjela za 2024. (kune)'!AO507/'Izračun udjela za 2024. (euri)'!$G$1,2)</f>
        <v>188416.32</v>
      </c>
      <c r="AP507" s="69"/>
      <c r="AQ507" s="69"/>
      <c r="AR507" s="69"/>
      <c r="AS507" s="69"/>
      <c r="AT507" s="69"/>
      <c r="AU507" s="71"/>
      <c r="AV507" s="64">
        <v>0</v>
      </c>
      <c r="AW507" s="64">
        <v>0</v>
      </c>
      <c r="AX507" s="64">
        <v>0</v>
      </c>
      <c r="AY507" s="64">
        <v>0</v>
      </c>
      <c r="AZ507" s="64"/>
      <c r="BA507" s="64"/>
      <c r="BB507" s="64"/>
      <c r="BC507" s="64"/>
      <c r="BD507" s="72">
        <f t="shared" si="123"/>
        <v>182799.65</v>
      </c>
      <c r="BE507" s="73">
        <f t="shared" si="121"/>
        <v>129.55000000000001</v>
      </c>
      <c r="BF507" s="74">
        <f t="shared" si="132"/>
        <v>447.75</v>
      </c>
      <c r="BG507" s="66">
        <f t="shared" si="122"/>
        <v>448980.2</v>
      </c>
      <c r="BH507" s="75">
        <f t="shared" si="124"/>
        <v>1.2686372040370205E-3</v>
      </c>
      <c r="BI507" s="76">
        <f t="shared" si="125"/>
        <v>1.2686372040370199E-3</v>
      </c>
    </row>
    <row r="508" spans="1:61" ht="15.75" customHeight="1" x14ac:dyDescent="0.25">
      <c r="A508" s="60">
        <v>1</v>
      </c>
      <c r="B508" s="61">
        <v>565</v>
      </c>
      <c r="C508" s="61">
        <v>7</v>
      </c>
      <c r="D508" s="79" t="s">
        <v>87</v>
      </c>
      <c r="E508" s="62" t="s">
        <v>587</v>
      </c>
      <c r="F508" s="63">
        <v>1091</v>
      </c>
      <c r="G508" s="64">
        <v>10</v>
      </c>
      <c r="H508" s="64">
        <f>+ROUND('Izračun udjela za 2024. (kune)'!H508/'Izračun udjela za 2024. (euri)'!$G$1,2)</f>
        <v>87517.64</v>
      </c>
      <c r="I508" s="65">
        <f>+ROUND('Izračun udjela za 2024. (kune)'!I508/'Izračun udjela za 2024. (euri)'!$G$1,2)</f>
        <v>0</v>
      </c>
      <c r="J508" s="66">
        <f>+ROUND('Izračun udjela za 2024. (kune)'!J508/'Izračun udjela za 2024. (euri)'!$G$1,2)</f>
        <v>96269.4</v>
      </c>
      <c r="K508" s="64">
        <f>+ROUND('Izračun udjela za 2024. (kune)'!K508/'Izračun udjela za 2024. (euri)'!$G$1,2)</f>
        <v>98466.85</v>
      </c>
      <c r="L508" s="65">
        <f>+ROUND('Izračun udjela za 2024. (kune)'!L508/'Izračun udjela za 2024. (euri)'!$G$1,2)</f>
        <v>0</v>
      </c>
      <c r="M508" s="66">
        <f>+ROUND('Izračun udjela za 2024. (kune)'!M508/'Izračun udjela za 2024. (euri)'!$G$1,2)</f>
        <v>108313.54</v>
      </c>
      <c r="N508" s="64">
        <f>+ROUND('Izračun udjela za 2024. (kune)'!N508/'Izračun udjela za 2024. (euri)'!$G$1,2)</f>
        <v>84566.59</v>
      </c>
      <c r="O508" s="65">
        <f>+ROUND('Izračun udjela za 2024. (kune)'!O508/'Izračun udjela za 2024. (euri)'!$G$1,2)</f>
        <v>0</v>
      </c>
      <c r="P508" s="66">
        <f>+ROUND('Izračun udjela za 2024. (kune)'!P508/'Izračun udjela za 2024. (euri)'!$G$1,2)</f>
        <v>93023.25</v>
      </c>
      <c r="Q508" s="64">
        <f>+ROUND('Izračun udjela za 2024. (kune)'!Q508/'Izračun udjela za 2024. (euri)'!$G$1,2)</f>
        <v>112123.26</v>
      </c>
      <c r="R508" s="65">
        <f>+ROUND('Izračun udjela za 2024. (kune)'!R508/'Izračun udjela za 2024. (euri)'!$G$1,2)</f>
        <v>0</v>
      </c>
      <c r="S508" s="66">
        <f>+ROUND('Izračun udjela za 2024. (kune)'!S508/'Izračun udjela za 2024. (euri)'!$G$1,2)</f>
        <v>123335.59</v>
      </c>
      <c r="T508" s="64">
        <f>+ROUND('Izračun udjela za 2024. (kune)'!T508/'Izračun udjela za 2024. (euri)'!$G$1,2)</f>
        <v>86352.82</v>
      </c>
      <c r="U508" s="65">
        <f>+ROUND('Izračun udjela za 2024. (kune)'!U508/'Izračun udjela za 2024. (euri)'!$G$1,2)</f>
        <v>0</v>
      </c>
      <c r="V508" s="67">
        <f>+ROUND('Izračun udjela za 2024. (kune)'!V508/'Izračun udjela za 2024. (euri)'!$G$1,2)</f>
        <v>94988.1</v>
      </c>
      <c r="W508" s="64">
        <f>+ROUND('Izračun udjela za 2024. (kune)'!W508/'Izračun udjela za 2024. (euri)'!$G$1,2)</f>
        <v>138129.01</v>
      </c>
      <c r="X508" s="65">
        <f>+ROUND('Izračun udjela za 2024. (kune)'!X508/'Izračun udjela za 2024. (euri)'!$G$1,2)</f>
        <v>0</v>
      </c>
      <c r="Y508" s="67">
        <f>+ROUND('Izračun udjela za 2024. (kune)'!Y508/'Izračun udjela za 2024. (euri)'!$G$1,2)</f>
        <v>151941.91</v>
      </c>
      <c r="Z508" s="64">
        <f>+ROUND('Izračun udjela za 2024. (kune)'!Z508/'Izračun udjela za 2024. (euri)'!$G$1,2)</f>
        <v>156336.26999999999</v>
      </c>
      <c r="AA508" s="68">
        <f>+ROUND('Izračun udjela za 2024. (kune)'!AA508/'Izračun udjela za 2024. (euri)'!$G$1,2)</f>
        <v>318.52999999999997</v>
      </c>
      <c r="AB508" s="65">
        <f>+ROUND('Izračun udjela za 2024. (kune)'!AB508/'Izračun udjela za 2024. (euri)'!$G$1,2)</f>
        <v>0</v>
      </c>
      <c r="AC508" s="67">
        <f>+ROUND('Izračun udjela za 2024. (kune)'!AC508/'Izračun udjela za 2024. (euri)'!$G$1,2)</f>
        <v>171969.89</v>
      </c>
      <c r="AD508" s="64">
        <f>+ROUND('Izračun udjela za 2024. (kune)'!AD508/'Izračun udjela za 2024. (euri)'!$G$1,2)</f>
        <v>150299.73000000001</v>
      </c>
      <c r="AE508" s="68">
        <f>+ROUND('Izračun udjela za 2024. (kune)'!AE508/'Izračun udjela za 2024. (euri)'!$G$1,2)</f>
        <v>0</v>
      </c>
      <c r="AF508" s="65">
        <f>+ROUND('Izračun udjela za 2024. (kune)'!AF508/'Izračun udjela za 2024. (euri)'!$G$1,2)</f>
        <v>0</v>
      </c>
      <c r="AG508" s="67">
        <f>+ROUND('Izračun udjela za 2024. (kune)'!AG508/'Izračun udjela za 2024. (euri)'!$G$1,2)</f>
        <v>165329.70000000001</v>
      </c>
      <c r="AH508" s="64">
        <f>+ROUND('Izračun udjela za 2024. (kune)'!AH508/'Izračun udjela za 2024. (euri)'!$G$1,2)</f>
        <v>167262.48000000001</v>
      </c>
      <c r="AI508" s="68">
        <f>+ROUND('Izračun udjela za 2024. (kune)'!AI508/'Izračun udjela za 2024. (euri)'!$G$1,2)</f>
        <v>0</v>
      </c>
      <c r="AJ508" s="64">
        <f>+ROUND('Izračun udjela za 2024. (kune)'!AJ508/'Izračun udjela za 2024. (euri)'!$G$1,2)</f>
        <v>0</v>
      </c>
      <c r="AK508" s="67">
        <f>+ROUND('Izračun udjela za 2024. (kune)'!AK508/'Izračun udjela za 2024. (euri)'!$G$1,2)</f>
        <v>183988.72</v>
      </c>
      <c r="AL508" s="64">
        <f>+ROUND('Izračun udjela za 2024. (kune)'!AL508/'Izračun udjela za 2024. (euri)'!$G$1,2)</f>
        <v>182283.72</v>
      </c>
      <c r="AM508" s="68">
        <f>+ROUND('Izračun udjela za 2024. (kune)'!AM508/'Izračun udjela za 2024. (euri)'!$G$1,2)</f>
        <v>0</v>
      </c>
      <c r="AN508" s="64">
        <f>+ROUND('Izračun udjela za 2024. (kune)'!AN508/'Izračun udjela za 2024. (euri)'!$G$1,2)</f>
        <v>0</v>
      </c>
      <c r="AO508" s="67">
        <f>+ROUND('Izračun udjela za 2024. (kune)'!AO508/'Izračun udjela za 2024. (euri)'!$G$1,2)</f>
        <v>200512.09</v>
      </c>
      <c r="AP508" s="69"/>
      <c r="AQ508" s="69"/>
      <c r="AR508" s="69"/>
      <c r="AS508" s="69"/>
      <c r="AT508" s="69"/>
      <c r="AU508" s="71"/>
      <c r="AV508" s="64">
        <v>0</v>
      </c>
      <c r="AW508" s="64">
        <v>0</v>
      </c>
      <c r="AX508" s="64">
        <v>0</v>
      </c>
      <c r="AY508" s="64">
        <v>0</v>
      </c>
      <c r="AZ508" s="64"/>
      <c r="BA508" s="64"/>
      <c r="BB508" s="64"/>
      <c r="BC508" s="64"/>
      <c r="BD508" s="72">
        <f t="shared" si="123"/>
        <v>174748.46</v>
      </c>
      <c r="BE508" s="73">
        <f t="shared" si="121"/>
        <v>160.16999999999999</v>
      </c>
      <c r="BF508" s="74">
        <f t="shared" si="132"/>
        <v>447.75</v>
      </c>
      <c r="BG508" s="66">
        <f t="shared" si="122"/>
        <v>313749.78000000003</v>
      </c>
      <c r="BH508" s="75">
        <f t="shared" si="124"/>
        <v>8.8653050550209197E-4</v>
      </c>
      <c r="BI508" s="76">
        <f t="shared" si="125"/>
        <v>8.8653050550209197E-4</v>
      </c>
    </row>
    <row r="509" spans="1:61" ht="15.75" customHeight="1" x14ac:dyDescent="0.25">
      <c r="A509" s="60">
        <v>1</v>
      </c>
      <c r="B509" s="61">
        <v>566</v>
      </c>
      <c r="C509" s="61">
        <v>7</v>
      </c>
      <c r="D509" s="79" t="s">
        <v>87</v>
      </c>
      <c r="E509" s="62" t="s">
        <v>588</v>
      </c>
      <c r="F509" s="63">
        <v>747</v>
      </c>
      <c r="G509" s="64">
        <v>10</v>
      </c>
      <c r="H509" s="64">
        <f>+ROUND('Izračun udjela za 2024. (kune)'!H509/'Izračun udjela za 2024. (euri)'!$G$1,2)</f>
        <v>39908.47</v>
      </c>
      <c r="I509" s="65">
        <f>+ROUND('Izračun udjela za 2024. (kune)'!I509/'Izračun udjela za 2024. (euri)'!$G$1,2)</f>
        <v>0</v>
      </c>
      <c r="J509" s="66">
        <f>+ROUND('Izračun udjela za 2024. (kune)'!J509/'Izračun udjela za 2024. (euri)'!$G$1,2)</f>
        <v>43899.31</v>
      </c>
      <c r="K509" s="64">
        <f>+ROUND('Izračun udjela za 2024. (kune)'!K509/'Izračun udjela za 2024. (euri)'!$G$1,2)</f>
        <v>24797.52</v>
      </c>
      <c r="L509" s="65">
        <f>+ROUND('Izračun udjela za 2024. (kune)'!L509/'Izračun udjela za 2024. (euri)'!$G$1,2)</f>
        <v>0</v>
      </c>
      <c r="M509" s="66">
        <f>+ROUND('Izračun udjela za 2024. (kune)'!M509/'Izračun udjela za 2024. (euri)'!$G$1,2)</f>
        <v>27277.279999999999</v>
      </c>
      <c r="N509" s="64">
        <f>+ROUND('Izračun udjela za 2024. (kune)'!N509/'Izračun udjela za 2024. (euri)'!$G$1,2)</f>
        <v>17316.599999999999</v>
      </c>
      <c r="O509" s="65">
        <f>+ROUND('Izračun udjela za 2024. (kune)'!O509/'Izračun udjela za 2024. (euri)'!$G$1,2)</f>
        <v>0</v>
      </c>
      <c r="P509" s="66">
        <f>+ROUND('Izračun udjela za 2024. (kune)'!P509/'Izračun udjela za 2024. (euri)'!$G$1,2)</f>
        <v>19048.259999999998</v>
      </c>
      <c r="Q509" s="64">
        <f>+ROUND('Izračun udjela za 2024. (kune)'!Q509/'Izračun udjela za 2024. (euri)'!$G$1,2)</f>
        <v>20473.080000000002</v>
      </c>
      <c r="R509" s="65">
        <f>+ROUND('Izračun udjela za 2024. (kune)'!R509/'Izračun udjela za 2024. (euri)'!$G$1,2)</f>
        <v>0</v>
      </c>
      <c r="S509" s="66">
        <f>+ROUND('Izračun udjela za 2024. (kune)'!S509/'Izračun udjela za 2024. (euri)'!$G$1,2)</f>
        <v>22520.39</v>
      </c>
      <c r="T509" s="64">
        <f>+ROUND('Izračun udjela za 2024. (kune)'!T509/'Izračun udjela za 2024. (euri)'!$G$1,2)</f>
        <v>7375.21</v>
      </c>
      <c r="U509" s="65">
        <f>+ROUND('Izračun udjela za 2024. (kune)'!U509/'Izračun udjela za 2024. (euri)'!$G$1,2)</f>
        <v>0</v>
      </c>
      <c r="V509" s="67">
        <f>+ROUND('Izračun udjela za 2024. (kune)'!V509/'Izračun udjela za 2024. (euri)'!$G$1,2)</f>
        <v>8112.73</v>
      </c>
      <c r="W509" s="64">
        <f>+ROUND('Izračun udjela za 2024. (kune)'!W509/'Izračun udjela za 2024. (euri)'!$G$1,2)</f>
        <v>27085.93</v>
      </c>
      <c r="X509" s="65">
        <f>+ROUND('Izračun udjela za 2024. (kune)'!X509/'Izračun udjela za 2024. (euri)'!$G$1,2)</f>
        <v>0</v>
      </c>
      <c r="Y509" s="67">
        <f>+ROUND('Izračun udjela za 2024. (kune)'!Y509/'Izračun udjela za 2024. (euri)'!$G$1,2)</f>
        <v>29794.53</v>
      </c>
      <c r="Z509" s="64">
        <f>+ROUND('Izračun udjela za 2024. (kune)'!Z509/'Izračun udjela za 2024. (euri)'!$G$1,2)</f>
        <v>38801.5</v>
      </c>
      <c r="AA509" s="68">
        <f>+ROUND('Izračun udjela za 2024. (kune)'!AA509/'Izračun udjela za 2024. (euri)'!$G$1,2)</f>
        <v>0</v>
      </c>
      <c r="AB509" s="65">
        <f>+ROUND('Izračun udjela za 2024. (kune)'!AB509/'Izračun udjela za 2024. (euri)'!$G$1,2)</f>
        <v>0</v>
      </c>
      <c r="AC509" s="67">
        <f>+ROUND('Izračun udjela za 2024. (kune)'!AC509/'Izračun udjela za 2024. (euri)'!$G$1,2)</f>
        <v>42681.65</v>
      </c>
      <c r="AD509" s="64">
        <f>+ROUND('Izračun udjela za 2024. (kune)'!AD509/'Izračun udjela za 2024. (euri)'!$G$1,2)</f>
        <v>42084.1</v>
      </c>
      <c r="AE509" s="68">
        <f>+ROUND('Izračun udjela za 2024. (kune)'!AE509/'Izračun udjela za 2024. (euri)'!$G$1,2)</f>
        <v>0</v>
      </c>
      <c r="AF509" s="65">
        <f>+ROUND('Izračun udjela za 2024. (kune)'!AF509/'Izračun udjela za 2024. (euri)'!$G$1,2)</f>
        <v>0</v>
      </c>
      <c r="AG509" s="67">
        <f>+ROUND('Izračun udjela za 2024. (kune)'!AG509/'Izračun udjela za 2024. (euri)'!$G$1,2)</f>
        <v>46292.51</v>
      </c>
      <c r="AH509" s="64">
        <f>+ROUND('Izračun udjela za 2024. (kune)'!AH509/'Izračun udjela za 2024. (euri)'!$G$1,2)</f>
        <v>43832.98</v>
      </c>
      <c r="AI509" s="68">
        <f>+ROUND('Izračun udjela za 2024. (kune)'!AI509/'Izračun udjela za 2024. (euri)'!$G$1,2)</f>
        <v>0</v>
      </c>
      <c r="AJ509" s="64">
        <f>+ROUND('Izračun udjela za 2024. (kune)'!AJ509/'Izračun udjela za 2024. (euri)'!$G$1,2)</f>
        <v>0</v>
      </c>
      <c r="AK509" s="67">
        <f>+ROUND('Izračun udjela za 2024. (kune)'!AK509/'Izračun udjela za 2024. (euri)'!$G$1,2)</f>
        <v>48216.28</v>
      </c>
      <c r="AL509" s="64">
        <f>+ROUND('Izračun udjela za 2024. (kune)'!AL509/'Izračun udjela za 2024. (euri)'!$G$1,2)</f>
        <v>48725.21</v>
      </c>
      <c r="AM509" s="68">
        <f>+ROUND('Izračun udjela za 2024. (kune)'!AM509/'Izračun udjela za 2024. (euri)'!$G$1,2)</f>
        <v>0</v>
      </c>
      <c r="AN509" s="64">
        <f>+ROUND('Izračun udjela za 2024. (kune)'!AN509/'Izračun udjela za 2024. (euri)'!$G$1,2)</f>
        <v>0</v>
      </c>
      <c r="AO509" s="67">
        <f>+ROUND('Izračun udjela za 2024. (kune)'!AO509/'Izračun udjela za 2024. (euri)'!$G$1,2)</f>
        <v>53597.74</v>
      </c>
      <c r="AP509" s="69"/>
      <c r="AQ509" s="69"/>
      <c r="AR509" s="69"/>
      <c r="AS509" s="69"/>
      <c r="AT509" s="69"/>
      <c r="AU509" s="71"/>
      <c r="AV509" s="64">
        <v>0</v>
      </c>
      <c r="AW509" s="64">
        <v>0</v>
      </c>
      <c r="AX509" s="64">
        <v>0</v>
      </c>
      <c r="AY509" s="64">
        <v>0</v>
      </c>
      <c r="AZ509" s="64"/>
      <c r="BA509" s="64"/>
      <c r="BB509" s="64"/>
      <c r="BC509" s="64"/>
      <c r="BD509" s="72">
        <f t="shared" si="123"/>
        <v>44116.54</v>
      </c>
      <c r="BE509" s="73">
        <f t="shared" si="121"/>
        <v>59.06</v>
      </c>
      <c r="BF509" s="74">
        <f t="shared" si="132"/>
        <v>447.75</v>
      </c>
      <c r="BG509" s="66">
        <f t="shared" si="122"/>
        <v>290351.43</v>
      </c>
      <c r="BH509" s="75">
        <f t="shared" si="124"/>
        <v>8.2041619283734714E-4</v>
      </c>
      <c r="BI509" s="76">
        <f t="shared" si="125"/>
        <v>8.2041619283734703E-4</v>
      </c>
    </row>
    <row r="510" spans="1:61" ht="15.75" customHeight="1" x14ac:dyDescent="0.25">
      <c r="A510" s="60">
        <v>1</v>
      </c>
      <c r="B510" s="61">
        <v>567</v>
      </c>
      <c r="C510" s="61">
        <v>12</v>
      </c>
      <c r="D510" s="79" t="s">
        <v>87</v>
      </c>
      <c r="E510" s="62" t="s">
        <v>589</v>
      </c>
      <c r="F510" s="63">
        <v>2727</v>
      </c>
      <c r="G510" s="64">
        <v>10</v>
      </c>
      <c r="H510" s="64">
        <f>+ROUND('Izračun udjela za 2024. (kune)'!H510/'Izračun udjela za 2024. (euri)'!$G$1,2)</f>
        <v>428519.8</v>
      </c>
      <c r="I510" s="65">
        <f>+ROUND('Izračun udjela za 2024. (kune)'!I510/'Izračun udjela za 2024. (euri)'!$G$1,2)</f>
        <v>20201.73</v>
      </c>
      <c r="J510" s="66">
        <f>+ROUND('Izračun udjela za 2024. (kune)'!J510/'Izračun udjela za 2024. (euri)'!$G$1,2)</f>
        <v>449149.87</v>
      </c>
      <c r="K510" s="64">
        <f>+ROUND('Izračun udjela za 2024. (kune)'!K510/'Izračun udjela za 2024. (euri)'!$G$1,2)</f>
        <v>397419.67</v>
      </c>
      <c r="L510" s="65">
        <f>+ROUND('Izračun udjela za 2024. (kune)'!L510/'Izračun udjela za 2024. (euri)'!$G$1,2)</f>
        <v>18735.580000000002</v>
      </c>
      <c r="M510" s="66">
        <f>+ROUND('Izračun udjela za 2024. (kune)'!M510/'Izračun udjela za 2024. (euri)'!$G$1,2)</f>
        <v>416552.5</v>
      </c>
      <c r="N510" s="64">
        <f>+ROUND('Izračun udjela za 2024. (kune)'!N510/'Izračun udjela za 2024. (euri)'!$G$1,2)</f>
        <v>362638.11</v>
      </c>
      <c r="O510" s="65">
        <f>+ROUND('Izračun udjela za 2024. (kune)'!O510/'Izračun udjela za 2024. (euri)'!$G$1,2)</f>
        <v>17095.68</v>
      </c>
      <c r="P510" s="66">
        <f>+ROUND('Izračun udjela za 2024. (kune)'!P510/'Izračun udjela za 2024. (euri)'!$G$1,2)</f>
        <v>380096.68</v>
      </c>
      <c r="Q510" s="64">
        <f>+ROUND('Izračun udjela za 2024. (kune)'!Q510/'Izračun udjela za 2024. (euri)'!$G$1,2)</f>
        <v>370710.85</v>
      </c>
      <c r="R510" s="65">
        <f>+ROUND('Izračun udjela za 2024. (kune)'!R510/'Izračun udjela za 2024. (euri)'!$G$1,2)</f>
        <v>17672.849999999999</v>
      </c>
      <c r="S510" s="66">
        <f>+ROUND('Izračun udjela za 2024. (kune)'!S510/'Izračun udjela za 2024. (euri)'!$G$1,2)</f>
        <v>388341.8</v>
      </c>
      <c r="T510" s="64">
        <f>+ROUND('Izračun udjela za 2024. (kune)'!T510/'Izračun udjela za 2024. (euri)'!$G$1,2)</f>
        <v>251939.18</v>
      </c>
      <c r="U510" s="65">
        <f>+ROUND('Izračun udjela za 2024. (kune)'!U510/'Izračun udjela za 2024. (euri)'!$G$1,2)</f>
        <v>12232.18</v>
      </c>
      <c r="V510" s="67">
        <f>+ROUND('Izračun udjela za 2024. (kune)'!V510/'Izračun udjela za 2024. (euri)'!$G$1,2)</f>
        <v>263677.7</v>
      </c>
      <c r="W510" s="64">
        <f>+ROUND('Izračun udjela za 2024. (kune)'!W510/'Izračun udjela za 2024. (euri)'!$G$1,2)</f>
        <v>387273.58</v>
      </c>
      <c r="X510" s="65">
        <f>+ROUND('Izračun udjela za 2024. (kune)'!X510/'Izračun udjela za 2024. (euri)'!$G$1,2)</f>
        <v>18441.599999999999</v>
      </c>
      <c r="Y510" s="67">
        <f>+ROUND('Izračun udjela za 2024. (kune)'!Y510/'Izračun udjela za 2024. (euri)'!$G$1,2)</f>
        <v>405715.18</v>
      </c>
      <c r="Z510" s="64">
        <f>+ROUND('Izračun udjela za 2024. (kune)'!Z510/'Izračun udjela za 2024. (euri)'!$G$1,2)</f>
        <v>489178.4</v>
      </c>
      <c r="AA510" s="68">
        <f>+ROUND('Izračun udjela za 2024. (kune)'!AA510/'Izračun udjela za 2024. (euri)'!$G$1,2)</f>
        <v>1325.1</v>
      </c>
      <c r="AB510" s="65">
        <f>+ROUND('Izračun udjela za 2024. (kune)'!AB510/'Izračun udjela za 2024. (euri)'!$G$1,2)</f>
        <v>27472.89</v>
      </c>
      <c r="AC510" s="67">
        <f>+ROUND('Izračun udjela za 2024. (kune)'!AC510/'Izračun udjela za 2024. (euri)'!$G$1,2)</f>
        <v>507876.06</v>
      </c>
      <c r="AD510" s="64">
        <f>+ROUND('Izračun udjela za 2024. (kune)'!AD510/'Izračun udjela za 2024. (euri)'!$G$1,2)</f>
        <v>465148.7</v>
      </c>
      <c r="AE510" s="68">
        <f>+ROUND('Izračun udjela za 2024. (kune)'!AE510/'Izračun udjela za 2024. (euri)'!$G$1,2)</f>
        <v>809.63</v>
      </c>
      <c r="AF510" s="65">
        <f>+ROUND('Izračun udjela za 2024. (kune)'!AF510/'Izračun udjela za 2024. (euri)'!$G$1,2)</f>
        <v>42286.3</v>
      </c>
      <c r="AG510" s="67">
        <f>+ROUND('Izračun udjela za 2024. (kune)'!AG510/'Izračun udjela za 2024. (euri)'!$G$1,2)</f>
        <v>465148.64</v>
      </c>
      <c r="AH510" s="64">
        <f>+ROUND('Izračun udjela za 2024. (kune)'!AH510/'Izračun udjela za 2024. (euri)'!$G$1,2)</f>
        <v>541687.4</v>
      </c>
      <c r="AI510" s="68">
        <f>+ROUND('Izračun udjela za 2024. (kune)'!AI510/'Izračun udjela za 2024. (euri)'!$G$1,2)</f>
        <v>155.55000000000001</v>
      </c>
      <c r="AJ510" s="64">
        <f>+ROUND('Izračun udjela za 2024. (kune)'!AJ510/'Izračun udjela za 2024. (euri)'!$G$1,2)</f>
        <v>49244.46</v>
      </c>
      <c r="AK510" s="67">
        <f>+ROUND('Izračun udjela za 2024. (kune)'!AK510/'Izračun udjela za 2024. (euri)'!$G$1,2)</f>
        <v>541687.23</v>
      </c>
      <c r="AL510" s="64">
        <f>+ROUND('Izračun udjela za 2024. (kune)'!AL510/'Izračun udjela za 2024. (euri)'!$G$1,2)</f>
        <v>619571.06999999995</v>
      </c>
      <c r="AM510" s="68">
        <f>+ROUND('Izračun udjela za 2024. (kune)'!AM510/'Izračun udjela za 2024. (euri)'!$G$1,2)</f>
        <v>388.21</v>
      </c>
      <c r="AN510" s="64">
        <f>+ROUND('Izračun udjela za 2024. (kune)'!AN510/'Izračun udjela za 2024. (euri)'!$G$1,2)</f>
        <v>56324.81</v>
      </c>
      <c r="AO510" s="67">
        <f>+ROUND('Izračun udjela za 2024. (kune)'!AO510/'Izračun udjela za 2024. (euri)'!$G$1,2)</f>
        <v>619581.82999999996</v>
      </c>
      <c r="AP510" s="69"/>
      <c r="AQ510" s="69"/>
      <c r="AR510" s="69"/>
      <c r="AS510" s="69"/>
      <c r="AT510" s="69"/>
      <c r="AU510" s="71"/>
      <c r="AV510" s="64">
        <v>0</v>
      </c>
      <c r="AW510" s="64">
        <v>0</v>
      </c>
      <c r="AX510" s="64">
        <v>0</v>
      </c>
      <c r="AY510" s="64">
        <v>2</v>
      </c>
      <c r="AZ510" s="64"/>
      <c r="BA510" s="64"/>
      <c r="BB510" s="64"/>
      <c r="BC510" s="64"/>
      <c r="BD510" s="72">
        <f t="shared" si="123"/>
        <v>508001.79</v>
      </c>
      <c r="BE510" s="73">
        <f t="shared" si="121"/>
        <v>186.29</v>
      </c>
      <c r="BF510" s="74">
        <f t="shared" si="132"/>
        <v>447.75</v>
      </c>
      <c r="BG510" s="66">
        <f t="shared" si="122"/>
        <v>713001.42</v>
      </c>
      <c r="BH510" s="75">
        <f t="shared" si="124"/>
        <v>2.0146548287501885E-3</v>
      </c>
      <c r="BI510" s="76">
        <f t="shared" si="125"/>
        <v>2.0146548287501898E-3</v>
      </c>
    </row>
    <row r="511" spans="1:61" ht="15.75" customHeight="1" x14ac:dyDescent="0.25">
      <c r="A511" s="60">
        <v>1</v>
      </c>
      <c r="B511" s="61">
        <v>568</v>
      </c>
      <c r="C511" s="61">
        <v>12</v>
      </c>
      <c r="D511" s="79" t="s">
        <v>87</v>
      </c>
      <c r="E511" s="62" t="s">
        <v>590</v>
      </c>
      <c r="F511" s="63">
        <v>1058</v>
      </c>
      <c r="G511" s="64">
        <v>10</v>
      </c>
      <c r="H511" s="64">
        <f>+ROUND('Izračun udjela za 2024. (kune)'!H511/'Izračun udjela za 2024. (euri)'!$G$1,2)</f>
        <v>58538.559999999998</v>
      </c>
      <c r="I511" s="65">
        <f>+ROUND('Izračun udjela za 2024. (kune)'!I511/'Izračun udjela za 2024. (euri)'!$G$1,2)</f>
        <v>13816.18</v>
      </c>
      <c r="J511" s="66">
        <f>+ROUND('Izračun udjela za 2024. (kune)'!J511/'Izračun udjela za 2024. (euri)'!$G$1,2)</f>
        <v>49194.62</v>
      </c>
      <c r="K511" s="64">
        <f>+ROUND('Izračun udjela za 2024. (kune)'!K511/'Izračun udjela za 2024. (euri)'!$G$1,2)</f>
        <v>66601.960000000006</v>
      </c>
      <c r="L511" s="65">
        <f>+ROUND('Izračun udjela za 2024. (kune)'!L511/'Izračun udjela za 2024. (euri)'!$G$1,2)</f>
        <v>14894.03</v>
      </c>
      <c r="M511" s="66">
        <f>+ROUND('Izračun udjela za 2024. (kune)'!M511/'Izračun udjela za 2024. (euri)'!$G$1,2)</f>
        <v>56878.720000000001</v>
      </c>
      <c r="N511" s="64">
        <f>+ROUND('Izračun udjela za 2024. (kune)'!N511/'Izračun udjela za 2024. (euri)'!$G$1,2)</f>
        <v>51200.88</v>
      </c>
      <c r="O511" s="65">
        <f>+ROUND('Izračun udjela za 2024. (kune)'!O511/'Izračun udjela za 2024. (euri)'!$G$1,2)</f>
        <v>4608.1099999999997</v>
      </c>
      <c r="P511" s="66">
        <f>+ROUND('Izračun udjela za 2024. (kune)'!P511/'Izračun udjela za 2024. (euri)'!$G$1,2)</f>
        <v>51252.04</v>
      </c>
      <c r="Q511" s="64">
        <f>+ROUND('Izračun udjela za 2024. (kune)'!Q511/'Izračun udjela za 2024. (euri)'!$G$1,2)</f>
        <v>84947.87</v>
      </c>
      <c r="R511" s="65">
        <f>+ROUND('Izračun udjela za 2024. (kune)'!R511/'Izračun udjela za 2024. (euri)'!$G$1,2)</f>
        <v>7731.48</v>
      </c>
      <c r="S511" s="66">
        <f>+ROUND('Izračun udjela za 2024. (kune)'!S511/'Izračun udjela za 2024. (euri)'!$G$1,2)</f>
        <v>84938.03</v>
      </c>
      <c r="T511" s="64">
        <f>+ROUND('Izračun udjela za 2024. (kune)'!T511/'Izračun udjela za 2024. (euri)'!$G$1,2)</f>
        <v>70421.08</v>
      </c>
      <c r="U511" s="65">
        <f>+ROUND('Izračun udjela za 2024. (kune)'!U511/'Izračun udjela za 2024. (euri)'!$G$1,2)</f>
        <v>6451.49</v>
      </c>
      <c r="V511" s="67">
        <f>+ROUND('Izračun udjela za 2024. (kune)'!V511/'Izračun udjela za 2024. (euri)'!$G$1,2)</f>
        <v>70366.55</v>
      </c>
      <c r="W511" s="64">
        <f>+ROUND('Izračun udjela za 2024. (kune)'!W511/'Izračun udjela za 2024. (euri)'!$G$1,2)</f>
        <v>120836.83</v>
      </c>
      <c r="X511" s="65">
        <f>+ROUND('Izračun udjela za 2024. (kune)'!X511/'Izračun udjela za 2024. (euri)'!$G$1,2)</f>
        <v>10985.22</v>
      </c>
      <c r="Y511" s="67">
        <f>+ROUND('Izračun udjela za 2024. (kune)'!Y511/'Izračun udjela za 2024. (euri)'!$G$1,2)</f>
        <v>120836.77</v>
      </c>
      <c r="Z511" s="64">
        <f>+ROUND('Izračun udjela za 2024. (kune)'!Z511/'Izračun udjela za 2024. (euri)'!$G$1,2)</f>
        <v>142944.56</v>
      </c>
      <c r="AA511" s="68">
        <f>+ROUND('Izračun udjela za 2024. (kune)'!AA511/'Izračun udjela za 2024. (euri)'!$G$1,2)</f>
        <v>87.6</v>
      </c>
      <c r="AB511" s="65">
        <f>+ROUND('Izračun udjela za 2024. (kune)'!AB511/'Izračun udjela za 2024. (euri)'!$G$1,2)</f>
        <v>12995.02</v>
      </c>
      <c r="AC511" s="67">
        <f>+ROUND('Izračun udjela za 2024. (kune)'!AC511/'Izračun udjela za 2024. (euri)'!$G$1,2)</f>
        <v>142944.49</v>
      </c>
      <c r="AD511" s="64">
        <f>+ROUND('Izračun udjela za 2024. (kune)'!AD511/'Izračun udjela za 2024. (euri)'!$G$1,2)</f>
        <v>128027.34</v>
      </c>
      <c r="AE511" s="68">
        <f>+ROUND('Izračun udjela za 2024. (kune)'!AE511/'Izračun udjela za 2024. (euri)'!$G$1,2)</f>
        <v>0</v>
      </c>
      <c r="AF511" s="65">
        <f>+ROUND('Izračun udjela za 2024. (kune)'!AF511/'Izračun udjela za 2024. (euri)'!$G$1,2)</f>
        <v>11647.38</v>
      </c>
      <c r="AG511" s="67">
        <f>+ROUND('Izračun udjela za 2024. (kune)'!AG511/'Izračun udjela za 2024. (euri)'!$G$1,2)</f>
        <v>128017.96</v>
      </c>
      <c r="AH511" s="64">
        <f>+ROUND('Izračun udjela za 2024. (kune)'!AH511/'Izračun udjela za 2024. (euri)'!$G$1,2)</f>
        <v>154514.92000000001</v>
      </c>
      <c r="AI511" s="68">
        <f>+ROUND('Izračun udjela za 2024. (kune)'!AI511/'Izračun udjela za 2024. (euri)'!$G$1,2)</f>
        <v>0</v>
      </c>
      <c r="AJ511" s="64">
        <f>+ROUND('Izračun udjela za 2024. (kune)'!AJ511/'Izračun udjela za 2024. (euri)'!$G$1,2)</f>
        <v>14042.28</v>
      </c>
      <c r="AK511" s="67">
        <f>+ROUND('Izračun udjela za 2024. (kune)'!AK511/'Izračun udjela za 2024. (euri)'!$G$1,2)</f>
        <v>154519.9</v>
      </c>
      <c r="AL511" s="64">
        <f>+ROUND('Izračun udjela za 2024. (kune)'!AL511/'Izračun udjela za 2024. (euri)'!$G$1,2)</f>
        <v>205859.61</v>
      </c>
      <c r="AM511" s="68">
        <f>+ROUND('Izračun udjela za 2024. (kune)'!AM511/'Izračun udjela za 2024. (euri)'!$G$1,2)</f>
        <v>0</v>
      </c>
      <c r="AN511" s="64">
        <f>+ROUND('Izračun udjela za 2024. (kune)'!AN511/'Izračun udjela za 2024. (euri)'!$G$1,2)</f>
        <v>18714.580000000002</v>
      </c>
      <c r="AO511" s="67">
        <f>+ROUND('Izračun udjela za 2024. (kune)'!AO511/'Izračun udjela za 2024. (euri)'!$G$1,2)</f>
        <v>205859.54</v>
      </c>
      <c r="AP511" s="69"/>
      <c r="AQ511" s="69"/>
      <c r="AR511" s="69"/>
      <c r="AS511" s="69"/>
      <c r="AT511" s="69"/>
      <c r="AU511" s="71"/>
      <c r="AV511" s="64">
        <v>0</v>
      </c>
      <c r="AW511" s="64">
        <v>0</v>
      </c>
      <c r="AX511" s="64">
        <v>0</v>
      </c>
      <c r="AY511" s="64">
        <v>0</v>
      </c>
      <c r="AZ511" s="64"/>
      <c r="BA511" s="64"/>
      <c r="BB511" s="64"/>
      <c r="BC511" s="64"/>
      <c r="BD511" s="72">
        <f t="shared" si="123"/>
        <v>150435.73000000001</v>
      </c>
      <c r="BE511" s="73">
        <f t="shared" si="121"/>
        <v>142.19</v>
      </c>
      <c r="BF511" s="74">
        <f t="shared" si="132"/>
        <v>447.75</v>
      </c>
      <c r="BG511" s="66">
        <f t="shared" si="122"/>
        <v>323282.48</v>
      </c>
      <c r="BH511" s="75">
        <f t="shared" si="124"/>
        <v>9.1346607610169443E-4</v>
      </c>
      <c r="BI511" s="76">
        <f t="shared" si="125"/>
        <v>9.13466076101694E-4</v>
      </c>
    </row>
    <row r="512" spans="1:61" ht="15.75" customHeight="1" x14ac:dyDescent="0.25">
      <c r="A512" s="60">
        <v>1</v>
      </c>
      <c r="B512" s="61">
        <v>569</v>
      </c>
      <c r="C512" s="61">
        <v>12</v>
      </c>
      <c r="D512" s="79" t="s">
        <v>87</v>
      </c>
      <c r="E512" s="62" t="s">
        <v>591</v>
      </c>
      <c r="F512" s="63">
        <v>2168</v>
      </c>
      <c r="G512" s="64">
        <v>10</v>
      </c>
      <c r="H512" s="64">
        <f>+ROUND('Izračun udjela za 2024. (kune)'!H512/'Izračun udjela za 2024. (euri)'!$G$1,2)</f>
        <v>226059.93</v>
      </c>
      <c r="I512" s="65">
        <f>+ROUND('Izračun udjela za 2024. (kune)'!I512/'Izračun udjela za 2024. (euri)'!$G$1,2)</f>
        <v>0</v>
      </c>
      <c r="J512" s="66">
        <f>+ROUND('Izračun udjela za 2024. (kune)'!J512/'Izračun udjela za 2024. (euri)'!$G$1,2)</f>
        <v>248665.92</v>
      </c>
      <c r="K512" s="64">
        <f>+ROUND('Izračun udjela za 2024. (kune)'!K512/'Izračun udjela za 2024. (euri)'!$G$1,2)</f>
        <v>217377.48</v>
      </c>
      <c r="L512" s="65">
        <f>+ROUND('Izračun udjela za 2024. (kune)'!L512/'Izračun udjela za 2024. (euri)'!$G$1,2)</f>
        <v>0</v>
      </c>
      <c r="M512" s="66">
        <f>+ROUND('Izračun udjela za 2024. (kune)'!M512/'Izračun udjela za 2024. (euri)'!$G$1,2)</f>
        <v>239115.23</v>
      </c>
      <c r="N512" s="64">
        <f>+ROUND('Izračun udjela za 2024. (kune)'!N512/'Izračun udjela za 2024. (euri)'!$G$1,2)</f>
        <v>230690.16</v>
      </c>
      <c r="O512" s="65">
        <f>+ROUND('Izračun udjela za 2024. (kune)'!O512/'Izračun udjela za 2024. (euri)'!$G$1,2)</f>
        <v>0</v>
      </c>
      <c r="P512" s="66">
        <f>+ROUND('Izračun udjela za 2024. (kune)'!P512/'Izračun udjela za 2024. (euri)'!$G$1,2)</f>
        <v>253759.18</v>
      </c>
      <c r="Q512" s="64">
        <f>+ROUND('Izračun udjela za 2024. (kune)'!Q512/'Izračun udjela za 2024. (euri)'!$G$1,2)</f>
        <v>219638.82</v>
      </c>
      <c r="R512" s="65">
        <f>+ROUND('Izračun udjela za 2024. (kune)'!R512/'Izračun udjela za 2024. (euri)'!$G$1,2)</f>
        <v>0</v>
      </c>
      <c r="S512" s="66">
        <f>+ROUND('Izračun udjela za 2024. (kune)'!S512/'Izračun udjela za 2024. (euri)'!$G$1,2)</f>
        <v>241602.7</v>
      </c>
      <c r="T512" s="64">
        <f>+ROUND('Izračun udjela za 2024. (kune)'!T512/'Izračun udjela za 2024. (euri)'!$G$1,2)</f>
        <v>170141.12</v>
      </c>
      <c r="U512" s="65">
        <f>+ROUND('Izračun udjela za 2024. (kune)'!U512/'Izračun udjela za 2024. (euri)'!$G$1,2)</f>
        <v>0</v>
      </c>
      <c r="V512" s="67">
        <f>+ROUND('Izračun udjela za 2024. (kune)'!V512/'Izračun udjela za 2024. (euri)'!$G$1,2)</f>
        <v>187155.23</v>
      </c>
      <c r="W512" s="64">
        <f>+ROUND('Izračun udjela za 2024. (kune)'!W512/'Izračun udjela za 2024. (euri)'!$G$1,2)</f>
        <v>252807.31</v>
      </c>
      <c r="X512" s="65">
        <f>+ROUND('Izračun udjela za 2024. (kune)'!X512/'Izračun udjela za 2024. (euri)'!$G$1,2)</f>
        <v>0</v>
      </c>
      <c r="Y512" s="67">
        <f>+ROUND('Izračun udjela za 2024. (kune)'!Y512/'Izračun udjela za 2024. (euri)'!$G$1,2)</f>
        <v>278088.03999999998</v>
      </c>
      <c r="Z512" s="64">
        <f>+ROUND('Izračun udjela za 2024. (kune)'!Z512/'Izračun udjela za 2024. (euri)'!$G$1,2)</f>
        <v>375480.54</v>
      </c>
      <c r="AA512" s="68">
        <f>+ROUND('Izračun udjela za 2024. (kune)'!AA512/'Izračun udjela za 2024. (euri)'!$G$1,2)</f>
        <v>903.88</v>
      </c>
      <c r="AB512" s="65">
        <f>+ROUND('Izračun udjela za 2024. (kune)'!AB512/'Izračun udjela za 2024. (euri)'!$G$1,2)</f>
        <v>0</v>
      </c>
      <c r="AC512" s="67">
        <f>+ROUND('Izračun udjela za 2024. (kune)'!AC512/'Izračun udjela za 2024. (euri)'!$G$1,2)</f>
        <v>413028.59</v>
      </c>
      <c r="AD512" s="64">
        <f>+ROUND('Izračun udjela za 2024. (kune)'!AD512/'Izračun udjela za 2024. (euri)'!$G$1,2)</f>
        <v>400667.97</v>
      </c>
      <c r="AE512" s="68">
        <f>+ROUND('Izračun udjela za 2024. (kune)'!AE512/'Izračun udjela za 2024. (euri)'!$G$1,2)</f>
        <v>0</v>
      </c>
      <c r="AF512" s="65">
        <f>+ROUND('Izračun udjela za 2024. (kune)'!AF512/'Izračun udjela za 2024. (euri)'!$G$1,2)</f>
        <v>0</v>
      </c>
      <c r="AG512" s="67">
        <f>+ROUND('Izračun udjela za 2024. (kune)'!AG512/'Izračun udjela za 2024. (euri)'!$G$1,2)</f>
        <v>440734.77</v>
      </c>
      <c r="AH512" s="64">
        <f>+ROUND('Izračun udjela za 2024. (kune)'!AH512/'Izračun udjela za 2024. (euri)'!$G$1,2)</f>
        <v>469046.66</v>
      </c>
      <c r="AI512" s="68">
        <f>+ROUND('Izračun udjela za 2024. (kune)'!AI512/'Izračun udjela za 2024. (euri)'!$G$1,2)</f>
        <v>0</v>
      </c>
      <c r="AJ512" s="64">
        <f>+ROUND('Izračun udjela za 2024. (kune)'!AJ512/'Izračun udjela za 2024. (euri)'!$G$1,2)</f>
        <v>0</v>
      </c>
      <c r="AK512" s="67">
        <f>+ROUND('Izračun udjela za 2024. (kune)'!AK512/'Izračun udjela za 2024. (euri)'!$G$1,2)</f>
        <v>515951.33</v>
      </c>
      <c r="AL512" s="64">
        <f>+ROUND('Izračun udjela za 2024. (kune)'!AL512/'Izračun udjela za 2024. (euri)'!$G$1,2)</f>
        <v>531021.17000000004</v>
      </c>
      <c r="AM512" s="68">
        <f>+ROUND('Izračun udjela za 2024. (kune)'!AM512/'Izračun udjela za 2024. (euri)'!$G$1,2)</f>
        <v>31.05</v>
      </c>
      <c r="AN512" s="64">
        <f>+ROUND('Izračun udjela za 2024. (kune)'!AN512/'Izračun udjela za 2024. (euri)'!$G$1,2)</f>
        <v>0</v>
      </c>
      <c r="AO512" s="67">
        <f>+ROUND('Izračun udjela za 2024. (kune)'!AO512/'Izračun udjela za 2024. (euri)'!$G$1,2)</f>
        <v>584123.29</v>
      </c>
      <c r="AP512" s="69"/>
      <c r="AQ512" s="69"/>
      <c r="AR512" s="69"/>
      <c r="AS512" s="69"/>
      <c r="AT512" s="69"/>
      <c r="AU512" s="71"/>
      <c r="AV512" s="64">
        <v>0</v>
      </c>
      <c r="AW512" s="64">
        <v>0</v>
      </c>
      <c r="AX512" s="64">
        <v>0</v>
      </c>
      <c r="AY512" s="64">
        <v>0</v>
      </c>
      <c r="AZ512" s="64"/>
      <c r="BA512" s="64"/>
      <c r="BB512" s="64"/>
      <c r="BC512" s="64"/>
      <c r="BD512" s="72">
        <f t="shared" si="123"/>
        <v>446385.2</v>
      </c>
      <c r="BE512" s="73">
        <f t="shared" si="121"/>
        <v>205.9</v>
      </c>
      <c r="BF512" s="74">
        <f t="shared" si="132"/>
        <v>447.75</v>
      </c>
      <c r="BG512" s="66">
        <f t="shared" si="122"/>
        <v>524330.79999999993</v>
      </c>
      <c r="BH512" s="75">
        <f t="shared" si="124"/>
        <v>1.481547649768284E-3</v>
      </c>
      <c r="BI512" s="76">
        <f t="shared" si="125"/>
        <v>1.4815476497682799E-3</v>
      </c>
    </row>
    <row r="513" spans="1:61" ht="15.75" customHeight="1" x14ac:dyDescent="0.25">
      <c r="A513" s="60">
        <v>1</v>
      </c>
      <c r="B513" s="61">
        <v>570</v>
      </c>
      <c r="C513" s="61">
        <v>12</v>
      </c>
      <c r="D513" s="79" t="s">
        <v>87</v>
      </c>
      <c r="E513" s="62" t="s">
        <v>592</v>
      </c>
      <c r="F513" s="63">
        <v>2028</v>
      </c>
      <c r="G513" s="64">
        <v>10</v>
      </c>
      <c r="H513" s="64">
        <f>+ROUND('Izračun udjela za 2024. (kune)'!H513/'Izračun udjela za 2024. (euri)'!$G$1,2)</f>
        <v>137098.97</v>
      </c>
      <c r="I513" s="65">
        <f>+ROUND('Izračun udjela za 2024. (kune)'!I513/'Izračun udjela za 2024. (euri)'!$G$1,2)</f>
        <v>0</v>
      </c>
      <c r="J513" s="66">
        <f>+ROUND('Izračun udjela za 2024. (kune)'!J513/'Izračun udjela za 2024. (euri)'!$G$1,2)</f>
        <v>150808.87</v>
      </c>
      <c r="K513" s="64">
        <f>+ROUND('Izračun udjela za 2024. (kune)'!K513/'Izračun udjela za 2024. (euri)'!$G$1,2)</f>
        <v>154599.89000000001</v>
      </c>
      <c r="L513" s="65">
        <f>+ROUND('Izračun udjela za 2024. (kune)'!L513/'Izračun udjela za 2024. (euri)'!$G$1,2)</f>
        <v>0</v>
      </c>
      <c r="M513" s="66">
        <f>+ROUND('Izračun udjela za 2024. (kune)'!M513/'Izračun udjela za 2024. (euri)'!$G$1,2)</f>
        <v>170059.88</v>
      </c>
      <c r="N513" s="64">
        <f>+ROUND('Izračun udjela za 2024. (kune)'!N513/'Izračun udjela za 2024. (euri)'!$G$1,2)</f>
        <v>126225.23</v>
      </c>
      <c r="O513" s="65">
        <f>+ROUND('Izračun udjela za 2024. (kune)'!O513/'Izračun udjela za 2024. (euri)'!$G$1,2)</f>
        <v>0</v>
      </c>
      <c r="P513" s="66">
        <f>+ROUND('Izračun udjela za 2024. (kune)'!P513/'Izračun udjela za 2024. (euri)'!$G$1,2)</f>
        <v>138847.75</v>
      </c>
      <c r="Q513" s="64">
        <f>+ROUND('Izračun udjela za 2024. (kune)'!Q513/'Izračun udjela za 2024. (euri)'!$G$1,2)</f>
        <v>174550.66</v>
      </c>
      <c r="R513" s="65">
        <f>+ROUND('Izračun udjela za 2024. (kune)'!R513/'Izračun udjela za 2024. (euri)'!$G$1,2)</f>
        <v>0</v>
      </c>
      <c r="S513" s="66">
        <f>+ROUND('Izračun udjela za 2024. (kune)'!S513/'Izračun udjela za 2024. (euri)'!$G$1,2)</f>
        <v>192005.73</v>
      </c>
      <c r="T513" s="64">
        <f>+ROUND('Izračun udjela za 2024. (kune)'!T513/'Izračun udjela za 2024. (euri)'!$G$1,2)</f>
        <v>102480.83</v>
      </c>
      <c r="U513" s="65">
        <f>+ROUND('Izračun udjela za 2024. (kune)'!U513/'Izračun udjela za 2024. (euri)'!$G$1,2)</f>
        <v>0</v>
      </c>
      <c r="V513" s="67">
        <f>+ROUND('Izračun udjela za 2024. (kune)'!V513/'Izračun udjela za 2024. (euri)'!$G$1,2)</f>
        <v>112728.91</v>
      </c>
      <c r="W513" s="64">
        <f>+ROUND('Izračun udjela za 2024. (kune)'!W513/'Izračun udjela za 2024. (euri)'!$G$1,2)</f>
        <v>179661.57</v>
      </c>
      <c r="X513" s="65">
        <f>+ROUND('Izračun udjela za 2024. (kune)'!X513/'Izračun udjela za 2024. (euri)'!$G$1,2)</f>
        <v>0</v>
      </c>
      <c r="Y513" s="67">
        <f>+ROUND('Izračun udjela za 2024. (kune)'!Y513/'Izračun udjela za 2024. (euri)'!$G$1,2)</f>
        <v>197627.72</v>
      </c>
      <c r="Z513" s="64">
        <f>+ROUND('Izračun udjela za 2024. (kune)'!Z513/'Izračun udjela za 2024. (euri)'!$G$1,2)</f>
        <v>207036.96</v>
      </c>
      <c r="AA513" s="68">
        <f>+ROUND('Izračun udjela za 2024. (kune)'!AA513/'Izračun udjela za 2024. (euri)'!$G$1,2)</f>
        <v>789.04</v>
      </c>
      <c r="AB513" s="65">
        <f>+ROUND('Izračun udjela za 2024. (kune)'!AB513/'Izračun udjela za 2024. (euri)'!$G$1,2)</f>
        <v>0</v>
      </c>
      <c r="AC513" s="67">
        <f>+ROUND('Izračun udjela za 2024. (kune)'!AC513/'Izračun udjela za 2024. (euri)'!$G$1,2)</f>
        <v>227740.66</v>
      </c>
      <c r="AD513" s="64">
        <f>+ROUND('Izračun udjela za 2024. (kune)'!AD513/'Izračun udjela za 2024. (euri)'!$G$1,2)</f>
        <v>231524.53</v>
      </c>
      <c r="AE513" s="68">
        <f>+ROUND('Izračun udjela za 2024. (kune)'!AE513/'Izračun udjela za 2024. (euri)'!$G$1,2)</f>
        <v>53.09</v>
      </c>
      <c r="AF513" s="65">
        <f>+ROUND('Izračun udjela za 2024. (kune)'!AF513/'Izračun udjela za 2024. (euri)'!$G$1,2)</f>
        <v>0</v>
      </c>
      <c r="AG513" s="67">
        <f>+ROUND('Izračun udjela za 2024. (kune)'!AG513/'Izračun udjela za 2024. (euri)'!$G$1,2)</f>
        <v>254676.99</v>
      </c>
      <c r="AH513" s="64">
        <f>+ROUND('Izračun udjela za 2024. (kune)'!AH513/'Izračun udjela za 2024. (euri)'!$G$1,2)</f>
        <v>224618.04</v>
      </c>
      <c r="AI513" s="68">
        <f>+ROUND('Izračun udjela za 2024. (kune)'!AI513/'Izračun udjela za 2024. (euri)'!$G$1,2)</f>
        <v>0</v>
      </c>
      <c r="AJ513" s="64">
        <f>+ROUND('Izračun udjela za 2024. (kune)'!AJ513/'Izračun udjela za 2024. (euri)'!$G$1,2)</f>
        <v>0</v>
      </c>
      <c r="AK513" s="67">
        <f>+ROUND('Izračun udjela za 2024. (kune)'!AK513/'Izračun udjela za 2024. (euri)'!$G$1,2)</f>
        <v>247079.85</v>
      </c>
      <c r="AL513" s="64">
        <f>+ROUND('Izračun udjela za 2024. (kune)'!AL513/'Izračun udjela za 2024. (euri)'!$G$1,2)</f>
        <v>231289.42</v>
      </c>
      <c r="AM513" s="68">
        <f>+ROUND('Izračun udjela za 2024. (kune)'!AM513/'Izračun udjela za 2024. (euri)'!$G$1,2)</f>
        <v>99.54</v>
      </c>
      <c r="AN513" s="64">
        <f>+ROUND('Izračun udjela za 2024. (kune)'!AN513/'Izračun udjela za 2024. (euri)'!$G$1,2)</f>
        <v>0</v>
      </c>
      <c r="AO513" s="67">
        <f>+ROUND('Izračun udjela za 2024. (kune)'!AO513/'Izračun udjela za 2024. (euri)'!$G$1,2)</f>
        <v>254746.85</v>
      </c>
      <c r="AP513" s="69"/>
      <c r="AQ513" s="69"/>
      <c r="AR513" s="69"/>
      <c r="AS513" s="69"/>
      <c r="AT513" s="69"/>
      <c r="AU513" s="71"/>
      <c r="AV513" s="64">
        <v>0</v>
      </c>
      <c r="AW513" s="64">
        <v>0</v>
      </c>
      <c r="AX513" s="64">
        <v>0</v>
      </c>
      <c r="AY513" s="64">
        <v>2</v>
      </c>
      <c r="AZ513" s="64"/>
      <c r="BA513" s="64"/>
      <c r="BB513" s="64"/>
      <c r="BC513" s="64"/>
      <c r="BD513" s="72">
        <f t="shared" si="123"/>
        <v>236374.41</v>
      </c>
      <c r="BE513" s="73">
        <f t="shared" si="121"/>
        <v>116.56</v>
      </c>
      <c r="BF513" s="74">
        <f t="shared" si="132"/>
        <v>447.75</v>
      </c>
      <c r="BG513" s="66">
        <f t="shared" si="122"/>
        <v>671653.32</v>
      </c>
      <c r="BH513" s="75">
        <f t="shared" si="124"/>
        <v>1.8978217524224504E-3</v>
      </c>
      <c r="BI513" s="76">
        <f t="shared" si="125"/>
        <v>1.8978217524224499E-3</v>
      </c>
    </row>
    <row r="514" spans="1:61" ht="15.75" customHeight="1" x14ac:dyDescent="0.25">
      <c r="A514" s="60">
        <v>1</v>
      </c>
      <c r="B514" s="61">
        <v>571</v>
      </c>
      <c r="C514" s="61">
        <v>13</v>
      </c>
      <c r="D514" s="79" t="s">
        <v>87</v>
      </c>
      <c r="E514" s="62" t="s">
        <v>593</v>
      </c>
      <c r="F514" s="63">
        <v>1258</v>
      </c>
      <c r="G514" s="64">
        <v>10</v>
      </c>
      <c r="H514" s="64">
        <f>+ROUND('Izračun udjela za 2024. (kune)'!H514/'Izračun udjela za 2024. (euri)'!$G$1,2)</f>
        <v>128474.39</v>
      </c>
      <c r="I514" s="65">
        <f>+ROUND('Izračun udjela za 2024. (kune)'!I514/'Izračun udjela za 2024. (euri)'!$G$1,2)</f>
        <v>0</v>
      </c>
      <c r="J514" s="66">
        <f>+ROUND('Izračun udjela za 2024. (kune)'!J514/'Izračun udjela za 2024. (euri)'!$G$1,2)</f>
        <v>141321.82</v>
      </c>
      <c r="K514" s="64">
        <f>+ROUND('Izračun udjela za 2024. (kune)'!K514/'Izračun udjela za 2024. (euri)'!$G$1,2)</f>
        <v>141485.38</v>
      </c>
      <c r="L514" s="65">
        <f>+ROUND('Izračun udjela za 2024. (kune)'!L514/'Izračun udjela za 2024. (euri)'!$G$1,2)</f>
        <v>0</v>
      </c>
      <c r="M514" s="66">
        <f>+ROUND('Izračun udjela za 2024. (kune)'!M514/'Izračun udjela za 2024. (euri)'!$G$1,2)</f>
        <v>155633.91</v>
      </c>
      <c r="N514" s="64">
        <f>+ROUND('Izračun udjela za 2024. (kune)'!N514/'Izračun udjela za 2024. (euri)'!$G$1,2)</f>
        <v>131152.37</v>
      </c>
      <c r="O514" s="65">
        <f>+ROUND('Izračun udjela za 2024. (kune)'!O514/'Izračun udjela za 2024. (euri)'!$G$1,2)</f>
        <v>0</v>
      </c>
      <c r="P514" s="66">
        <f>+ROUND('Izračun udjela za 2024. (kune)'!P514/'Izračun udjela za 2024. (euri)'!$G$1,2)</f>
        <v>144267.60999999999</v>
      </c>
      <c r="Q514" s="64">
        <f>+ROUND('Izračun udjela za 2024. (kune)'!Q514/'Izračun udjela za 2024. (euri)'!$G$1,2)</f>
        <v>147165.75</v>
      </c>
      <c r="R514" s="65">
        <f>+ROUND('Izračun udjela za 2024. (kune)'!R514/'Izračun udjela za 2024. (euri)'!$G$1,2)</f>
        <v>0</v>
      </c>
      <c r="S514" s="66">
        <f>+ROUND('Izračun udjela za 2024. (kune)'!S514/'Izračun udjela za 2024. (euri)'!$G$1,2)</f>
        <v>161882.32</v>
      </c>
      <c r="T514" s="64">
        <f>+ROUND('Izračun udjela za 2024. (kune)'!T514/'Izračun udjela za 2024. (euri)'!$G$1,2)</f>
        <v>123041.34</v>
      </c>
      <c r="U514" s="65">
        <f>+ROUND('Izračun udjela za 2024. (kune)'!U514/'Izračun udjela za 2024. (euri)'!$G$1,2)</f>
        <v>0</v>
      </c>
      <c r="V514" s="67">
        <f>+ROUND('Izračun udjela za 2024. (kune)'!V514/'Izračun udjela za 2024. (euri)'!$G$1,2)</f>
        <v>135345.47</v>
      </c>
      <c r="W514" s="64">
        <f>+ROUND('Izračun udjela za 2024. (kune)'!W514/'Izračun udjela za 2024. (euri)'!$G$1,2)</f>
        <v>155549.16</v>
      </c>
      <c r="X514" s="65">
        <f>+ROUND('Izračun udjela za 2024. (kune)'!X514/'Izračun udjela za 2024. (euri)'!$G$1,2)</f>
        <v>0</v>
      </c>
      <c r="Y514" s="67">
        <f>+ROUND('Izračun udjela za 2024. (kune)'!Y514/'Izračun udjela za 2024. (euri)'!$G$1,2)</f>
        <v>171104.07</v>
      </c>
      <c r="Z514" s="64">
        <f>+ROUND('Izračun udjela za 2024. (kune)'!Z514/'Izračun udjela za 2024. (euri)'!$G$1,2)</f>
        <v>194435.98</v>
      </c>
      <c r="AA514" s="68">
        <f>+ROUND('Izračun udjela za 2024. (kune)'!AA514/'Izračun udjela za 2024. (euri)'!$G$1,2)</f>
        <v>3692.79</v>
      </c>
      <c r="AB514" s="65">
        <f>+ROUND('Izračun udjela za 2024. (kune)'!AB514/'Izračun udjela za 2024. (euri)'!$G$1,2)</f>
        <v>0</v>
      </c>
      <c r="AC514" s="67">
        <f>+ROUND('Izračun udjela za 2024. (kune)'!AC514/'Izračun udjela za 2024. (euri)'!$G$1,2)</f>
        <v>248798.2</v>
      </c>
      <c r="AD514" s="64">
        <f>+ROUND('Izračun udjela za 2024. (kune)'!AD514/'Izračun udjela za 2024. (euri)'!$G$1,2)</f>
        <v>181236.4</v>
      </c>
      <c r="AE514" s="68">
        <f>+ROUND('Izračun udjela za 2024. (kune)'!AE514/'Izračun udjela za 2024. (euri)'!$G$1,2)</f>
        <v>3165.67</v>
      </c>
      <c r="AF514" s="65">
        <f>+ROUND('Izračun udjela za 2024. (kune)'!AF514/'Izračun udjela za 2024. (euri)'!$G$1,2)</f>
        <v>0</v>
      </c>
      <c r="AG514" s="67">
        <f>+ROUND('Izračun udjela za 2024. (kune)'!AG514/'Izračun udjela za 2024. (euri)'!$G$1,2)</f>
        <v>236172.45</v>
      </c>
      <c r="AH514" s="64">
        <f>+ROUND('Izračun udjela za 2024. (kune)'!AH514/'Izračun udjela za 2024. (euri)'!$G$1,2)</f>
        <v>177707.41</v>
      </c>
      <c r="AI514" s="68">
        <f>+ROUND('Izračun udjela za 2024. (kune)'!AI514/'Izračun udjela za 2024. (euri)'!$G$1,2)</f>
        <v>3717.87</v>
      </c>
      <c r="AJ514" s="64">
        <f>+ROUND('Izračun udjela za 2024. (kune)'!AJ514/'Izračun udjela za 2024. (euri)'!$G$1,2)</f>
        <v>0</v>
      </c>
      <c r="AK514" s="67">
        <f>+ROUND('Izračun udjela za 2024. (kune)'!AK514/'Izračun udjela za 2024. (euri)'!$G$1,2)</f>
        <v>240661.83</v>
      </c>
      <c r="AL514" s="64">
        <f>+ROUND('Izračun udjela za 2024. (kune)'!AL514/'Izračun udjela za 2024. (euri)'!$G$1,2)</f>
        <v>211786.95</v>
      </c>
      <c r="AM514" s="68">
        <f>+ROUND('Izračun udjela za 2024. (kune)'!AM514/'Izračun udjela za 2024. (euri)'!$G$1,2)</f>
        <v>5182.04</v>
      </c>
      <c r="AN514" s="64">
        <f>+ROUND('Izračun udjela za 2024. (kune)'!AN514/'Izračun udjela za 2024. (euri)'!$G$1,2)</f>
        <v>0</v>
      </c>
      <c r="AO514" s="67">
        <f>+ROUND('Izračun udjela za 2024. (kune)'!AO514/'Izračun udjela za 2024. (euri)'!$G$1,2)</f>
        <v>280699.59999999998</v>
      </c>
      <c r="AP514" s="69"/>
      <c r="AQ514" s="69"/>
      <c r="AR514" s="69"/>
      <c r="AS514" s="69"/>
      <c r="AT514" s="69"/>
      <c r="AU514" s="71"/>
      <c r="AV514" s="64">
        <v>178</v>
      </c>
      <c r="AW514" s="64">
        <v>184</v>
      </c>
      <c r="AX514" s="64">
        <v>225</v>
      </c>
      <c r="AY514" s="64">
        <v>244</v>
      </c>
      <c r="AZ514" s="64"/>
      <c r="BA514" s="64"/>
      <c r="BB514" s="64"/>
      <c r="BC514" s="64"/>
      <c r="BD514" s="72">
        <f t="shared" si="123"/>
        <v>235487.23</v>
      </c>
      <c r="BE514" s="73">
        <f t="shared" si="121"/>
        <v>187.19</v>
      </c>
      <c r="BF514" s="74">
        <f t="shared" si="132"/>
        <v>447.75</v>
      </c>
      <c r="BG514" s="66">
        <f t="shared" si="122"/>
        <v>327784.48</v>
      </c>
      <c r="BH514" s="75">
        <f t="shared" si="124"/>
        <v>9.2618691477692929E-4</v>
      </c>
      <c r="BI514" s="76">
        <f t="shared" si="125"/>
        <v>9.2618691477692897E-4</v>
      </c>
    </row>
    <row r="515" spans="1:61" ht="15.75" customHeight="1" x14ac:dyDescent="0.25">
      <c r="A515" s="60">
        <v>1</v>
      </c>
      <c r="B515" s="61">
        <v>572</v>
      </c>
      <c r="C515" s="61">
        <v>13</v>
      </c>
      <c r="D515" s="79" t="s">
        <v>87</v>
      </c>
      <c r="E515" s="62" t="s">
        <v>594</v>
      </c>
      <c r="F515" s="63">
        <v>628</v>
      </c>
      <c r="G515" s="64">
        <v>10</v>
      </c>
      <c r="H515" s="64">
        <f>+ROUND('Izračun udjela za 2024. (kune)'!H515/'Izračun udjela za 2024. (euri)'!$G$1,2)</f>
        <v>163854.94</v>
      </c>
      <c r="I515" s="65">
        <f>+ROUND('Izračun udjela za 2024. (kune)'!I515/'Izračun udjela za 2024. (euri)'!$G$1,2)</f>
        <v>0</v>
      </c>
      <c r="J515" s="66">
        <f>+ROUND('Izračun udjela za 2024. (kune)'!J515/'Izračun udjela za 2024. (euri)'!$G$1,2)</f>
        <v>180240.43</v>
      </c>
      <c r="K515" s="64">
        <f>+ROUND('Izračun udjela za 2024. (kune)'!K515/'Izračun udjela za 2024. (euri)'!$G$1,2)</f>
        <v>203537.11</v>
      </c>
      <c r="L515" s="65">
        <f>+ROUND('Izračun udjela za 2024. (kune)'!L515/'Izračun udjela za 2024. (euri)'!$G$1,2)</f>
        <v>0</v>
      </c>
      <c r="M515" s="66">
        <f>+ROUND('Izračun udjela za 2024. (kune)'!M515/'Izračun udjela za 2024. (euri)'!$G$1,2)</f>
        <v>223890.82</v>
      </c>
      <c r="N515" s="64">
        <f>+ROUND('Izračun udjela za 2024. (kune)'!N515/'Izračun udjela za 2024. (euri)'!$G$1,2)</f>
        <v>196612.96</v>
      </c>
      <c r="O515" s="65">
        <f>+ROUND('Izračun udjela za 2024. (kune)'!O515/'Izračun udjela za 2024. (euri)'!$G$1,2)</f>
        <v>0</v>
      </c>
      <c r="P515" s="66">
        <f>+ROUND('Izračun udjela za 2024. (kune)'!P515/'Izračun udjela za 2024. (euri)'!$G$1,2)</f>
        <v>216274.25</v>
      </c>
      <c r="Q515" s="64">
        <f>+ROUND('Izračun udjela za 2024. (kune)'!Q515/'Izračun udjela za 2024. (euri)'!$G$1,2)</f>
        <v>195079.08</v>
      </c>
      <c r="R515" s="65">
        <f>+ROUND('Izračun udjela za 2024. (kune)'!R515/'Izračun udjela za 2024. (euri)'!$G$1,2)</f>
        <v>0</v>
      </c>
      <c r="S515" s="66">
        <f>+ROUND('Izračun udjela za 2024. (kune)'!S515/'Izračun udjela za 2024. (euri)'!$G$1,2)</f>
        <v>214586.99</v>
      </c>
      <c r="T515" s="64">
        <f>+ROUND('Izračun udjela za 2024. (kune)'!T515/'Izračun udjela za 2024. (euri)'!$G$1,2)</f>
        <v>151997.85</v>
      </c>
      <c r="U515" s="65">
        <f>+ROUND('Izračun udjela za 2024. (kune)'!U515/'Izračun udjela za 2024. (euri)'!$G$1,2)</f>
        <v>0</v>
      </c>
      <c r="V515" s="67">
        <f>+ROUND('Izračun udjela za 2024. (kune)'!V515/'Izračun udjela za 2024. (euri)'!$G$1,2)</f>
        <v>167197.64000000001</v>
      </c>
      <c r="W515" s="64">
        <f>+ROUND('Izračun udjela za 2024. (kune)'!W515/'Izračun udjela za 2024. (euri)'!$G$1,2)</f>
        <v>214678.37</v>
      </c>
      <c r="X515" s="65">
        <f>+ROUND('Izračun udjela za 2024. (kune)'!X515/'Izračun udjela za 2024. (euri)'!$G$1,2)</f>
        <v>0</v>
      </c>
      <c r="Y515" s="67">
        <f>+ROUND('Izračun udjela za 2024. (kune)'!Y515/'Izračun udjela za 2024. (euri)'!$G$1,2)</f>
        <v>236146.21</v>
      </c>
      <c r="Z515" s="64">
        <f>+ROUND('Izračun udjela za 2024. (kune)'!Z515/'Izračun udjela za 2024. (euri)'!$G$1,2)</f>
        <v>279867.15999999997</v>
      </c>
      <c r="AA515" s="68">
        <f>+ROUND('Izračun udjela za 2024. (kune)'!AA515/'Izračun udjela za 2024. (euri)'!$G$1,2)</f>
        <v>20077.79</v>
      </c>
      <c r="AB515" s="65">
        <f>+ROUND('Izračun udjela za 2024. (kune)'!AB515/'Izračun udjela za 2024. (euri)'!$G$1,2)</f>
        <v>0</v>
      </c>
      <c r="AC515" s="67">
        <f>+ROUND('Izračun udjela za 2024. (kune)'!AC515/'Izračun udjela za 2024. (euri)'!$G$1,2)</f>
        <v>402272.38</v>
      </c>
      <c r="AD515" s="64">
        <f>+ROUND('Izračun udjela za 2024. (kune)'!AD515/'Izračun udjela za 2024. (euri)'!$G$1,2)</f>
        <v>259789.56</v>
      </c>
      <c r="AE515" s="68">
        <f>+ROUND('Izračun udjela za 2024. (kune)'!AE515/'Izračun udjela za 2024. (euri)'!$G$1,2)</f>
        <v>13680.68</v>
      </c>
      <c r="AF515" s="65">
        <f>+ROUND('Izračun udjela za 2024. (kune)'!AF515/'Izračun udjela za 2024. (euri)'!$G$1,2)</f>
        <v>0</v>
      </c>
      <c r="AG515" s="67">
        <f>+ROUND('Izračun udjela za 2024. (kune)'!AG515/'Izračun udjela za 2024. (euri)'!$G$1,2)</f>
        <v>389632.77</v>
      </c>
      <c r="AH515" s="64">
        <f>+ROUND('Izračun udjela za 2024. (kune)'!AH515/'Izračun udjela za 2024. (euri)'!$G$1,2)</f>
        <v>252523.62</v>
      </c>
      <c r="AI515" s="68">
        <f>+ROUND('Izračun udjela za 2024. (kune)'!AI515/'Izračun udjela za 2024. (euri)'!$G$1,2)</f>
        <v>22745.9</v>
      </c>
      <c r="AJ515" s="64">
        <f>+ROUND('Izračun udjela za 2024. (kune)'!AJ515/'Izračun udjela za 2024. (euri)'!$G$1,2)</f>
        <v>0</v>
      </c>
      <c r="AK515" s="67">
        <f>+ROUND('Izračun udjela za 2024. (kune)'!AK515/'Izračun udjela za 2024. (euri)'!$G$1,2)</f>
        <v>375172.37</v>
      </c>
      <c r="AL515" s="64">
        <f>+ROUND('Izračun udjela za 2024. (kune)'!AL515/'Izračun udjela za 2024. (euri)'!$G$1,2)</f>
        <v>275815.5</v>
      </c>
      <c r="AM515" s="68">
        <f>+ROUND('Izračun udjela za 2024. (kune)'!AM515/'Izračun udjela za 2024. (euri)'!$G$1,2)</f>
        <v>25100.78</v>
      </c>
      <c r="AN515" s="64">
        <f>+ROUND('Izračun udjela za 2024. (kune)'!AN515/'Izračun udjela za 2024. (euri)'!$G$1,2)</f>
        <v>0</v>
      </c>
      <c r="AO515" s="67">
        <f>+ROUND('Izračun udjela za 2024. (kune)'!AO515/'Izračun udjela za 2024. (euri)'!$G$1,2)</f>
        <v>401706.95</v>
      </c>
      <c r="AP515" s="69"/>
      <c r="AQ515" s="69"/>
      <c r="AR515" s="69"/>
      <c r="AS515" s="69"/>
      <c r="AT515" s="69"/>
      <c r="AU515" s="71"/>
      <c r="AV515" s="64">
        <v>532</v>
      </c>
      <c r="AW515" s="64">
        <v>543</v>
      </c>
      <c r="AX515" s="64">
        <v>559</v>
      </c>
      <c r="AY515" s="64">
        <v>575</v>
      </c>
      <c r="AZ515" s="64"/>
      <c r="BA515" s="64"/>
      <c r="BB515" s="64"/>
      <c r="BC515" s="64"/>
      <c r="BD515" s="72">
        <f t="shared" si="123"/>
        <v>360986.14</v>
      </c>
      <c r="BE515" s="73">
        <f t="shared" si="121"/>
        <v>574.82000000000005</v>
      </c>
      <c r="BF515" s="74">
        <f t="shared" si="132"/>
        <v>447.75</v>
      </c>
      <c r="BG515" s="66">
        <f t="shared" si="122"/>
        <v>0</v>
      </c>
      <c r="BH515" s="75">
        <f t="shared" si="124"/>
        <v>0</v>
      </c>
      <c r="BI515" s="76">
        <f t="shared" si="125"/>
        <v>0</v>
      </c>
    </row>
    <row r="516" spans="1:61" ht="15.75" customHeight="1" x14ac:dyDescent="0.25">
      <c r="A516" s="60">
        <v>1</v>
      </c>
      <c r="B516" s="61">
        <v>573</v>
      </c>
      <c r="C516" s="61">
        <v>13</v>
      </c>
      <c r="D516" s="79" t="s">
        <v>87</v>
      </c>
      <c r="E516" s="62" t="s">
        <v>595</v>
      </c>
      <c r="F516" s="63">
        <v>669</v>
      </c>
      <c r="G516" s="64">
        <v>10</v>
      </c>
      <c r="H516" s="64">
        <f>+ROUND('Izračun udjela za 2024. (kune)'!H516/'Izračun udjela za 2024. (euri)'!$G$1,2)</f>
        <v>100661.58</v>
      </c>
      <c r="I516" s="65">
        <f>+ROUND('Izračun udjela za 2024. (kune)'!I516/'Izračun udjela za 2024. (euri)'!$G$1,2)</f>
        <v>0</v>
      </c>
      <c r="J516" s="66">
        <f>+ROUND('Izračun udjela za 2024. (kune)'!J516/'Izračun udjela za 2024. (euri)'!$G$1,2)</f>
        <v>110727.74</v>
      </c>
      <c r="K516" s="64">
        <f>+ROUND('Izračun udjela za 2024. (kune)'!K516/'Izračun udjela za 2024. (euri)'!$G$1,2)</f>
        <v>148652.21</v>
      </c>
      <c r="L516" s="65">
        <f>+ROUND('Izračun udjela za 2024. (kune)'!L516/'Izračun udjela za 2024. (euri)'!$G$1,2)</f>
        <v>0</v>
      </c>
      <c r="M516" s="66">
        <f>+ROUND('Izračun udjela za 2024. (kune)'!M516/'Izračun udjela za 2024. (euri)'!$G$1,2)</f>
        <v>163517.43</v>
      </c>
      <c r="N516" s="64">
        <f>+ROUND('Izračun udjela za 2024. (kune)'!N516/'Izračun udjela za 2024. (euri)'!$G$1,2)</f>
        <v>106125.81</v>
      </c>
      <c r="O516" s="65">
        <f>+ROUND('Izračun udjela za 2024. (kune)'!O516/'Izračun udjela za 2024. (euri)'!$G$1,2)</f>
        <v>0</v>
      </c>
      <c r="P516" s="66">
        <f>+ROUND('Izračun udjela za 2024. (kune)'!P516/'Izračun udjela za 2024. (euri)'!$G$1,2)</f>
        <v>116738.39</v>
      </c>
      <c r="Q516" s="64">
        <f>+ROUND('Izračun udjela za 2024. (kune)'!Q516/'Izračun udjela za 2024. (euri)'!$G$1,2)</f>
        <v>131629.82999999999</v>
      </c>
      <c r="R516" s="65">
        <f>+ROUND('Izračun udjela za 2024. (kune)'!R516/'Izračun udjela za 2024. (euri)'!$G$1,2)</f>
        <v>0</v>
      </c>
      <c r="S516" s="66">
        <f>+ROUND('Izračun udjela za 2024. (kune)'!S516/'Izračun udjela za 2024. (euri)'!$G$1,2)</f>
        <v>144792.81</v>
      </c>
      <c r="T516" s="64">
        <f>+ROUND('Izračun udjela za 2024. (kune)'!T516/'Izračun udjela za 2024. (euri)'!$G$1,2)</f>
        <v>202175.62</v>
      </c>
      <c r="U516" s="65">
        <f>+ROUND('Izračun udjela za 2024. (kune)'!U516/'Izračun udjela za 2024. (euri)'!$G$1,2)</f>
        <v>0</v>
      </c>
      <c r="V516" s="67">
        <f>+ROUND('Izračun udjela za 2024. (kune)'!V516/'Izračun udjela za 2024. (euri)'!$G$1,2)</f>
        <v>222393.18</v>
      </c>
      <c r="W516" s="64">
        <f>+ROUND('Izračun udjela za 2024. (kune)'!W516/'Izračun udjela za 2024. (euri)'!$G$1,2)</f>
        <v>292157.87</v>
      </c>
      <c r="X516" s="65">
        <f>+ROUND('Izračun udjela za 2024. (kune)'!X516/'Izračun udjela za 2024. (euri)'!$G$1,2)</f>
        <v>0</v>
      </c>
      <c r="Y516" s="67">
        <f>+ROUND('Izračun udjela za 2024. (kune)'!Y516/'Izračun udjela za 2024. (euri)'!$G$1,2)</f>
        <v>321373.65999999997</v>
      </c>
      <c r="Z516" s="64">
        <f>+ROUND('Izračun udjela za 2024. (kune)'!Z516/'Izračun udjela za 2024. (euri)'!$G$1,2)</f>
        <v>264765.15999999997</v>
      </c>
      <c r="AA516" s="68">
        <f>+ROUND('Izračun udjela za 2024. (kune)'!AA516/'Izračun udjela za 2024. (euri)'!$G$1,2)</f>
        <v>25414.29</v>
      </c>
      <c r="AB516" s="65">
        <f>+ROUND('Izračun udjela za 2024. (kune)'!AB516/'Izračun udjela za 2024. (euri)'!$G$1,2)</f>
        <v>0</v>
      </c>
      <c r="AC516" s="67">
        <f>+ROUND('Izračun udjela za 2024. (kune)'!AC516/'Izračun udjela za 2024. (euri)'!$G$1,2)</f>
        <v>599220.66</v>
      </c>
      <c r="AD516" s="64">
        <f>+ROUND('Izračun udjela za 2024. (kune)'!AD516/'Izračun udjela za 2024. (euri)'!$G$1,2)</f>
        <v>222151.3</v>
      </c>
      <c r="AE516" s="68">
        <f>+ROUND('Izračun udjela za 2024. (kune)'!AE516/'Izračun udjela za 2024. (euri)'!$G$1,2)</f>
        <v>37573.49</v>
      </c>
      <c r="AF516" s="65">
        <f>+ROUND('Izračun udjela za 2024. (kune)'!AF516/'Izračun udjela za 2024. (euri)'!$G$1,2)</f>
        <v>0</v>
      </c>
      <c r="AG516" s="67">
        <f>+ROUND('Izračun udjela za 2024. (kune)'!AG516/'Izračun udjela za 2024. (euri)'!$G$1,2)</f>
        <v>542474.17000000004</v>
      </c>
      <c r="AH516" s="64">
        <f>+ROUND('Izračun udjela za 2024. (kune)'!AH516/'Izračun udjela za 2024. (euri)'!$G$1,2)</f>
        <v>264033.01</v>
      </c>
      <c r="AI516" s="68">
        <f>+ROUND('Izračun udjela za 2024. (kune)'!AI516/'Izračun udjela za 2024. (euri)'!$G$1,2)</f>
        <v>48920.37</v>
      </c>
      <c r="AJ516" s="64">
        <f>+ROUND('Izračun udjela za 2024. (kune)'!AJ516/'Izračun udjela za 2024. (euri)'!$G$1,2)</f>
        <v>0</v>
      </c>
      <c r="AK516" s="67">
        <f>+ROUND('Izračun udjela za 2024. (kune)'!AK516/'Izračun udjela za 2024. (euri)'!$G$1,2)</f>
        <v>590297.01</v>
      </c>
      <c r="AL516" s="64">
        <f>+ROUND('Izračun udjela za 2024. (kune)'!AL516/'Izračun udjela za 2024. (euri)'!$G$1,2)</f>
        <v>231259.28</v>
      </c>
      <c r="AM516" s="68">
        <f>+ROUND('Izračun udjela za 2024. (kune)'!AM516/'Izračun udjela za 2024. (euri)'!$G$1,2)</f>
        <v>54535.72</v>
      </c>
      <c r="AN516" s="64">
        <f>+ROUND('Izračun udjela za 2024. (kune)'!AN516/'Izračun udjela za 2024. (euri)'!$G$1,2)</f>
        <v>0</v>
      </c>
      <c r="AO516" s="67">
        <f>+ROUND('Izračun udjela za 2024. (kune)'!AO516/'Izračun udjela za 2024. (euri)'!$G$1,2)</f>
        <v>523979.82</v>
      </c>
      <c r="AP516" s="69"/>
      <c r="AQ516" s="69"/>
      <c r="AR516" s="69"/>
      <c r="AS516" s="69"/>
      <c r="AT516" s="69"/>
      <c r="AU516" s="71"/>
      <c r="AV516" s="64">
        <v>1534</v>
      </c>
      <c r="AW516" s="64">
        <v>1550</v>
      </c>
      <c r="AX516" s="64">
        <v>1615</v>
      </c>
      <c r="AY516" s="64">
        <v>1505</v>
      </c>
      <c r="AZ516" s="64"/>
      <c r="BA516" s="64"/>
      <c r="BB516" s="64"/>
      <c r="BC516" s="64"/>
      <c r="BD516" s="72">
        <f t="shared" si="123"/>
        <v>515469.06</v>
      </c>
      <c r="BE516" s="73">
        <f t="shared" si="121"/>
        <v>770.51</v>
      </c>
      <c r="BF516" s="74">
        <f t="shared" si="132"/>
        <v>447.75</v>
      </c>
      <c r="BG516" s="66">
        <f t="shared" si="122"/>
        <v>0</v>
      </c>
      <c r="BH516" s="75">
        <f t="shared" si="124"/>
        <v>0</v>
      </c>
      <c r="BI516" s="76">
        <f t="shared" si="125"/>
        <v>0</v>
      </c>
    </row>
    <row r="517" spans="1:61" ht="15.75" customHeight="1" x14ac:dyDescent="0.25">
      <c r="A517" s="60">
        <v>1</v>
      </c>
      <c r="B517" s="61">
        <v>574</v>
      </c>
      <c r="C517" s="61">
        <v>13</v>
      </c>
      <c r="D517" s="79" t="s">
        <v>87</v>
      </c>
      <c r="E517" s="62" t="s">
        <v>596</v>
      </c>
      <c r="F517" s="63">
        <v>2128</v>
      </c>
      <c r="G517" s="64">
        <v>10</v>
      </c>
      <c r="H517" s="64">
        <f>+ROUND('Izračun udjela za 2024. (kune)'!H517/'Izračun udjela za 2024. (euri)'!$G$1,2)</f>
        <v>432419.97</v>
      </c>
      <c r="I517" s="65">
        <f>+ROUND('Izračun udjela za 2024. (kune)'!I517/'Izračun udjela za 2024. (euri)'!$G$1,2)</f>
        <v>0</v>
      </c>
      <c r="J517" s="66">
        <f>+ROUND('Izračun udjela za 2024. (kune)'!J517/'Izračun udjela za 2024. (euri)'!$G$1,2)</f>
        <v>475661.96</v>
      </c>
      <c r="K517" s="64">
        <f>+ROUND('Izračun udjela za 2024. (kune)'!K517/'Izračun udjela za 2024. (euri)'!$G$1,2)</f>
        <v>465203.58</v>
      </c>
      <c r="L517" s="65">
        <f>+ROUND('Izračun udjela za 2024. (kune)'!L517/'Izračun udjela za 2024. (euri)'!$G$1,2)</f>
        <v>0</v>
      </c>
      <c r="M517" s="66">
        <f>+ROUND('Izračun udjela za 2024. (kune)'!M517/'Izračun udjela za 2024. (euri)'!$G$1,2)</f>
        <v>511723.94</v>
      </c>
      <c r="N517" s="64">
        <f>+ROUND('Izračun udjela za 2024. (kune)'!N517/'Izračun udjela za 2024. (euri)'!$G$1,2)</f>
        <v>443041.9</v>
      </c>
      <c r="O517" s="65">
        <f>+ROUND('Izračun udjela za 2024. (kune)'!O517/'Izračun udjela za 2024. (euri)'!$G$1,2)</f>
        <v>0</v>
      </c>
      <c r="P517" s="66">
        <f>+ROUND('Izračun udjela za 2024. (kune)'!P517/'Izračun udjela za 2024. (euri)'!$G$1,2)</f>
        <v>487346.1</v>
      </c>
      <c r="Q517" s="64">
        <f>+ROUND('Izračun udjela za 2024. (kune)'!Q517/'Izračun udjela za 2024. (euri)'!$G$1,2)</f>
        <v>430952.72</v>
      </c>
      <c r="R517" s="65">
        <f>+ROUND('Izračun udjela za 2024. (kune)'!R517/'Izračun udjela za 2024. (euri)'!$G$1,2)</f>
        <v>0</v>
      </c>
      <c r="S517" s="66">
        <f>+ROUND('Izračun udjela za 2024. (kune)'!S517/'Izračun udjela za 2024. (euri)'!$G$1,2)</f>
        <v>474047.99</v>
      </c>
      <c r="T517" s="64">
        <f>+ROUND('Izračun udjela za 2024. (kune)'!T517/'Izračun udjela za 2024. (euri)'!$G$1,2)</f>
        <v>395032.44</v>
      </c>
      <c r="U517" s="65">
        <f>+ROUND('Izračun udjela za 2024. (kune)'!U517/'Izračun udjela za 2024. (euri)'!$G$1,2)</f>
        <v>0</v>
      </c>
      <c r="V517" s="67">
        <f>+ROUND('Izračun udjela za 2024. (kune)'!V517/'Izračun udjela za 2024. (euri)'!$G$1,2)</f>
        <v>434535.69</v>
      </c>
      <c r="W517" s="64">
        <f>+ROUND('Izračun udjela za 2024. (kune)'!W517/'Izračun udjela za 2024. (euri)'!$G$1,2)</f>
        <v>460763.74</v>
      </c>
      <c r="X517" s="65">
        <f>+ROUND('Izračun udjela za 2024. (kune)'!X517/'Izračun udjela za 2024. (euri)'!$G$1,2)</f>
        <v>0</v>
      </c>
      <c r="Y517" s="67">
        <f>+ROUND('Izračun udjela za 2024. (kune)'!Y517/'Izračun udjela za 2024. (euri)'!$G$1,2)</f>
        <v>506840.11</v>
      </c>
      <c r="Z517" s="64">
        <f>+ROUND('Izračun udjela za 2024. (kune)'!Z517/'Izračun udjela za 2024. (euri)'!$G$1,2)</f>
        <v>492230.69</v>
      </c>
      <c r="AA517" s="68">
        <f>+ROUND('Izračun udjela za 2024. (kune)'!AA517/'Izračun udjela za 2024. (euri)'!$G$1,2)</f>
        <v>67926.259999999995</v>
      </c>
      <c r="AB517" s="65">
        <f>+ROUND('Izračun udjela za 2024. (kune)'!AB517/'Izračun udjela za 2024. (euri)'!$G$1,2)</f>
        <v>0</v>
      </c>
      <c r="AC517" s="67">
        <f>+ROUND('Izračun udjela za 2024. (kune)'!AC517/'Izračun udjela za 2024. (euri)'!$G$1,2)</f>
        <v>1201455.1599999999</v>
      </c>
      <c r="AD517" s="64">
        <f>+ROUND('Izračun udjela za 2024. (kune)'!AD517/'Izračun udjela za 2024. (euri)'!$G$1,2)</f>
        <v>476670.56</v>
      </c>
      <c r="AE517" s="68">
        <f>+ROUND('Izračun udjela za 2024. (kune)'!AE517/'Izračun udjela za 2024. (euri)'!$G$1,2)</f>
        <v>80936.28</v>
      </c>
      <c r="AF517" s="65">
        <f>+ROUND('Izračun udjela za 2024. (kune)'!AF517/'Izračun udjela za 2024. (euri)'!$G$1,2)</f>
        <v>0</v>
      </c>
      <c r="AG517" s="67">
        <f>+ROUND('Izračun udjela za 2024. (kune)'!AG517/'Izračun udjela za 2024. (euri)'!$G$1,2)</f>
        <v>1180320.6399999999</v>
      </c>
      <c r="AH517" s="64">
        <f>+ROUND('Izračun udjela za 2024. (kune)'!AH517/'Izračun udjela za 2024. (euri)'!$G$1,2)</f>
        <v>535473.30000000005</v>
      </c>
      <c r="AI517" s="68">
        <f>+ROUND('Izračun udjela za 2024. (kune)'!AI517/'Izračun udjela za 2024. (euri)'!$G$1,2)</f>
        <v>115414.04</v>
      </c>
      <c r="AJ517" s="64">
        <f>+ROUND('Izračun udjela za 2024. (kune)'!AJ517/'Izračun udjela za 2024. (euri)'!$G$1,2)</f>
        <v>0</v>
      </c>
      <c r="AK517" s="67">
        <f>+ROUND('Izračun udjela za 2024. (kune)'!AK517/'Izračun udjela za 2024. (euri)'!$G$1,2)</f>
        <v>1292923.24</v>
      </c>
      <c r="AL517" s="64">
        <f>+ROUND('Izračun udjela za 2024. (kune)'!AL517/'Izračun udjela za 2024. (euri)'!$G$1,2)</f>
        <v>738267.92</v>
      </c>
      <c r="AM517" s="68">
        <f>+ROUND('Izračun udjela za 2024. (kune)'!AM517/'Izračun udjela za 2024. (euri)'!$G$1,2)</f>
        <v>129716.99</v>
      </c>
      <c r="AN517" s="64">
        <f>+ROUND('Izračun udjela za 2024. (kune)'!AN517/'Izračun udjela za 2024. (euri)'!$G$1,2)</f>
        <v>0</v>
      </c>
      <c r="AO517" s="67">
        <f>+ROUND('Izračun udjela za 2024. (kune)'!AO517/'Izračun udjela za 2024. (euri)'!$G$1,2)</f>
        <v>1498293.13</v>
      </c>
      <c r="AP517" s="69"/>
      <c r="AQ517" s="69"/>
      <c r="AR517" s="69"/>
      <c r="AS517" s="69"/>
      <c r="AT517" s="69"/>
      <c r="AU517" s="71"/>
      <c r="AV517" s="64">
        <v>3355</v>
      </c>
      <c r="AW517" s="64">
        <v>3402</v>
      </c>
      <c r="AX517" s="64">
        <v>3794</v>
      </c>
      <c r="AY517" s="64">
        <v>3785</v>
      </c>
      <c r="AZ517" s="64"/>
      <c r="BA517" s="64"/>
      <c r="BB517" s="64"/>
      <c r="BC517" s="64"/>
      <c r="BD517" s="72">
        <f t="shared" si="123"/>
        <v>1135966.46</v>
      </c>
      <c r="BE517" s="73">
        <f t="shared" si="121"/>
        <v>533.82000000000005</v>
      </c>
      <c r="BF517" s="74">
        <f t="shared" si="132"/>
        <v>447.75</v>
      </c>
      <c r="BG517" s="66">
        <f t="shared" si="122"/>
        <v>0</v>
      </c>
      <c r="BH517" s="75">
        <f t="shared" si="124"/>
        <v>0</v>
      </c>
      <c r="BI517" s="76">
        <f t="shared" si="125"/>
        <v>0</v>
      </c>
    </row>
    <row r="518" spans="1:61" ht="15.75" customHeight="1" x14ac:dyDescent="0.25">
      <c r="A518" s="60">
        <v>1</v>
      </c>
      <c r="B518" s="61">
        <v>575</v>
      </c>
      <c r="C518" s="61">
        <v>13</v>
      </c>
      <c r="D518" s="79" t="s">
        <v>87</v>
      </c>
      <c r="E518" s="62" t="s">
        <v>597</v>
      </c>
      <c r="F518" s="63">
        <v>748</v>
      </c>
      <c r="G518" s="64">
        <v>10</v>
      </c>
      <c r="H518" s="64">
        <f>+ROUND('Izračun udjela za 2024. (kune)'!H518/'Izračun udjela za 2024. (euri)'!$G$1,2)</f>
        <v>110493.07</v>
      </c>
      <c r="I518" s="65">
        <f>+ROUND('Izračun udjela za 2024. (kune)'!I518/'Izračun udjela za 2024. (euri)'!$G$1,2)</f>
        <v>0</v>
      </c>
      <c r="J518" s="66">
        <f>+ROUND('Izračun udjela za 2024. (kune)'!J518/'Izračun udjela za 2024. (euri)'!$G$1,2)</f>
        <v>121542.38</v>
      </c>
      <c r="K518" s="64">
        <f>+ROUND('Izračun udjela za 2024. (kune)'!K518/'Izračun udjela za 2024. (euri)'!$G$1,2)</f>
        <v>151062.97</v>
      </c>
      <c r="L518" s="65">
        <f>+ROUND('Izračun udjela za 2024. (kune)'!L518/'Izračun udjela za 2024. (euri)'!$G$1,2)</f>
        <v>0</v>
      </c>
      <c r="M518" s="66">
        <f>+ROUND('Izračun udjela za 2024. (kune)'!M518/'Izračun udjela za 2024. (euri)'!$G$1,2)</f>
        <v>166169.26</v>
      </c>
      <c r="N518" s="64">
        <f>+ROUND('Izračun udjela za 2024. (kune)'!N518/'Izračun udjela za 2024. (euri)'!$G$1,2)</f>
        <v>123627.31</v>
      </c>
      <c r="O518" s="65">
        <f>+ROUND('Izračun udjela za 2024. (kune)'!O518/'Izračun udjela za 2024. (euri)'!$G$1,2)</f>
        <v>0</v>
      </c>
      <c r="P518" s="66">
        <f>+ROUND('Izračun udjela za 2024. (kune)'!P518/'Izračun udjela za 2024. (euri)'!$G$1,2)</f>
        <v>135990.04</v>
      </c>
      <c r="Q518" s="64">
        <f>+ROUND('Izračun udjela za 2024. (kune)'!Q518/'Izračun udjela za 2024. (euri)'!$G$1,2)</f>
        <v>128571.65</v>
      </c>
      <c r="R518" s="65">
        <f>+ROUND('Izračun udjela za 2024. (kune)'!R518/'Izračun udjela za 2024. (euri)'!$G$1,2)</f>
        <v>0</v>
      </c>
      <c r="S518" s="66">
        <f>+ROUND('Izračun udjela za 2024. (kune)'!S518/'Izračun udjela za 2024. (euri)'!$G$1,2)</f>
        <v>141428.81</v>
      </c>
      <c r="T518" s="64">
        <f>+ROUND('Izračun udjela za 2024. (kune)'!T518/'Izračun udjela za 2024. (euri)'!$G$1,2)</f>
        <v>97075.24</v>
      </c>
      <c r="U518" s="65">
        <f>+ROUND('Izračun udjela za 2024. (kune)'!U518/'Izračun udjela za 2024. (euri)'!$G$1,2)</f>
        <v>0</v>
      </c>
      <c r="V518" s="67">
        <f>+ROUND('Izračun udjela za 2024. (kune)'!V518/'Izračun udjela za 2024. (euri)'!$G$1,2)</f>
        <v>106782.76</v>
      </c>
      <c r="W518" s="64">
        <f>+ROUND('Izračun udjela za 2024. (kune)'!W518/'Izračun udjela za 2024. (euri)'!$G$1,2)</f>
        <v>160333.91</v>
      </c>
      <c r="X518" s="65">
        <f>+ROUND('Izračun udjela za 2024. (kune)'!X518/'Izračun udjela za 2024. (euri)'!$G$1,2)</f>
        <v>0</v>
      </c>
      <c r="Y518" s="67">
        <f>+ROUND('Izračun udjela za 2024. (kune)'!Y518/'Izračun udjela za 2024. (euri)'!$G$1,2)</f>
        <v>176367.3</v>
      </c>
      <c r="Z518" s="64">
        <f>+ROUND('Izračun udjela za 2024. (kune)'!Z518/'Izračun udjela za 2024. (euri)'!$G$1,2)</f>
        <v>148124.47</v>
      </c>
      <c r="AA518" s="68">
        <f>+ROUND('Izračun udjela za 2024. (kune)'!AA518/'Izračun udjela za 2024. (euri)'!$G$1,2)</f>
        <v>23415.51</v>
      </c>
      <c r="AB518" s="65">
        <f>+ROUND('Izračun udjela za 2024. (kune)'!AB518/'Izračun udjela za 2024. (euri)'!$G$1,2)</f>
        <v>0</v>
      </c>
      <c r="AC518" s="67">
        <f>+ROUND('Izračun udjela za 2024. (kune)'!AC518/'Izračun udjela za 2024. (euri)'!$G$1,2)</f>
        <v>323104.61</v>
      </c>
      <c r="AD518" s="64">
        <f>+ROUND('Izračun udjela za 2024. (kune)'!AD518/'Izračun udjela za 2024. (euri)'!$G$1,2)</f>
        <v>151308.07</v>
      </c>
      <c r="AE518" s="68">
        <f>+ROUND('Izračun udjela za 2024. (kune)'!AE518/'Izračun udjela za 2024. (euri)'!$G$1,2)</f>
        <v>28828.41</v>
      </c>
      <c r="AF518" s="65">
        <f>+ROUND('Izračun udjela za 2024. (kune)'!AF518/'Izračun udjela za 2024. (euri)'!$G$1,2)</f>
        <v>0</v>
      </c>
      <c r="AG518" s="67">
        <f>+ROUND('Izračun udjela za 2024. (kune)'!AG518/'Izračun udjela za 2024. (euri)'!$G$1,2)</f>
        <v>323499.28000000003</v>
      </c>
      <c r="AH518" s="64">
        <f>+ROUND('Izračun udjela za 2024. (kune)'!AH518/'Izračun udjela za 2024. (euri)'!$G$1,2)</f>
        <v>131617.39000000001</v>
      </c>
      <c r="AI518" s="68">
        <f>+ROUND('Izračun udjela za 2024. (kune)'!AI518/'Izračun udjela za 2024. (euri)'!$G$1,2)</f>
        <v>27333.01</v>
      </c>
      <c r="AJ518" s="64">
        <f>+ROUND('Izračun udjela za 2024. (kune)'!AJ518/'Izračun udjela za 2024. (euri)'!$G$1,2)</f>
        <v>0</v>
      </c>
      <c r="AK518" s="67">
        <f>+ROUND('Izračun udjela za 2024. (kune)'!AK518/'Izračun udjela za 2024. (euri)'!$G$1,2)</f>
        <v>315967.05</v>
      </c>
      <c r="AL518" s="64">
        <f>+ROUND('Izračun udjela za 2024. (kune)'!AL518/'Izračun udjela za 2024. (euri)'!$G$1,2)</f>
        <v>178254.11</v>
      </c>
      <c r="AM518" s="68">
        <f>+ROUND('Izračun udjela za 2024. (kune)'!AM518/'Izračun udjela za 2024. (euri)'!$G$1,2)</f>
        <v>34036.410000000003</v>
      </c>
      <c r="AN518" s="64">
        <f>+ROUND('Izračun udjela za 2024. (kune)'!AN518/'Izračun udjela za 2024. (euri)'!$G$1,2)</f>
        <v>0</v>
      </c>
      <c r="AO518" s="67">
        <f>+ROUND('Izračun udjela za 2024. (kune)'!AO518/'Izračun udjela za 2024. (euri)'!$G$1,2)</f>
        <v>364711.53</v>
      </c>
      <c r="AP518" s="69"/>
      <c r="AQ518" s="69"/>
      <c r="AR518" s="69"/>
      <c r="AS518" s="69"/>
      <c r="AT518" s="69"/>
      <c r="AU518" s="71"/>
      <c r="AV518" s="64">
        <v>849</v>
      </c>
      <c r="AW518" s="64">
        <v>862</v>
      </c>
      <c r="AX518" s="64">
        <v>919</v>
      </c>
      <c r="AY518" s="64">
        <v>941</v>
      </c>
      <c r="AZ518" s="64"/>
      <c r="BA518" s="64"/>
      <c r="BB518" s="64"/>
      <c r="BC518" s="64"/>
      <c r="BD518" s="72">
        <f t="shared" si="123"/>
        <v>300729.95</v>
      </c>
      <c r="BE518" s="73">
        <f t="shared" si="121"/>
        <v>402.05</v>
      </c>
      <c r="BF518" s="74">
        <f t="shared" si="132"/>
        <v>447.75</v>
      </c>
      <c r="BG518" s="66">
        <f t="shared" si="122"/>
        <v>34183.599999999991</v>
      </c>
      <c r="BH518" s="75">
        <f t="shared" si="124"/>
        <v>9.6589085059697261E-5</v>
      </c>
      <c r="BI518" s="76">
        <f t="shared" si="125"/>
        <v>9.6589085059697004E-5</v>
      </c>
    </row>
    <row r="519" spans="1:61" ht="15.75" customHeight="1" x14ac:dyDescent="0.25">
      <c r="A519" s="60">
        <v>1</v>
      </c>
      <c r="B519" s="61">
        <v>576</v>
      </c>
      <c r="C519" s="61">
        <v>14</v>
      </c>
      <c r="D519" s="79" t="s">
        <v>87</v>
      </c>
      <c r="E519" s="62" t="s">
        <v>598</v>
      </c>
      <c r="F519" s="63">
        <v>1334</v>
      </c>
      <c r="G519" s="64">
        <v>10</v>
      </c>
      <c r="H519" s="64">
        <f>+ROUND('Izračun udjela za 2024. (kune)'!H519/'Izračun udjela za 2024. (euri)'!$G$1,2)</f>
        <v>150147.60999999999</v>
      </c>
      <c r="I519" s="65">
        <f>+ROUND('Izračun udjela za 2024. (kune)'!I519/'Izračun udjela za 2024. (euri)'!$G$1,2)</f>
        <v>0</v>
      </c>
      <c r="J519" s="66">
        <f>+ROUND('Izračun udjela za 2024. (kune)'!J519/'Izračun udjela za 2024. (euri)'!$G$1,2)</f>
        <v>165162.37</v>
      </c>
      <c r="K519" s="64">
        <f>+ROUND('Izračun udjela za 2024. (kune)'!K519/'Izračun udjela za 2024. (euri)'!$G$1,2)</f>
        <v>151775.60999999999</v>
      </c>
      <c r="L519" s="65">
        <f>+ROUND('Izračun udjela za 2024. (kune)'!L519/'Izračun udjela za 2024. (euri)'!$G$1,2)</f>
        <v>0</v>
      </c>
      <c r="M519" s="66">
        <f>+ROUND('Izračun udjela za 2024. (kune)'!M519/'Izračun udjela za 2024. (euri)'!$G$1,2)</f>
        <v>166953.17000000001</v>
      </c>
      <c r="N519" s="64">
        <f>+ROUND('Izračun udjela za 2024. (kune)'!N519/'Izračun udjela za 2024. (euri)'!$G$1,2)</f>
        <v>93358.13</v>
      </c>
      <c r="O519" s="65">
        <f>+ROUND('Izračun udjela za 2024. (kune)'!O519/'Izračun udjela za 2024. (euri)'!$G$1,2)</f>
        <v>0</v>
      </c>
      <c r="P519" s="66">
        <f>+ROUND('Izračun udjela za 2024. (kune)'!P519/'Izračun udjela za 2024. (euri)'!$G$1,2)</f>
        <v>102693.94</v>
      </c>
      <c r="Q519" s="64">
        <f>+ROUND('Izračun udjela za 2024. (kune)'!Q519/'Izračun udjela za 2024. (euri)'!$G$1,2)</f>
        <v>134673.1</v>
      </c>
      <c r="R519" s="65">
        <f>+ROUND('Izračun udjela za 2024. (kune)'!R519/'Izračun udjela za 2024. (euri)'!$G$1,2)</f>
        <v>0</v>
      </c>
      <c r="S519" s="66">
        <f>+ROUND('Izračun udjela za 2024. (kune)'!S519/'Izračun udjela za 2024. (euri)'!$G$1,2)</f>
        <v>148140.41</v>
      </c>
      <c r="T519" s="64">
        <f>+ROUND('Izračun udjela za 2024. (kune)'!T519/'Izračun udjela za 2024. (euri)'!$G$1,2)</f>
        <v>85436.36</v>
      </c>
      <c r="U519" s="65">
        <f>+ROUND('Izračun udjela za 2024. (kune)'!U519/'Izračun udjela za 2024. (euri)'!$G$1,2)</f>
        <v>0</v>
      </c>
      <c r="V519" s="67">
        <f>+ROUND('Izračun udjela za 2024. (kune)'!V519/'Izračun udjela za 2024. (euri)'!$G$1,2)</f>
        <v>93979.99</v>
      </c>
      <c r="W519" s="64">
        <f>+ROUND('Izračun udjela za 2024. (kune)'!W519/'Izračun udjela za 2024. (euri)'!$G$1,2)</f>
        <v>108290.49</v>
      </c>
      <c r="X519" s="65">
        <f>+ROUND('Izračun udjela za 2024. (kune)'!X519/'Izračun udjela za 2024. (euri)'!$G$1,2)</f>
        <v>0</v>
      </c>
      <c r="Y519" s="67">
        <f>+ROUND('Izračun udjela za 2024. (kune)'!Y519/'Izračun udjela za 2024. (euri)'!$G$1,2)</f>
        <v>119119.54</v>
      </c>
      <c r="Z519" s="64">
        <f>+ROUND('Izračun udjela za 2024. (kune)'!Z519/'Izračun udjela za 2024. (euri)'!$G$1,2)</f>
        <v>119559.38</v>
      </c>
      <c r="AA519" s="68">
        <f>+ROUND('Izračun udjela za 2024. (kune)'!AA519/'Izračun udjela za 2024. (euri)'!$G$1,2)</f>
        <v>0</v>
      </c>
      <c r="AB519" s="65">
        <f>+ROUND('Izračun udjela za 2024. (kune)'!AB519/'Izračun udjela za 2024. (euri)'!$G$1,2)</f>
        <v>0</v>
      </c>
      <c r="AC519" s="67">
        <f>+ROUND('Izračun udjela za 2024. (kune)'!AC519/'Izračun udjela za 2024. (euri)'!$G$1,2)</f>
        <v>132391.29</v>
      </c>
      <c r="AD519" s="64">
        <f>+ROUND('Izračun udjela za 2024. (kune)'!AD519/'Izračun udjela za 2024. (euri)'!$G$1,2)</f>
        <v>114522.63</v>
      </c>
      <c r="AE519" s="68">
        <f>+ROUND('Izračun udjela za 2024. (kune)'!AE519/'Izračun udjela za 2024. (euri)'!$G$1,2)</f>
        <v>39.82</v>
      </c>
      <c r="AF519" s="65">
        <f>+ROUND('Izračun udjela za 2024. (kune)'!AF519/'Izračun udjela za 2024. (euri)'!$G$1,2)</f>
        <v>0</v>
      </c>
      <c r="AG519" s="67">
        <f>+ROUND('Izračun udjela za 2024. (kune)'!AG519/'Izračun udjela za 2024. (euri)'!$G$1,2)</f>
        <v>126807.06</v>
      </c>
      <c r="AH519" s="64">
        <f>+ROUND('Izračun udjela za 2024. (kune)'!AH519/'Izračun udjela za 2024. (euri)'!$G$1,2)</f>
        <v>99484.56</v>
      </c>
      <c r="AI519" s="68">
        <f>+ROUND('Izračun udjela za 2024. (kune)'!AI519/'Izračun udjela za 2024. (euri)'!$G$1,2)</f>
        <v>79.63</v>
      </c>
      <c r="AJ519" s="64">
        <f>+ROUND('Izračun udjela za 2024. (kune)'!AJ519/'Izračun udjela za 2024. (euri)'!$G$1,2)</f>
        <v>0</v>
      </c>
      <c r="AK519" s="67">
        <f>+ROUND('Izračun udjela za 2024. (kune)'!AK519/'Izračun udjela za 2024. (euri)'!$G$1,2)</f>
        <v>110221.39</v>
      </c>
      <c r="AL519" s="64">
        <f>+ROUND('Izračun udjela za 2024. (kune)'!AL519/'Izračun udjela za 2024. (euri)'!$G$1,2)</f>
        <v>149340.39000000001</v>
      </c>
      <c r="AM519" s="68">
        <f>+ROUND('Izračun udjela za 2024. (kune)'!AM519/'Izračun udjela za 2024. (euri)'!$G$1,2)</f>
        <v>83.62</v>
      </c>
      <c r="AN519" s="64">
        <f>+ROUND('Izračun udjela za 2024. (kune)'!AN519/'Izračun udjela za 2024. (euri)'!$G$1,2)</f>
        <v>0</v>
      </c>
      <c r="AO519" s="67">
        <f>+ROUND('Izračun udjela za 2024. (kune)'!AO519/'Izračun udjela za 2024. (euri)'!$G$1,2)</f>
        <v>165058.43</v>
      </c>
      <c r="AP519" s="69"/>
      <c r="AQ519" s="69"/>
      <c r="AR519" s="69"/>
      <c r="AS519" s="69"/>
      <c r="AT519" s="69"/>
      <c r="AU519" s="71"/>
      <c r="AV519" s="64">
        <v>4</v>
      </c>
      <c r="AW519" s="64">
        <v>4</v>
      </c>
      <c r="AX519" s="64">
        <v>4</v>
      </c>
      <c r="AY519" s="64">
        <v>4</v>
      </c>
      <c r="AZ519" s="64"/>
      <c r="BA519" s="64"/>
      <c r="BB519" s="64"/>
      <c r="BC519" s="64"/>
      <c r="BD519" s="72">
        <f t="shared" si="123"/>
        <v>130719.54</v>
      </c>
      <c r="BE519" s="73">
        <f t="shared" si="121"/>
        <v>97.99</v>
      </c>
      <c r="BF519" s="74">
        <f t="shared" si="132"/>
        <v>447.75</v>
      </c>
      <c r="BG519" s="66">
        <f t="shared" si="122"/>
        <v>466579.83999999997</v>
      </c>
      <c r="BH519" s="75">
        <f t="shared" si="124"/>
        <v>1.3183666978580355E-3</v>
      </c>
      <c r="BI519" s="76">
        <f t="shared" si="125"/>
        <v>1.3183666978580401E-3</v>
      </c>
    </row>
    <row r="520" spans="1:61" ht="15.75" customHeight="1" x14ac:dyDescent="0.25">
      <c r="A520" s="60">
        <v>1</v>
      </c>
      <c r="B520" s="61">
        <v>578</v>
      </c>
      <c r="C520" s="61">
        <v>14</v>
      </c>
      <c r="D520" s="79" t="s">
        <v>87</v>
      </c>
      <c r="E520" s="62" t="s">
        <v>599</v>
      </c>
      <c r="F520" s="63">
        <v>1579</v>
      </c>
      <c r="G520" s="64">
        <v>10</v>
      </c>
      <c r="H520" s="64">
        <f>+ROUND('Izračun udjela za 2024. (kune)'!H520/'Izračun udjela za 2024. (euri)'!$G$1,2)</f>
        <v>149531.28</v>
      </c>
      <c r="I520" s="65">
        <f>+ROUND('Izračun udjela za 2024. (kune)'!I520/'Izračun udjela za 2024. (euri)'!$G$1,2)</f>
        <v>2902.68</v>
      </c>
      <c r="J520" s="66">
        <f>+ROUND('Izračun udjela za 2024. (kune)'!J520/'Izračun udjela za 2024. (euri)'!$G$1,2)</f>
        <v>161291.46</v>
      </c>
      <c r="K520" s="64">
        <f>+ROUND('Izračun udjela za 2024. (kune)'!K520/'Izračun udjela za 2024. (euri)'!$G$1,2)</f>
        <v>159889.43</v>
      </c>
      <c r="L520" s="65">
        <f>+ROUND('Izračun udjela za 2024. (kune)'!L520/'Izračun udjela za 2024. (euri)'!$G$1,2)</f>
        <v>3103.75</v>
      </c>
      <c r="M520" s="66">
        <f>+ROUND('Izračun udjela za 2024. (kune)'!M520/'Izračun udjela za 2024. (euri)'!$G$1,2)</f>
        <v>172464.25</v>
      </c>
      <c r="N520" s="64">
        <f>+ROUND('Izračun udjela za 2024. (kune)'!N520/'Izračun udjela za 2024. (euri)'!$G$1,2)</f>
        <v>105278.21</v>
      </c>
      <c r="O520" s="65">
        <f>+ROUND('Izračun udjela za 2024. (kune)'!O520/'Izračun udjela za 2024. (euri)'!$G$1,2)</f>
        <v>2043.62</v>
      </c>
      <c r="P520" s="66">
        <f>+ROUND('Izračun udjela za 2024. (kune)'!P520/'Izračun udjela za 2024. (euri)'!$G$1,2)</f>
        <v>113558.05</v>
      </c>
      <c r="Q520" s="64">
        <f>+ROUND('Izračun udjela za 2024. (kune)'!Q520/'Izračun udjela za 2024. (euri)'!$G$1,2)</f>
        <v>132679.18</v>
      </c>
      <c r="R520" s="65">
        <f>+ROUND('Izračun udjela za 2024. (kune)'!R520/'Izračun udjela za 2024. (euri)'!$G$1,2)</f>
        <v>2600.5100000000002</v>
      </c>
      <c r="S520" s="66">
        <f>+ROUND('Izračun udjela za 2024. (kune)'!S520/'Izračun udjela za 2024. (euri)'!$G$1,2)</f>
        <v>143086.54</v>
      </c>
      <c r="T520" s="64">
        <f>+ROUND('Izračun udjela za 2024. (kune)'!T520/'Izračun udjela za 2024. (euri)'!$G$1,2)</f>
        <v>103749.77</v>
      </c>
      <c r="U520" s="65">
        <f>+ROUND('Izračun udjela za 2024. (kune)'!U520/'Izračun udjela za 2024. (euri)'!$G$1,2)</f>
        <v>2047.95</v>
      </c>
      <c r="V520" s="67">
        <f>+ROUND('Izračun udjela za 2024. (kune)'!V520/'Izračun udjela za 2024. (euri)'!$G$1,2)</f>
        <v>111872</v>
      </c>
      <c r="W520" s="64">
        <f>+ROUND('Izračun udjela za 2024. (kune)'!W520/'Izračun udjela za 2024. (euri)'!$G$1,2)</f>
        <v>171199.49</v>
      </c>
      <c r="X520" s="65">
        <f>+ROUND('Izračun udjela za 2024. (kune)'!X520/'Izračun udjela za 2024. (euri)'!$G$1,2)</f>
        <v>3356.86</v>
      </c>
      <c r="Y520" s="67">
        <f>+ROUND('Izračun udjela za 2024. (kune)'!Y520/'Izračun udjela za 2024. (euri)'!$G$1,2)</f>
        <v>184626.89</v>
      </c>
      <c r="Z520" s="64">
        <f>+ROUND('Izračun udjela za 2024. (kune)'!Z520/'Izračun udjela za 2024. (euri)'!$G$1,2)</f>
        <v>244512.62</v>
      </c>
      <c r="AA520" s="68">
        <f>+ROUND('Izračun udjela za 2024. (kune)'!AA520/'Izračun udjela za 2024. (euri)'!$G$1,2)</f>
        <v>331.54</v>
      </c>
      <c r="AB520" s="65">
        <f>+ROUND('Izračun udjela za 2024. (kune)'!AB520/'Izračun udjela za 2024. (euri)'!$G$1,2)</f>
        <v>4794.37</v>
      </c>
      <c r="AC520" s="67">
        <f>+ROUND('Izračun udjela za 2024. (kune)'!AC520/'Izračun udjela za 2024. (euri)'!$G$1,2)</f>
        <v>263690.07</v>
      </c>
      <c r="AD520" s="64">
        <f>+ROUND('Izračun udjela za 2024. (kune)'!AD520/'Izračun udjela za 2024. (euri)'!$G$1,2)</f>
        <v>180496.32</v>
      </c>
      <c r="AE520" s="68">
        <f>+ROUND('Izračun udjela za 2024. (kune)'!AE520/'Izračun udjela za 2024. (euri)'!$G$1,2)</f>
        <v>0</v>
      </c>
      <c r="AF520" s="65">
        <f>+ROUND('Izračun udjela za 2024. (kune)'!AF520/'Izračun udjela za 2024. (euri)'!$G$1,2)</f>
        <v>3417.28</v>
      </c>
      <c r="AG520" s="67">
        <f>+ROUND('Izračun udjela za 2024. (kune)'!AG520/'Izračun udjela za 2024. (euri)'!$G$1,2)</f>
        <v>194786.94</v>
      </c>
      <c r="AH520" s="64">
        <f>+ROUND('Izračun udjela za 2024. (kune)'!AH520/'Izračun udjela za 2024. (euri)'!$G$1,2)</f>
        <v>197887.84</v>
      </c>
      <c r="AI520" s="68">
        <f>+ROUND('Izračun udjela za 2024. (kune)'!AI520/'Izračun udjela za 2024. (euri)'!$G$1,2)</f>
        <v>2.2200000000000002</v>
      </c>
      <c r="AJ520" s="64">
        <f>+ROUND('Izračun udjela za 2024. (kune)'!AJ520/'Izračun udjela za 2024. (euri)'!$G$1,2)</f>
        <v>3770.16</v>
      </c>
      <c r="AK520" s="67">
        <f>+ROUND('Izračun udjela za 2024. (kune)'!AK520/'Izračun udjela za 2024. (euri)'!$G$1,2)</f>
        <v>213529.44</v>
      </c>
      <c r="AL520" s="64">
        <f>+ROUND('Izračun udjela za 2024. (kune)'!AL520/'Izračun udjela za 2024. (euri)'!$G$1,2)</f>
        <v>260462.65</v>
      </c>
      <c r="AM520" s="68">
        <f>+ROUND('Izračun udjela za 2024. (kune)'!AM520/'Izračun udjela za 2024. (euri)'!$G$1,2)</f>
        <v>0</v>
      </c>
      <c r="AN520" s="64">
        <f>+ROUND('Izračun udjela za 2024. (kune)'!AN520/'Izračun udjela za 2024. (euri)'!$G$1,2)</f>
        <v>5224.5</v>
      </c>
      <c r="AO520" s="67">
        <f>+ROUND('Izračun udjela za 2024. (kune)'!AO520/'Izračun udjela za 2024. (euri)'!$G$1,2)</f>
        <v>280761.96000000002</v>
      </c>
      <c r="AP520" s="69"/>
      <c r="AQ520" s="69"/>
      <c r="AR520" s="69"/>
      <c r="AS520" s="69"/>
      <c r="AT520" s="69"/>
      <c r="AU520" s="71"/>
      <c r="AV520" s="64">
        <v>0</v>
      </c>
      <c r="AW520" s="64">
        <v>0</v>
      </c>
      <c r="AX520" s="64">
        <v>0</v>
      </c>
      <c r="AY520" s="64">
        <v>0</v>
      </c>
      <c r="AZ520" s="64"/>
      <c r="BA520" s="64"/>
      <c r="BB520" s="64"/>
      <c r="BC520" s="64"/>
      <c r="BD520" s="72">
        <f t="shared" si="123"/>
        <v>227479.06</v>
      </c>
      <c r="BE520" s="73">
        <f t="shared" si="121"/>
        <v>144.07</v>
      </c>
      <c r="BF520" s="74">
        <f t="shared" si="132"/>
        <v>447.75</v>
      </c>
      <c r="BG520" s="66">
        <f t="shared" si="122"/>
        <v>479510.72000000003</v>
      </c>
      <c r="BH520" s="75">
        <f t="shared" si="124"/>
        <v>1.3549041564117497E-3</v>
      </c>
      <c r="BI520" s="76">
        <f t="shared" si="125"/>
        <v>1.35490415641175E-3</v>
      </c>
    </row>
    <row r="521" spans="1:61" ht="15.75" customHeight="1" x14ac:dyDescent="0.25">
      <c r="A521" s="60">
        <v>1</v>
      </c>
      <c r="B521" s="61">
        <v>579</v>
      </c>
      <c r="C521" s="61">
        <v>14</v>
      </c>
      <c r="D521" s="79" t="s">
        <v>87</v>
      </c>
      <c r="E521" s="62" t="s">
        <v>600</v>
      </c>
      <c r="F521" s="63">
        <v>1552</v>
      </c>
      <c r="G521" s="64">
        <v>10</v>
      </c>
      <c r="H521" s="64">
        <f>+ROUND('Izračun udjela za 2024. (kune)'!H521/'Izračun udjela za 2024. (euri)'!$G$1,2)</f>
        <v>134842.04</v>
      </c>
      <c r="I521" s="65">
        <f>+ROUND('Izračun udjela za 2024. (kune)'!I521/'Izračun udjela za 2024. (euri)'!$G$1,2)</f>
        <v>3705.96</v>
      </c>
      <c r="J521" s="66">
        <f>+ROUND('Izračun udjela za 2024. (kune)'!J521/'Izračun udjela za 2024. (euri)'!$G$1,2)</f>
        <v>144249.69</v>
      </c>
      <c r="K521" s="64">
        <f>+ROUND('Izračun udjela za 2024. (kune)'!K521/'Izračun udjela za 2024. (euri)'!$G$1,2)</f>
        <v>129136.34</v>
      </c>
      <c r="L521" s="65">
        <f>+ROUND('Izračun udjela za 2024. (kune)'!L521/'Izračun udjela za 2024. (euri)'!$G$1,2)</f>
        <v>18205.73</v>
      </c>
      <c r="M521" s="66">
        <f>+ROUND('Izračun udjela za 2024. (kune)'!M521/'Izračun udjela za 2024. (euri)'!$G$1,2)</f>
        <v>122023.67</v>
      </c>
      <c r="N521" s="64">
        <f>+ROUND('Izračun udjela za 2024. (kune)'!N521/'Izračun udjela za 2024. (euri)'!$G$1,2)</f>
        <v>88945.04</v>
      </c>
      <c r="O521" s="65">
        <f>+ROUND('Izračun udjela za 2024. (kune)'!O521/'Izračun udjela za 2024. (euri)'!$G$1,2)</f>
        <v>8005.11</v>
      </c>
      <c r="P521" s="66">
        <f>+ROUND('Izračun udjela za 2024. (kune)'!P521/'Izračun udjela za 2024. (euri)'!$G$1,2)</f>
        <v>89033.919999999998</v>
      </c>
      <c r="Q521" s="64">
        <f>+ROUND('Izračun udjela za 2024. (kune)'!Q521/'Izračun udjela za 2024. (euri)'!$G$1,2)</f>
        <v>143461.89000000001</v>
      </c>
      <c r="R521" s="65">
        <f>+ROUND('Izračun udjela za 2024. (kune)'!R521/'Izračun udjela za 2024. (euri)'!$G$1,2)</f>
        <v>13058.79</v>
      </c>
      <c r="S521" s="66">
        <f>+ROUND('Izračun udjela za 2024. (kune)'!S521/'Izračun udjela za 2024. (euri)'!$G$1,2)</f>
        <v>143443.41</v>
      </c>
      <c r="T521" s="64">
        <f>+ROUND('Izračun udjela za 2024. (kune)'!T521/'Izračun udjela za 2024. (euri)'!$G$1,2)</f>
        <v>104656.15</v>
      </c>
      <c r="U521" s="65">
        <f>+ROUND('Izračun udjela za 2024. (kune)'!U521/'Izračun udjela za 2024. (euri)'!$G$1,2)</f>
        <v>9550.4599999999991</v>
      </c>
      <c r="V521" s="67">
        <f>+ROUND('Izračun udjela za 2024. (kune)'!V521/'Izračun udjela za 2024. (euri)'!$G$1,2)</f>
        <v>104616.26</v>
      </c>
      <c r="W521" s="64">
        <f>+ROUND('Izračun udjela za 2024. (kune)'!W521/'Izračun udjela za 2024. (euri)'!$G$1,2)</f>
        <v>140826.32</v>
      </c>
      <c r="X521" s="65">
        <f>+ROUND('Izračun udjela za 2024. (kune)'!X521/'Izračun udjela za 2024. (euri)'!$G$1,2)</f>
        <v>12802.45</v>
      </c>
      <c r="Y521" s="67">
        <f>+ROUND('Izračun udjela za 2024. (kune)'!Y521/'Izračun udjela za 2024. (euri)'!$G$1,2)</f>
        <v>140826.26</v>
      </c>
      <c r="Z521" s="64">
        <f>+ROUND('Izračun udjela za 2024. (kune)'!Z521/'Izračun udjela za 2024. (euri)'!$G$1,2)</f>
        <v>182652.15</v>
      </c>
      <c r="AA521" s="68">
        <f>+ROUND('Izračun udjela za 2024. (kune)'!AA521/'Izračun udjela za 2024. (euri)'!$G$1,2)</f>
        <v>175.19</v>
      </c>
      <c r="AB521" s="65">
        <f>+ROUND('Izračun udjela za 2024. (kune)'!AB521/'Izračun udjela za 2024. (euri)'!$G$1,2)</f>
        <v>16604.810000000001</v>
      </c>
      <c r="AC521" s="67">
        <f>+ROUND('Izračun udjela za 2024. (kune)'!AC521/'Izračun udjela za 2024. (euri)'!$G$1,2)</f>
        <v>182652.07</v>
      </c>
      <c r="AD521" s="64">
        <f>+ROUND('Izračun udjela za 2024. (kune)'!AD521/'Izračun udjela za 2024. (euri)'!$G$1,2)</f>
        <v>202718.37</v>
      </c>
      <c r="AE521" s="68">
        <f>+ROUND('Izračun udjela za 2024. (kune)'!AE521/'Izračun udjela za 2024. (euri)'!$G$1,2)</f>
        <v>0</v>
      </c>
      <c r="AF521" s="65">
        <f>+ROUND('Izračun udjela za 2024. (kune)'!AF521/'Izračun udjela za 2024. (euri)'!$G$1,2)</f>
        <v>18189.189999999999</v>
      </c>
      <c r="AG521" s="67">
        <f>+ROUND('Izračun udjela za 2024. (kune)'!AG521/'Izračun udjela za 2024. (euri)'!$G$1,2)</f>
        <v>202982.11</v>
      </c>
      <c r="AH521" s="64">
        <f>+ROUND('Izračun udjela za 2024. (kune)'!AH521/'Izračun udjela za 2024. (euri)'!$G$1,2)</f>
        <v>160723.32</v>
      </c>
      <c r="AI521" s="68">
        <f>+ROUND('Izračun udjela za 2024. (kune)'!AI521/'Izračun udjela za 2024. (euri)'!$G$1,2)</f>
        <v>89.99</v>
      </c>
      <c r="AJ521" s="64">
        <f>+ROUND('Izračun udjela za 2024. (kune)'!AJ521/'Izračun udjela za 2024. (euri)'!$G$1,2)</f>
        <v>13928.34</v>
      </c>
      <c r="AK521" s="67">
        <f>+ROUND('Izračun udjela za 2024. (kune)'!AK521/'Izračun udjela za 2024. (euri)'!$G$1,2)</f>
        <v>161474.48000000001</v>
      </c>
      <c r="AL521" s="64">
        <f>+ROUND('Izračun udjela za 2024. (kune)'!AL521/'Izračun udjela za 2024. (euri)'!$G$1,2)</f>
        <v>201628.53</v>
      </c>
      <c r="AM521" s="68">
        <f>+ROUND('Izračun udjela za 2024. (kune)'!AM521/'Izračun udjela za 2024. (euri)'!$G$1,2)</f>
        <v>-89.99</v>
      </c>
      <c r="AN521" s="64">
        <f>+ROUND('Izračun udjela za 2024. (kune)'!AN521/'Izračun udjela za 2024. (euri)'!$G$1,2)</f>
        <v>19024.62</v>
      </c>
      <c r="AO521" s="67">
        <f>+ROUND('Izračun udjela za 2024. (kune)'!AO521/'Izračun udjela za 2024. (euri)'!$G$1,2)</f>
        <v>200864.3</v>
      </c>
      <c r="AP521" s="69"/>
      <c r="AQ521" s="69"/>
      <c r="AR521" s="69"/>
      <c r="AS521" s="69"/>
      <c r="AT521" s="69"/>
      <c r="AU521" s="71"/>
      <c r="AV521" s="64">
        <v>0</v>
      </c>
      <c r="AW521" s="64">
        <v>0</v>
      </c>
      <c r="AX521" s="64">
        <v>0</v>
      </c>
      <c r="AY521" s="64">
        <v>0</v>
      </c>
      <c r="AZ521" s="64"/>
      <c r="BA521" s="64"/>
      <c r="BB521" s="64"/>
      <c r="BC521" s="64"/>
      <c r="BD521" s="72">
        <f t="shared" si="123"/>
        <v>177759.84</v>
      </c>
      <c r="BE521" s="73">
        <f t="shared" si="121"/>
        <v>114.54</v>
      </c>
      <c r="BF521" s="74">
        <f t="shared" si="132"/>
        <v>447.75</v>
      </c>
      <c r="BG521" s="66">
        <f t="shared" si="122"/>
        <v>517141.92</v>
      </c>
      <c r="BH521" s="75">
        <f t="shared" si="124"/>
        <v>1.4612347704400697E-3</v>
      </c>
      <c r="BI521" s="76">
        <f t="shared" si="125"/>
        <v>1.4612347704400701E-3</v>
      </c>
    </row>
    <row r="522" spans="1:61" ht="15.75" customHeight="1" x14ac:dyDescent="0.25">
      <c r="A522" s="60">
        <v>1</v>
      </c>
      <c r="B522" s="61">
        <v>581</v>
      </c>
      <c r="C522" s="61">
        <v>15</v>
      </c>
      <c r="D522" s="79" t="s">
        <v>87</v>
      </c>
      <c r="E522" s="62" t="s">
        <v>601</v>
      </c>
      <c r="F522" s="63">
        <v>1606</v>
      </c>
      <c r="G522" s="64">
        <v>10</v>
      </c>
      <c r="H522" s="64">
        <f>+ROUND('Izračun udjela za 2024. (kune)'!H522/'Izračun udjela za 2024. (euri)'!$G$1,2)</f>
        <v>280070.69</v>
      </c>
      <c r="I522" s="65">
        <f>+ROUND('Izračun udjela za 2024. (kune)'!I522/'Izračun udjela za 2024. (euri)'!$G$1,2)</f>
        <v>15694.6</v>
      </c>
      <c r="J522" s="66">
        <f>+ROUND('Izračun udjela za 2024. (kune)'!J522/'Izračun udjela za 2024. (euri)'!$G$1,2)</f>
        <v>290813.7</v>
      </c>
      <c r="K522" s="64">
        <f>+ROUND('Izračun udjela za 2024. (kune)'!K522/'Izračun udjela za 2024. (euri)'!$G$1,2)</f>
        <v>291526.68</v>
      </c>
      <c r="L522" s="65">
        <f>+ROUND('Izračun udjela za 2024. (kune)'!L522/'Izračun udjela za 2024. (euri)'!$G$1,2)</f>
        <v>16336.56</v>
      </c>
      <c r="M522" s="66">
        <f>+ROUND('Izračun udjela za 2024. (kune)'!M522/'Izračun udjela za 2024. (euri)'!$G$1,2)</f>
        <v>302709.13</v>
      </c>
      <c r="N522" s="64">
        <f>+ROUND('Izračun udjela za 2024. (kune)'!N522/'Izračun udjela za 2024. (euri)'!$G$1,2)</f>
        <v>289221.71000000002</v>
      </c>
      <c r="O522" s="65">
        <f>+ROUND('Izračun udjela za 2024. (kune)'!O522/'Izračun udjela za 2024. (euri)'!$G$1,2)</f>
        <v>16207.36</v>
      </c>
      <c r="P522" s="66">
        <f>+ROUND('Izračun udjela za 2024. (kune)'!P522/'Izračun udjela za 2024. (euri)'!$G$1,2)</f>
        <v>300315.78000000003</v>
      </c>
      <c r="Q522" s="64">
        <f>+ROUND('Izračun udjela za 2024. (kune)'!Q522/'Izračun udjela za 2024. (euri)'!$G$1,2)</f>
        <v>276859.33</v>
      </c>
      <c r="R522" s="65">
        <f>+ROUND('Izračun udjela za 2024. (kune)'!R522/'Izračun udjela za 2024. (euri)'!$G$1,2)</f>
        <v>15906.39</v>
      </c>
      <c r="S522" s="66">
        <f>+ROUND('Izračun udjela za 2024. (kune)'!S522/'Izračun udjela za 2024. (euri)'!$G$1,2)</f>
        <v>287048.23</v>
      </c>
      <c r="T522" s="64">
        <f>+ROUND('Izračun udjela za 2024. (kune)'!T522/'Izračun udjela za 2024. (euri)'!$G$1,2)</f>
        <v>274906.32</v>
      </c>
      <c r="U522" s="65">
        <f>+ROUND('Izračun udjela za 2024. (kune)'!U522/'Izračun udjela za 2024. (euri)'!$G$1,2)</f>
        <v>15847.94</v>
      </c>
      <c r="V522" s="67">
        <f>+ROUND('Izračun udjela za 2024. (kune)'!V522/'Izračun udjela za 2024. (euri)'!$G$1,2)</f>
        <v>284964.21999999997</v>
      </c>
      <c r="W522" s="64">
        <f>+ROUND('Izračun udjela za 2024. (kune)'!W522/'Izračun udjela za 2024. (euri)'!$G$1,2)</f>
        <v>340958.87</v>
      </c>
      <c r="X522" s="65">
        <f>+ROUND('Izračun udjela za 2024. (kune)'!X522/'Izračun udjela za 2024. (euri)'!$G$1,2)</f>
        <v>19299.61</v>
      </c>
      <c r="Y522" s="67">
        <f>+ROUND('Izračun udjela za 2024. (kune)'!Y522/'Izračun udjela za 2024. (euri)'!$G$1,2)</f>
        <v>353825.18</v>
      </c>
      <c r="Z522" s="64">
        <f>+ROUND('Izračun udjela za 2024. (kune)'!Z522/'Izračun udjela za 2024. (euri)'!$G$1,2)</f>
        <v>413011.27</v>
      </c>
      <c r="AA522" s="68">
        <f>+ROUND('Izračun udjela za 2024. (kune)'!AA522/'Izračun udjela za 2024. (euri)'!$G$1,2)</f>
        <v>61751.55</v>
      </c>
      <c r="AB522" s="65">
        <f>+ROUND('Izračun udjela za 2024. (kune)'!AB522/'Izračun udjela za 2024. (euri)'!$G$1,2)</f>
        <v>23378.05</v>
      </c>
      <c r="AC522" s="67">
        <f>+ROUND('Izračun udjela za 2024. (kune)'!AC522/'Izračun udjela za 2024. (euri)'!$G$1,2)</f>
        <v>860849.02</v>
      </c>
      <c r="AD522" s="64">
        <f>+ROUND('Izračun udjela za 2024. (kune)'!AD522/'Izračun udjela za 2024. (euri)'!$G$1,2)</f>
        <v>368042.02</v>
      </c>
      <c r="AE522" s="68">
        <f>+ROUND('Izračun udjela za 2024. (kune)'!AE522/'Izračun udjela za 2024. (euri)'!$G$1,2)</f>
        <v>73471.59</v>
      </c>
      <c r="AF522" s="65">
        <f>+ROUND('Izračun udjela za 2024. (kune)'!AF522/'Izračun udjela za 2024. (euri)'!$G$1,2)</f>
        <v>20588.36</v>
      </c>
      <c r="AG522" s="67">
        <f>+ROUND('Izračun udjela za 2024. (kune)'!AG522/'Izračun udjela za 2024. (euri)'!$G$1,2)</f>
        <v>814699.01</v>
      </c>
      <c r="AH522" s="64">
        <f>+ROUND('Izračun udjela za 2024. (kune)'!AH522/'Izračun udjela za 2024. (euri)'!$G$1,2)</f>
        <v>435701.34</v>
      </c>
      <c r="AI522" s="68">
        <f>+ROUND('Izračun udjela za 2024. (kune)'!AI522/'Izračun udjela za 2024. (euri)'!$G$1,2)</f>
        <v>94422.78</v>
      </c>
      <c r="AJ522" s="64">
        <f>+ROUND('Izračun udjela za 2024. (kune)'!AJ522/'Izračun udjela za 2024. (euri)'!$G$1,2)</f>
        <v>24667.21</v>
      </c>
      <c r="AK522" s="67">
        <f>+ROUND('Izračun udjela za 2024. (kune)'!AK522/'Izračun udjela za 2024. (euri)'!$G$1,2)</f>
        <v>866190.07</v>
      </c>
      <c r="AL522" s="64">
        <f>+ROUND('Izračun udjela za 2024. (kune)'!AL522/'Izračun udjela za 2024. (euri)'!$G$1,2)</f>
        <v>498085.64</v>
      </c>
      <c r="AM522" s="68">
        <f>+ROUND('Izračun udjela za 2024. (kune)'!AM522/'Izračun udjela za 2024. (euri)'!$G$1,2)</f>
        <v>100236.56</v>
      </c>
      <c r="AN522" s="64">
        <f>+ROUND('Izračun udjela za 2024. (kune)'!AN522/'Izračun udjela za 2024. (euri)'!$G$1,2)</f>
        <v>28194.12</v>
      </c>
      <c r="AO522" s="67">
        <f>+ROUND('Izračun udjela za 2024. (kune)'!AO522/'Izračun udjela za 2024. (euri)'!$G$1,2)</f>
        <v>921691.13</v>
      </c>
      <c r="AP522" s="69"/>
      <c r="AQ522" s="69"/>
      <c r="AR522" s="69"/>
      <c r="AS522" s="69"/>
      <c r="AT522" s="69"/>
      <c r="AU522" s="71"/>
      <c r="AV522" s="64">
        <v>2284</v>
      </c>
      <c r="AW522" s="64">
        <v>2344</v>
      </c>
      <c r="AX522" s="64">
        <v>2365</v>
      </c>
      <c r="AY522" s="64">
        <v>2352</v>
      </c>
      <c r="AZ522" s="64"/>
      <c r="BA522" s="64"/>
      <c r="BB522" s="64"/>
      <c r="BC522" s="64"/>
      <c r="BD522" s="72">
        <f t="shared" si="123"/>
        <v>763450.88</v>
      </c>
      <c r="BE522" s="73">
        <f t="shared" si="121"/>
        <v>475.37</v>
      </c>
      <c r="BF522" s="74">
        <f t="shared" si="132"/>
        <v>447.75</v>
      </c>
      <c r="BG522" s="66">
        <f t="shared" si="122"/>
        <v>0</v>
      </c>
      <c r="BH522" s="75">
        <f t="shared" si="124"/>
        <v>0</v>
      </c>
      <c r="BI522" s="76">
        <f t="shared" si="125"/>
        <v>0</v>
      </c>
    </row>
    <row r="523" spans="1:61" ht="15.75" customHeight="1" x14ac:dyDescent="0.25">
      <c r="A523" s="60">
        <v>1</v>
      </c>
      <c r="B523" s="61">
        <v>582</v>
      </c>
      <c r="C523" s="61">
        <v>15</v>
      </c>
      <c r="D523" s="79" t="s">
        <v>87</v>
      </c>
      <c r="E523" s="62" t="s">
        <v>602</v>
      </c>
      <c r="F523" s="63">
        <v>2106</v>
      </c>
      <c r="G523" s="64">
        <v>10</v>
      </c>
      <c r="H523" s="64">
        <f>+ROUND('Izračun udjela za 2024. (kune)'!H523/'Izračun udjela za 2024. (euri)'!$G$1,2)</f>
        <v>506495.05</v>
      </c>
      <c r="I523" s="65">
        <f>+ROUND('Izračun udjela za 2024. (kune)'!I523/'Izračun udjela za 2024. (euri)'!$G$1,2)</f>
        <v>0</v>
      </c>
      <c r="J523" s="66">
        <f>+ROUND('Izračun udjela za 2024. (kune)'!J523/'Izračun udjela za 2024. (euri)'!$G$1,2)</f>
        <v>557144.55000000005</v>
      </c>
      <c r="K523" s="64">
        <f>+ROUND('Izračun udjela za 2024. (kune)'!K523/'Izračun udjela za 2024. (euri)'!$G$1,2)</f>
        <v>598288.92000000004</v>
      </c>
      <c r="L523" s="65">
        <f>+ROUND('Izračun udjela za 2024. (kune)'!L523/'Izračun udjela za 2024. (euri)'!$G$1,2)</f>
        <v>0</v>
      </c>
      <c r="M523" s="66">
        <f>+ROUND('Izračun udjela za 2024. (kune)'!M523/'Izračun udjela za 2024. (euri)'!$G$1,2)</f>
        <v>658117.81000000006</v>
      </c>
      <c r="N523" s="64">
        <f>+ROUND('Izračun udjela za 2024. (kune)'!N523/'Izračun udjela za 2024. (euri)'!$G$1,2)</f>
        <v>545621.85</v>
      </c>
      <c r="O523" s="65">
        <f>+ROUND('Izračun udjela za 2024. (kune)'!O523/'Izračun udjela za 2024. (euri)'!$G$1,2)</f>
        <v>0</v>
      </c>
      <c r="P523" s="66">
        <f>+ROUND('Izračun udjela za 2024. (kune)'!P523/'Izračun udjela za 2024. (euri)'!$G$1,2)</f>
        <v>600184.03</v>
      </c>
      <c r="Q523" s="64">
        <f>+ROUND('Izračun udjela za 2024. (kune)'!Q523/'Izračun udjela za 2024. (euri)'!$G$1,2)</f>
        <v>471789.64</v>
      </c>
      <c r="R523" s="65">
        <f>+ROUND('Izračun udjela za 2024. (kune)'!R523/'Izračun udjela za 2024. (euri)'!$G$1,2)</f>
        <v>0</v>
      </c>
      <c r="S523" s="66">
        <f>+ROUND('Izračun udjela za 2024. (kune)'!S523/'Izračun udjela za 2024. (euri)'!$G$1,2)</f>
        <v>518968.6</v>
      </c>
      <c r="T523" s="64">
        <f>+ROUND('Izračun udjela za 2024. (kune)'!T523/'Izračun udjela za 2024. (euri)'!$G$1,2)</f>
        <v>481287.75</v>
      </c>
      <c r="U523" s="65">
        <f>+ROUND('Izračun udjela za 2024. (kune)'!U523/'Izračun udjela za 2024. (euri)'!$G$1,2)</f>
        <v>0</v>
      </c>
      <c r="V523" s="67">
        <f>+ROUND('Izračun udjela za 2024. (kune)'!V523/'Izračun udjela za 2024. (euri)'!$G$1,2)</f>
        <v>529416.53</v>
      </c>
      <c r="W523" s="64">
        <f>+ROUND('Izračun udjela za 2024. (kune)'!W523/'Izračun udjela za 2024. (euri)'!$G$1,2)</f>
        <v>609474.48</v>
      </c>
      <c r="X523" s="65">
        <f>+ROUND('Izračun udjela za 2024. (kune)'!X523/'Izračun udjela za 2024. (euri)'!$G$1,2)</f>
        <v>0</v>
      </c>
      <c r="Y523" s="67">
        <f>+ROUND('Izračun udjela za 2024. (kune)'!Y523/'Izračun udjela za 2024. (euri)'!$G$1,2)</f>
        <v>670421.93000000005</v>
      </c>
      <c r="Z523" s="64">
        <f>+ROUND('Izračun udjela za 2024. (kune)'!Z523/'Izračun udjela za 2024. (euri)'!$G$1,2)</f>
        <v>785948.32</v>
      </c>
      <c r="AA523" s="68">
        <f>+ROUND('Izračun udjela za 2024. (kune)'!AA523/'Izračun udjela za 2024. (euri)'!$G$1,2)</f>
        <v>127760.32000000001</v>
      </c>
      <c r="AB523" s="65">
        <f>+ROUND('Izračun udjela za 2024. (kune)'!AB523/'Izračun udjela za 2024. (euri)'!$G$1,2)</f>
        <v>0</v>
      </c>
      <c r="AC523" s="67">
        <f>+ROUND('Izračun udjela za 2024. (kune)'!AC523/'Izračun udjela za 2024. (euri)'!$G$1,2)</f>
        <v>2413753.96</v>
      </c>
      <c r="AD523" s="64">
        <f>+ROUND('Izračun udjela za 2024. (kune)'!AD523/'Izračun udjela za 2024. (euri)'!$G$1,2)</f>
        <v>721153.63</v>
      </c>
      <c r="AE523" s="68">
        <f>+ROUND('Izračun udjela za 2024. (kune)'!AE523/'Izračun udjela za 2024. (euri)'!$G$1,2)</f>
        <v>178233.25</v>
      </c>
      <c r="AF523" s="65">
        <f>+ROUND('Izračun udjela za 2024. (kune)'!AF523/'Izračun udjela za 2024. (euri)'!$G$1,2)</f>
        <v>0</v>
      </c>
      <c r="AG523" s="67">
        <f>+ROUND('Izračun udjela za 2024. (kune)'!AG523/'Izračun udjela za 2024. (euri)'!$G$1,2)</f>
        <v>2347839.54</v>
      </c>
      <c r="AH523" s="64">
        <f>+ROUND('Izračun udjela za 2024. (kune)'!AH523/'Izračun udjela za 2024. (euri)'!$G$1,2)</f>
        <v>889879.52</v>
      </c>
      <c r="AI523" s="68">
        <f>+ROUND('Izračun udjela za 2024. (kune)'!AI523/'Izračun udjela za 2024. (euri)'!$G$1,2)</f>
        <v>274821.77</v>
      </c>
      <c r="AJ523" s="64">
        <f>+ROUND('Izračun udjela za 2024. (kune)'!AJ523/'Izračun udjela za 2024. (euri)'!$G$1,2)</f>
        <v>0</v>
      </c>
      <c r="AK523" s="67">
        <f>+ROUND('Izračun udjela za 2024. (kune)'!AK523/'Izračun udjela za 2024. (euri)'!$G$1,2)</f>
        <v>2531212.14</v>
      </c>
      <c r="AL523" s="64">
        <f>+ROUND('Izračun udjela za 2024. (kune)'!AL523/'Izračun udjela za 2024. (euri)'!$G$1,2)</f>
        <v>1100576.17</v>
      </c>
      <c r="AM523" s="68">
        <f>+ROUND('Izračun udjela za 2024. (kune)'!AM523/'Izračun udjela za 2024. (euri)'!$G$1,2)</f>
        <v>297828.76</v>
      </c>
      <c r="AN523" s="64">
        <f>+ROUND('Izračun udjela za 2024. (kune)'!AN523/'Izračun udjela za 2024. (euri)'!$G$1,2)</f>
        <v>0</v>
      </c>
      <c r="AO523" s="67">
        <f>+ROUND('Izračun udjela za 2024. (kune)'!AO523/'Izračun udjela za 2024. (euri)'!$G$1,2)</f>
        <v>2777089.44</v>
      </c>
      <c r="AP523" s="69"/>
      <c r="AQ523" s="69"/>
      <c r="AR523" s="69"/>
      <c r="AS523" s="69"/>
      <c r="AT523" s="69"/>
      <c r="AU523" s="71"/>
      <c r="AV523" s="64">
        <v>7716</v>
      </c>
      <c r="AW523" s="64">
        <v>7994</v>
      </c>
      <c r="AX523" s="64">
        <v>8469</v>
      </c>
      <c r="AY523" s="64">
        <v>8649</v>
      </c>
      <c r="AZ523" s="64"/>
      <c r="BA523" s="64"/>
      <c r="BB523" s="64"/>
      <c r="BC523" s="64"/>
      <c r="BD523" s="72">
        <f t="shared" si="123"/>
        <v>2148063.4</v>
      </c>
      <c r="BE523" s="73">
        <f t="shared" ref="BE523:BE566" si="133">ROUND(BD523/F523,2)</f>
        <v>1019.97</v>
      </c>
      <c r="BF523" s="74">
        <f t="shared" si="132"/>
        <v>447.75</v>
      </c>
      <c r="BG523" s="66">
        <f t="shared" ref="BG523:BG566" si="134">IF((BF523-BE523)&lt;0,0,(BF523-BE523)*F523)</f>
        <v>0</v>
      </c>
      <c r="BH523" s="75">
        <f t="shared" si="124"/>
        <v>0</v>
      </c>
      <c r="BI523" s="76">
        <f t="shared" si="125"/>
        <v>0</v>
      </c>
    </row>
    <row r="524" spans="1:61" ht="15.75" customHeight="1" x14ac:dyDescent="0.25">
      <c r="A524" s="60">
        <v>1</v>
      </c>
      <c r="B524" s="61">
        <v>583</v>
      </c>
      <c r="C524" s="61">
        <v>16</v>
      </c>
      <c r="D524" s="79" t="s">
        <v>87</v>
      </c>
      <c r="E524" s="62" t="s">
        <v>603</v>
      </c>
      <c r="F524" s="63">
        <v>2192</v>
      </c>
      <c r="G524" s="64">
        <v>10</v>
      </c>
      <c r="H524" s="64">
        <f>+ROUND('Izračun udjela za 2024. (kune)'!H524/'Izračun udjela za 2024. (euri)'!$G$1,2)</f>
        <v>226383.98</v>
      </c>
      <c r="I524" s="65">
        <f>+ROUND('Izračun udjela za 2024. (kune)'!I524/'Izračun udjela za 2024. (euri)'!$G$1,2)</f>
        <v>0</v>
      </c>
      <c r="J524" s="66">
        <f>+ROUND('Izračun udjela za 2024. (kune)'!J524/'Izračun udjela za 2024. (euri)'!$G$1,2)</f>
        <v>249022.38</v>
      </c>
      <c r="K524" s="64">
        <f>+ROUND('Izračun udjela za 2024. (kune)'!K524/'Izračun udjela za 2024. (euri)'!$G$1,2)</f>
        <v>227145.44</v>
      </c>
      <c r="L524" s="65">
        <f>+ROUND('Izračun udjela za 2024. (kune)'!L524/'Izračun udjela za 2024. (euri)'!$G$1,2)</f>
        <v>0</v>
      </c>
      <c r="M524" s="66">
        <f>+ROUND('Izračun udjela za 2024. (kune)'!M524/'Izračun udjela za 2024. (euri)'!$G$1,2)</f>
        <v>249859.98</v>
      </c>
      <c r="N524" s="64">
        <f>+ROUND('Izračun udjela za 2024. (kune)'!N524/'Izračun udjela za 2024. (euri)'!$G$1,2)</f>
        <v>182646.87</v>
      </c>
      <c r="O524" s="65">
        <f>+ROUND('Izračun udjela za 2024. (kune)'!O524/'Izračun udjela za 2024. (euri)'!$G$1,2)</f>
        <v>0</v>
      </c>
      <c r="P524" s="66">
        <f>+ROUND('Izračun udjela za 2024. (kune)'!P524/'Izračun udjela za 2024. (euri)'!$G$1,2)</f>
        <v>200911.55</v>
      </c>
      <c r="Q524" s="64">
        <f>+ROUND('Izračun udjela za 2024. (kune)'!Q524/'Izračun udjela za 2024. (euri)'!$G$1,2)</f>
        <v>212240.89</v>
      </c>
      <c r="R524" s="65">
        <f>+ROUND('Izračun udjela za 2024. (kune)'!R524/'Izračun udjela za 2024. (euri)'!$G$1,2)</f>
        <v>0</v>
      </c>
      <c r="S524" s="66">
        <f>+ROUND('Izračun udjela za 2024. (kune)'!S524/'Izračun udjela za 2024. (euri)'!$G$1,2)</f>
        <v>233464.97</v>
      </c>
      <c r="T524" s="64">
        <f>+ROUND('Izračun udjela za 2024. (kune)'!T524/'Izračun udjela za 2024. (euri)'!$G$1,2)</f>
        <v>252036.4</v>
      </c>
      <c r="U524" s="65">
        <f>+ROUND('Izračun udjela za 2024. (kune)'!U524/'Izračun udjela za 2024. (euri)'!$G$1,2)</f>
        <v>0</v>
      </c>
      <c r="V524" s="67">
        <f>+ROUND('Izračun udjela za 2024. (kune)'!V524/'Izračun udjela za 2024. (euri)'!$G$1,2)</f>
        <v>277240.03999999998</v>
      </c>
      <c r="W524" s="64">
        <f>+ROUND('Izračun udjela za 2024. (kune)'!W524/'Izračun udjela za 2024. (euri)'!$G$1,2)</f>
        <v>302414.27</v>
      </c>
      <c r="X524" s="65">
        <f>+ROUND('Izračun udjela za 2024. (kune)'!X524/'Izračun udjela za 2024. (euri)'!$G$1,2)</f>
        <v>0</v>
      </c>
      <c r="Y524" s="67">
        <f>+ROUND('Izračun udjela za 2024. (kune)'!Y524/'Izračun udjela za 2024. (euri)'!$G$1,2)</f>
        <v>332655.7</v>
      </c>
      <c r="Z524" s="64">
        <f>+ROUND('Izračun udjela za 2024. (kune)'!Z524/'Izračun udjela za 2024. (euri)'!$G$1,2)</f>
        <v>346309.3</v>
      </c>
      <c r="AA524" s="68">
        <f>+ROUND('Izračun udjela za 2024. (kune)'!AA524/'Izračun udjela za 2024. (euri)'!$G$1,2)</f>
        <v>681.19</v>
      </c>
      <c r="AB524" s="65">
        <f>+ROUND('Izračun udjela za 2024. (kune)'!AB524/'Izračun udjela za 2024. (euri)'!$G$1,2)</f>
        <v>0</v>
      </c>
      <c r="AC524" s="67">
        <f>+ROUND('Izračun udjela za 2024. (kune)'!AC524/'Izračun udjela za 2024. (euri)'!$G$1,2)</f>
        <v>380940.23</v>
      </c>
      <c r="AD524" s="64">
        <f>+ROUND('Izračun udjela za 2024. (kune)'!AD524/'Izračun udjela za 2024. (euri)'!$G$1,2)</f>
        <v>364275.74</v>
      </c>
      <c r="AE524" s="68">
        <f>+ROUND('Izračun udjela za 2024. (kune)'!AE524/'Izračun udjela za 2024. (euri)'!$G$1,2)</f>
        <v>138.31</v>
      </c>
      <c r="AF524" s="65">
        <f>+ROUND('Izračun udjela za 2024. (kune)'!AF524/'Izračun udjela za 2024. (euri)'!$G$1,2)</f>
        <v>0</v>
      </c>
      <c r="AG524" s="67">
        <f>+ROUND('Izračun udjela za 2024. (kune)'!AG524/'Izračun udjela za 2024. (euri)'!$G$1,2)</f>
        <v>400703.32</v>
      </c>
      <c r="AH524" s="64">
        <f>+ROUND('Izračun udjela za 2024. (kune)'!AH524/'Izračun udjela za 2024. (euri)'!$G$1,2)</f>
        <v>280378.46999999997</v>
      </c>
      <c r="AI524" s="68">
        <f>+ROUND('Izračun udjela za 2024. (kune)'!AI524/'Izračun udjela za 2024. (euri)'!$G$1,2)</f>
        <v>0.76</v>
      </c>
      <c r="AJ524" s="64">
        <f>+ROUND('Izračun udjela za 2024. (kune)'!AJ524/'Izračun udjela za 2024. (euri)'!$G$1,2)</f>
        <v>0</v>
      </c>
      <c r="AK524" s="67">
        <f>+ROUND('Izračun udjela za 2024. (kune)'!AK524/'Izračun udjela za 2024. (euri)'!$G$1,2)</f>
        <v>308416.32</v>
      </c>
      <c r="AL524" s="64">
        <f>+ROUND('Izračun udjela za 2024. (kune)'!AL524/'Izračun udjela za 2024. (euri)'!$G$1,2)</f>
        <v>385224.71</v>
      </c>
      <c r="AM524" s="68">
        <f>+ROUND('Izračun udjela za 2024. (kune)'!AM524/'Izračun udjela za 2024. (euri)'!$G$1,2)</f>
        <v>20.78</v>
      </c>
      <c r="AN524" s="64">
        <f>+ROUND('Izračun udjela za 2024. (kune)'!AN524/'Izračun udjela za 2024. (euri)'!$G$1,2)</f>
        <v>0</v>
      </c>
      <c r="AO524" s="67">
        <f>+ROUND('Izračun udjela za 2024. (kune)'!AO524/'Izračun udjela za 2024. (euri)'!$G$1,2)</f>
        <v>423747.18</v>
      </c>
      <c r="AP524" s="69"/>
      <c r="AQ524" s="69"/>
      <c r="AR524" s="69"/>
      <c r="AS524" s="69"/>
      <c r="AT524" s="69"/>
      <c r="AU524" s="71"/>
      <c r="AV524" s="64">
        <v>0</v>
      </c>
      <c r="AW524" s="64">
        <v>0</v>
      </c>
      <c r="AX524" s="64">
        <v>0</v>
      </c>
      <c r="AY524" s="64">
        <v>0</v>
      </c>
      <c r="AZ524" s="64"/>
      <c r="BA524" s="64"/>
      <c r="BB524" s="64"/>
      <c r="BC524" s="64"/>
      <c r="BD524" s="72">
        <f t="shared" ref="BD524:BD566" si="135">+ROUND((Y524+AC524+AG524+AK524+AO524)/5,2)</f>
        <v>369292.55</v>
      </c>
      <c r="BE524" s="73">
        <f t="shared" si="133"/>
        <v>168.47</v>
      </c>
      <c r="BF524" s="74">
        <f t="shared" si="132"/>
        <v>447.75</v>
      </c>
      <c r="BG524" s="66">
        <f t="shared" si="134"/>
        <v>612181.75999999989</v>
      </c>
      <c r="BH524" s="75">
        <f t="shared" ref="BH524:BH566" si="136">+BG524/$BG$7</f>
        <v>1.7297790779389876E-3</v>
      </c>
      <c r="BI524" s="76">
        <f t="shared" ref="BI524:BI566" si="137">+ROUND(BH524,18)</f>
        <v>1.72977907793899E-3</v>
      </c>
    </row>
    <row r="525" spans="1:61" ht="15.75" customHeight="1" x14ac:dyDescent="0.25">
      <c r="A525" s="60">
        <v>1</v>
      </c>
      <c r="B525" s="61">
        <v>584</v>
      </c>
      <c r="C525" s="61">
        <v>16</v>
      </c>
      <c r="D525" s="79" t="s">
        <v>87</v>
      </c>
      <c r="E525" s="62" t="s">
        <v>604</v>
      </c>
      <c r="F525" s="63">
        <v>1634</v>
      </c>
      <c r="G525" s="64">
        <v>10</v>
      </c>
      <c r="H525" s="64">
        <f>+ROUND('Izračun udjela za 2024. (kune)'!H525/'Izračun udjela za 2024. (euri)'!$G$1,2)</f>
        <v>148842.96</v>
      </c>
      <c r="I525" s="65">
        <f>+ROUND('Izračun udjela za 2024. (kune)'!I525/'Izračun udjela za 2024. (euri)'!$G$1,2)</f>
        <v>0</v>
      </c>
      <c r="J525" s="66">
        <f>+ROUND('Izračun udjela za 2024. (kune)'!J525/'Izračun udjela za 2024. (euri)'!$G$1,2)</f>
        <v>163727.26</v>
      </c>
      <c r="K525" s="64">
        <f>+ROUND('Izračun udjela za 2024. (kune)'!K525/'Izračun udjela za 2024. (euri)'!$G$1,2)</f>
        <v>155685.96</v>
      </c>
      <c r="L525" s="65">
        <f>+ROUND('Izračun udjela za 2024. (kune)'!L525/'Izračun udjela za 2024. (euri)'!$G$1,2)</f>
        <v>0</v>
      </c>
      <c r="M525" s="66">
        <f>+ROUND('Izračun udjela za 2024. (kune)'!M525/'Izračun udjela za 2024. (euri)'!$G$1,2)</f>
        <v>171254.55</v>
      </c>
      <c r="N525" s="64">
        <f>+ROUND('Izračun udjela za 2024. (kune)'!N525/'Izračun udjela za 2024. (euri)'!$G$1,2)</f>
        <v>96329.94</v>
      </c>
      <c r="O525" s="65">
        <f>+ROUND('Izračun udjela za 2024. (kune)'!O525/'Izračun udjela za 2024. (euri)'!$G$1,2)</f>
        <v>0</v>
      </c>
      <c r="P525" s="66">
        <f>+ROUND('Izračun udjela za 2024. (kune)'!P525/'Izračun udjela za 2024. (euri)'!$G$1,2)</f>
        <v>105962.93</v>
      </c>
      <c r="Q525" s="64">
        <f>+ROUND('Izračun udjela za 2024. (kune)'!Q525/'Izračun udjela za 2024. (euri)'!$G$1,2)</f>
        <v>151170.71</v>
      </c>
      <c r="R525" s="65">
        <f>+ROUND('Izračun udjela za 2024. (kune)'!R525/'Izračun udjela za 2024. (euri)'!$G$1,2)</f>
        <v>0</v>
      </c>
      <c r="S525" s="66">
        <f>+ROUND('Izračun udjela za 2024. (kune)'!S525/'Izračun udjela za 2024. (euri)'!$G$1,2)</f>
        <v>166287.79</v>
      </c>
      <c r="T525" s="64">
        <f>+ROUND('Izračun udjela za 2024. (kune)'!T525/'Izračun udjela za 2024. (euri)'!$G$1,2)</f>
        <v>124898.63</v>
      </c>
      <c r="U525" s="65">
        <f>+ROUND('Izračun udjela za 2024. (kune)'!U525/'Izračun udjela za 2024. (euri)'!$G$1,2)</f>
        <v>1572.96</v>
      </c>
      <c r="V525" s="67">
        <f>+ROUND('Izračun udjela za 2024. (kune)'!V525/'Izračun udjela za 2024. (euri)'!$G$1,2)</f>
        <v>135658.23000000001</v>
      </c>
      <c r="W525" s="64">
        <f>+ROUND('Izračun udjela za 2024. (kune)'!W525/'Izračun udjela za 2024. (euri)'!$G$1,2)</f>
        <v>199148.52</v>
      </c>
      <c r="X525" s="65">
        <f>+ROUND('Izračun udjela za 2024. (kune)'!X525/'Izračun udjela za 2024. (euri)'!$G$1,2)</f>
        <v>18104.48</v>
      </c>
      <c r="Y525" s="67">
        <f>+ROUND('Izračun udjela za 2024. (kune)'!Y525/'Izračun udjela za 2024. (euri)'!$G$1,2)</f>
        <v>199148.45</v>
      </c>
      <c r="Z525" s="64">
        <f>+ROUND('Izračun udjela za 2024. (kune)'!Z525/'Izračun udjela za 2024. (euri)'!$G$1,2)</f>
        <v>254435.48</v>
      </c>
      <c r="AA525" s="68">
        <f>+ROUND('Izračun udjela za 2024. (kune)'!AA525/'Izračun udjela za 2024. (euri)'!$G$1,2)</f>
        <v>394.19</v>
      </c>
      <c r="AB525" s="65">
        <f>+ROUND('Izračun udjela za 2024. (kune)'!AB525/'Izračun udjela za 2024. (euri)'!$G$1,2)</f>
        <v>23130.560000000001</v>
      </c>
      <c r="AC525" s="67">
        <f>+ROUND('Izračun udjela za 2024. (kune)'!AC525/'Izračun udjela za 2024. (euri)'!$G$1,2)</f>
        <v>254435.41</v>
      </c>
      <c r="AD525" s="64">
        <f>+ROUND('Izračun udjela za 2024. (kune)'!AD525/'Izračun udjela za 2024. (euri)'!$G$1,2)</f>
        <v>231015.13</v>
      </c>
      <c r="AE525" s="68">
        <f>+ROUND('Izračun udjela za 2024. (kune)'!AE525/'Izračun udjela za 2024. (euri)'!$G$1,2)</f>
        <v>0</v>
      </c>
      <c r="AF525" s="65">
        <f>+ROUND('Izračun udjela za 2024. (kune)'!AF525/'Izračun udjela za 2024. (euri)'!$G$1,2)</f>
        <v>21011.58</v>
      </c>
      <c r="AG525" s="67">
        <f>+ROUND('Izračun udjela za 2024. (kune)'!AG525/'Izračun udjela za 2024. (euri)'!$G$1,2)</f>
        <v>231003.91</v>
      </c>
      <c r="AH525" s="64">
        <f>+ROUND('Izračun udjela za 2024. (kune)'!AH525/'Izračun udjela za 2024. (euri)'!$G$1,2)</f>
        <v>285623.24</v>
      </c>
      <c r="AI525" s="68">
        <f>+ROUND('Izračun udjela za 2024. (kune)'!AI525/'Izračun udjela za 2024. (euri)'!$G$1,2)</f>
        <v>0</v>
      </c>
      <c r="AJ525" s="64">
        <f>+ROUND('Izračun udjela za 2024. (kune)'!AJ525/'Izračun udjela za 2024. (euri)'!$G$1,2)</f>
        <v>25960.34</v>
      </c>
      <c r="AK525" s="67">
        <f>+ROUND('Izračun udjela za 2024. (kune)'!AK525/'Izračun udjela za 2024. (euri)'!$G$1,2)</f>
        <v>285629.18</v>
      </c>
      <c r="AL525" s="64">
        <f>+ROUND('Izračun udjela za 2024. (kune)'!AL525/'Izračun udjela za 2024. (euri)'!$G$1,2)</f>
        <v>254293.49</v>
      </c>
      <c r="AM525" s="68">
        <f>+ROUND('Izračun udjela za 2024. (kune)'!AM525/'Izračun udjela za 2024. (euri)'!$G$1,2)</f>
        <v>83.86</v>
      </c>
      <c r="AN525" s="64">
        <f>+ROUND('Izračun udjela za 2024. (kune)'!AN525/'Izračun udjela za 2024. (euri)'!$G$1,2)</f>
        <v>23421.93</v>
      </c>
      <c r="AO525" s="67">
        <f>+ROUND('Izračun udjela za 2024. (kune)'!AO525/'Izračun udjela za 2024. (euri)'!$G$1,2)</f>
        <v>253958.71</v>
      </c>
      <c r="AP525" s="69"/>
      <c r="AQ525" s="69"/>
      <c r="AR525" s="69"/>
      <c r="AS525" s="69"/>
      <c r="AT525" s="69"/>
      <c r="AU525" s="71"/>
      <c r="AV525" s="64">
        <v>0</v>
      </c>
      <c r="AW525" s="64">
        <v>0</v>
      </c>
      <c r="AX525" s="64">
        <v>0</v>
      </c>
      <c r="AY525" s="64">
        <v>0</v>
      </c>
      <c r="AZ525" s="64"/>
      <c r="BA525" s="64"/>
      <c r="BB525" s="64"/>
      <c r="BC525" s="64"/>
      <c r="BD525" s="72">
        <f t="shared" si="135"/>
        <v>244835.13</v>
      </c>
      <c r="BE525" s="73">
        <f t="shared" si="133"/>
        <v>149.84</v>
      </c>
      <c r="BF525" s="74">
        <f t="shared" si="132"/>
        <v>447.75</v>
      </c>
      <c r="BG525" s="66">
        <f t="shared" si="134"/>
        <v>486784.93999999994</v>
      </c>
      <c r="BH525" s="75">
        <f t="shared" si="136"/>
        <v>1.3754581722065444E-3</v>
      </c>
      <c r="BI525" s="76">
        <f t="shared" si="137"/>
        <v>1.37545817220654E-3</v>
      </c>
    </row>
    <row r="526" spans="1:61" ht="15.75" customHeight="1" x14ac:dyDescent="0.25">
      <c r="A526" s="60">
        <v>1</v>
      </c>
      <c r="B526" s="61">
        <v>585</v>
      </c>
      <c r="C526" s="61">
        <v>17</v>
      </c>
      <c r="D526" s="79" t="s">
        <v>87</v>
      </c>
      <c r="E526" s="62" t="s">
        <v>605</v>
      </c>
      <c r="F526" s="63">
        <v>3742</v>
      </c>
      <c r="G526" s="64">
        <v>10</v>
      </c>
      <c r="H526" s="64">
        <f>+ROUND('Izračun udjela za 2024. (kune)'!H526/'Izračun udjela za 2024. (euri)'!$G$1,2)</f>
        <v>675936.75</v>
      </c>
      <c r="I526" s="65">
        <f>+ROUND('Izračun udjela za 2024. (kune)'!I526/'Izračun udjela za 2024. (euri)'!$G$1,2)</f>
        <v>49568.76</v>
      </c>
      <c r="J526" s="66">
        <f>+ROUND('Izračun udjela za 2024. (kune)'!J526/'Izračun udjela za 2024. (euri)'!$G$1,2)</f>
        <v>689004.78</v>
      </c>
      <c r="K526" s="64">
        <f>+ROUND('Izračun udjela za 2024. (kune)'!K526/'Izračun udjela za 2024. (euri)'!$G$1,2)</f>
        <v>680661.73</v>
      </c>
      <c r="L526" s="65">
        <f>+ROUND('Izračun udjela za 2024. (kune)'!L526/'Izračun udjela za 2024. (euri)'!$G$1,2)</f>
        <v>49915.26</v>
      </c>
      <c r="M526" s="66">
        <f>+ROUND('Izračun udjela za 2024. (kune)'!M526/'Izračun udjela za 2024. (euri)'!$G$1,2)</f>
        <v>693821.12</v>
      </c>
      <c r="N526" s="64">
        <f>+ROUND('Izračun udjela za 2024. (kune)'!N526/'Izračun udjela za 2024. (euri)'!$G$1,2)</f>
        <v>700127.97</v>
      </c>
      <c r="O526" s="65">
        <f>+ROUND('Izračun udjela za 2024. (kune)'!O526/'Izračun udjela za 2024. (euri)'!$G$1,2)</f>
        <v>51342.8</v>
      </c>
      <c r="P526" s="66">
        <f>+ROUND('Izračun udjela za 2024. (kune)'!P526/'Izračun udjela za 2024. (euri)'!$G$1,2)</f>
        <v>713663.68</v>
      </c>
      <c r="Q526" s="64">
        <f>+ROUND('Izračun udjela za 2024. (kune)'!Q526/'Izračun udjela za 2024. (euri)'!$G$1,2)</f>
        <v>662377.17000000004</v>
      </c>
      <c r="R526" s="65">
        <f>+ROUND('Izračun udjela za 2024. (kune)'!R526/'Izračun udjela za 2024. (euri)'!$G$1,2)</f>
        <v>48871.78</v>
      </c>
      <c r="S526" s="66">
        <f>+ROUND('Izračun udjela za 2024. (kune)'!S526/'Izračun udjela za 2024. (euri)'!$G$1,2)</f>
        <v>674855.93</v>
      </c>
      <c r="T526" s="64">
        <f>+ROUND('Izračun udjela za 2024. (kune)'!T526/'Izračun udjela za 2024. (euri)'!$G$1,2)</f>
        <v>735594.13</v>
      </c>
      <c r="U526" s="65">
        <f>+ROUND('Izračun udjela za 2024. (kune)'!U526/'Izračun udjela za 2024. (euri)'!$G$1,2)</f>
        <v>54482.77</v>
      </c>
      <c r="V526" s="67">
        <f>+ROUND('Izračun udjela za 2024. (kune)'!V526/'Izračun udjela za 2024. (euri)'!$G$1,2)</f>
        <v>749222.5</v>
      </c>
      <c r="W526" s="64">
        <f>+ROUND('Izračun udjela za 2024. (kune)'!W526/'Izračun udjela za 2024. (euri)'!$G$1,2)</f>
        <v>969814.54</v>
      </c>
      <c r="X526" s="65">
        <f>+ROUND('Izračun udjela za 2024. (kune)'!X526/'Izračun udjela za 2024. (euri)'!$G$1,2)</f>
        <v>71838.179999999993</v>
      </c>
      <c r="Y526" s="67">
        <f>+ROUND('Izračun udjela za 2024. (kune)'!Y526/'Izračun udjela za 2024. (euri)'!$G$1,2)</f>
        <v>987774</v>
      </c>
      <c r="Z526" s="64">
        <f>+ROUND('Izračun udjela za 2024. (kune)'!Z526/'Izračun udjela za 2024. (euri)'!$G$1,2)</f>
        <v>1158828.1299999999</v>
      </c>
      <c r="AA526" s="68">
        <f>+ROUND('Izračun udjela za 2024. (kune)'!AA526/'Izračun udjela za 2024. (euri)'!$G$1,2)</f>
        <v>6022.53</v>
      </c>
      <c r="AB526" s="65">
        <f>+ROUND('Izračun udjela za 2024. (kune)'!AB526/'Izračun udjela za 2024. (euri)'!$G$1,2)</f>
        <v>85839.2</v>
      </c>
      <c r="AC526" s="67">
        <f>+ROUND('Izračun udjela za 2024. (kune)'!AC526/'Izračun udjela za 2024. (euri)'!$G$1,2)</f>
        <v>1206949.9099999999</v>
      </c>
      <c r="AD526" s="64">
        <f>+ROUND('Izračun udjela za 2024. (kune)'!AD526/'Izračun udjela za 2024. (euri)'!$G$1,2)</f>
        <v>1082114.8999999999</v>
      </c>
      <c r="AE526" s="68">
        <f>+ROUND('Izračun udjela za 2024. (kune)'!AE526/'Izračun udjela za 2024. (euri)'!$G$1,2)</f>
        <v>3943.4</v>
      </c>
      <c r="AF526" s="65">
        <f>+ROUND('Izračun udjela za 2024. (kune)'!AF526/'Izračun udjela za 2024. (euri)'!$G$1,2)</f>
        <v>33841.360000000001</v>
      </c>
      <c r="AG526" s="67">
        <f>+ROUND('Izračun udjela za 2024. (kune)'!AG526/'Izračun udjela za 2024. (euri)'!$G$1,2)</f>
        <v>1182926</v>
      </c>
      <c r="AH526" s="64">
        <f>+ROUND('Izračun udjela za 2024. (kune)'!AH526/'Izračun udjela za 2024. (euri)'!$G$1,2)</f>
        <v>858999.95</v>
      </c>
      <c r="AI526" s="68">
        <f>+ROUND('Izračun udjela za 2024. (kune)'!AI526/'Izračun udjela za 2024. (euri)'!$G$1,2)</f>
        <v>4873.22</v>
      </c>
      <c r="AJ526" s="64">
        <f>+ROUND('Izračun udjela za 2024. (kune)'!AJ526/'Izračun udjela za 2024. (euri)'!$G$1,2)</f>
        <v>0</v>
      </c>
      <c r="AK526" s="67">
        <f>+ROUND('Izračun udjela za 2024. (kune)'!AK526/'Izračun udjela za 2024. (euri)'!$G$1,2)</f>
        <v>980710.01</v>
      </c>
      <c r="AL526" s="64">
        <f>+ROUND('Izračun udjela za 2024. (kune)'!AL526/'Izračun udjela za 2024. (euri)'!$G$1,2)</f>
        <v>944856.73</v>
      </c>
      <c r="AM526" s="68">
        <f>+ROUND('Izračun udjela za 2024. (kune)'!AM526/'Izračun udjela za 2024. (euri)'!$G$1,2)</f>
        <v>4546.66</v>
      </c>
      <c r="AN526" s="64">
        <f>+ROUND('Izračun udjela za 2024. (kune)'!AN526/'Izračun udjela za 2024. (euri)'!$G$1,2)</f>
        <v>0</v>
      </c>
      <c r="AO526" s="67">
        <f>+ROUND('Izračun udjela za 2024. (kune)'!AO526/'Izračun udjela za 2024. (euri)'!$G$1,2)</f>
        <v>1080110.53</v>
      </c>
      <c r="AP526" s="69"/>
      <c r="AQ526" s="69"/>
      <c r="AR526" s="69"/>
      <c r="AS526" s="69"/>
      <c r="AT526" s="69"/>
      <c r="AU526" s="71"/>
      <c r="AV526" s="64">
        <v>152</v>
      </c>
      <c r="AW526" s="64">
        <v>156</v>
      </c>
      <c r="AX526" s="64">
        <v>188</v>
      </c>
      <c r="AY526" s="64">
        <v>209</v>
      </c>
      <c r="AZ526" s="64"/>
      <c r="BA526" s="64"/>
      <c r="BB526" s="64"/>
      <c r="BC526" s="64"/>
      <c r="BD526" s="72">
        <f t="shared" si="135"/>
        <v>1087694.0900000001</v>
      </c>
      <c r="BE526" s="73">
        <f t="shared" si="133"/>
        <v>290.67</v>
      </c>
      <c r="BF526" s="74">
        <f t="shared" si="132"/>
        <v>447.75</v>
      </c>
      <c r="BG526" s="66">
        <f t="shared" si="134"/>
        <v>587793.36</v>
      </c>
      <c r="BH526" s="75">
        <f t="shared" si="136"/>
        <v>1.6608672827486065E-3</v>
      </c>
      <c r="BI526" s="76">
        <f t="shared" si="137"/>
        <v>1.66086728274861E-3</v>
      </c>
    </row>
    <row r="527" spans="1:61" ht="15.75" customHeight="1" x14ac:dyDescent="0.25">
      <c r="A527" s="60">
        <v>1</v>
      </c>
      <c r="B527" s="61">
        <v>586</v>
      </c>
      <c r="C527" s="61">
        <v>17</v>
      </c>
      <c r="D527" s="79" t="s">
        <v>87</v>
      </c>
      <c r="E527" s="62" t="s">
        <v>606</v>
      </c>
      <c r="F527" s="63">
        <v>495</v>
      </c>
      <c r="G527" s="64">
        <v>10</v>
      </c>
      <c r="H527" s="64">
        <f>+ROUND('Izračun udjela za 2024. (kune)'!H527/'Izračun udjela za 2024. (euri)'!$G$1,2)</f>
        <v>66785.679999999993</v>
      </c>
      <c r="I527" s="65">
        <f>+ROUND('Izračun udjela za 2024. (kune)'!I527/'Izračun udjela za 2024. (euri)'!$G$1,2)</f>
        <v>0</v>
      </c>
      <c r="J527" s="66">
        <f>+ROUND('Izračun udjela za 2024. (kune)'!J527/'Izračun udjela za 2024. (euri)'!$G$1,2)</f>
        <v>73464.25</v>
      </c>
      <c r="K527" s="64">
        <f>+ROUND('Izračun udjela za 2024. (kune)'!K527/'Izračun udjela za 2024. (euri)'!$G$1,2)</f>
        <v>60399.62</v>
      </c>
      <c r="L527" s="65">
        <f>+ROUND('Izračun udjela za 2024. (kune)'!L527/'Izračun udjela za 2024. (euri)'!$G$1,2)</f>
        <v>0</v>
      </c>
      <c r="M527" s="66">
        <f>+ROUND('Izračun udjela za 2024. (kune)'!M527/'Izračun udjela za 2024. (euri)'!$G$1,2)</f>
        <v>66439.58</v>
      </c>
      <c r="N527" s="64">
        <f>+ROUND('Izračun udjela za 2024. (kune)'!N527/'Izračun udjela za 2024. (euri)'!$G$1,2)</f>
        <v>55611.07</v>
      </c>
      <c r="O527" s="65">
        <f>+ROUND('Izračun udjela za 2024. (kune)'!O527/'Izračun udjela za 2024. (euri)'!$G$1,2)</f>
        <v>0</v>
      </c>
      <c r="P527" s="66">
        <f>+ROUND('Izračun udjela za 2024. (kune)'!P527/'Izračun udjela za 2024. (euri)'!$G$1,2)</f>
        <v>61172.18</v>
      </c>
      <c r="Q527" s="64">
        <f>+ROUND('Izračun udjela za 2024. (kune)'!Q527/'Izračun udjela za 2024. (euri)'!$G$1,2)</f>
        <v>73177.87</v>
      </c>
      <c r="R527" s="65">
        <f>+ROUND('Izračun udjela za 2024. (kune)'!R527/'Izračun udjela za 2024. (euri)'!$G$1,2)</f>
        <v>0</v>
      </c>
      <c r="S527" s="66">
        <f>+ROUND('Izračun udjela za 2024. (kune)'!S527/'Izračun udjela za 2024. (euri)'!$G$1,2)</f>
        <v>80495.66</v>
      </c>
      <c r="T527" s="64">
        <f>+ROUND('Izračun udjela za 2024. (kune)'!T527/'Izračun udjela za 2024. (euri)'!$G$1,2)</f>
        <v>55522.42</v>
      </c>
      <c r="U527" s="65">
        <f>+ROUND('Izračun udjela za 2024. (kune)'!U527/'Izračun udjela za 2024. (euri)'!$G$1,2)</f>
        <v>0</v>
      </c>
      <c r="V527" s="67">
        <f>+ROUND('Izračun udjela za 2024. (kune)'!V527/'Izračun udjela za 2024. (euri)'!$G$1,2)</f>
        <v>61074.66</v>
      </c>
      <c r="W527" s="64">
        <f>+ROUND('Izračun udjela za 2024. (kune)'!W527/'Izračun udjela za 2024. (euri)'!$G$1,2)</f>
        <v>89738.26</v>
      </c>
      <c r="X527" s="65">
        <f>+ROUND('Izračun udjela za 2024. (kune)'!X527/'Izračun udjela za 2024. (euri)'!$G$1,2)</f>
        <v>0</v>
      </c>
      <c r="Y527" s="67">
        <f>+ROUND('Izračun udjela za 2024. (kune)'!Y527/'Izračun udjela za 2024. (euri)'!$G$1,2)</f>
        <v>98712.09</v>
      </c>
      <c r="Z527" s="64">
        <f>+ROUND('Izračun udjela za 2024. (kune)'!Z527/'Izračun udjela za 2024. (euri)'!$G$1,2)</f>
        <v>81605.399999999994</v>
      </c>
      <c r="AA527" s="68">
        <f>+ROUND('Izračun udjela za 2024. (kune)'!AA527/'Izračun udjela za 2024. (euri)'!$G$1,2)</f>
        <v>3276.08</v>
      </c>
      <c r="AB527" s="65">
        <f>+ROUND('Izračun udjela za 2024. (kune)'!AB527/'Izračun udjela za 2024. (euri)'!$G$1,2)</f>
        <v>0</v>
      </c>
      <c r="AC527" s="67">
        <f>+ROUND('Izračun udjela za 2024. (kune)'!AC527/'Izračun udjela za 2024. (euri)'!$G$1,2)</f>
        <v>100177.78</v>
      </c>
      <c r="AD527" s="64">
        <f>+ROUND('Izračun udjela za 2024. (kune)'!AD527/'Izračun udjela za 2024. (euri)'!$G$1,2)</f>
        <v>77893.58</v>
      </c>
      <c r="AE527" s="68">
        <f>+ROUND('Izračun udjela za 2024. (kune)'!AE527/'Izračun udjela za 2024. (euri)'!$G$1,2)</f>
        <v>1172.3</v>
      </c>
      <c r="AF527" s="65">
        <f>+ROUND('Izračun udjela za 2024. (kune)'!AF527/'Izračun udjela za 2024. (euri)'!$G$1,2)</f>
        <v>0</v>
      </c>
      <c r="AG527" s="67">
        <f>+ROUND('Izračun udjela za 2024. (kune)'!AG527/'Izračun udjela za 2024. (euri)'!$G$1,2)</f>
        <v>101036.84</v>
      </c>
      <c r="AH527" s="64">
        <f>+ROUND('Izračun udjela za 2024. (kune)'!AH527/'Izračun udjela za 2024. (euri)'!$G$1,2)</f>
        <v>79060.820000000007</v>
      </c>
      <c r="AI527" s="68">
        <f>+ROUND('Izračun udjela za 2024. (kune)'!AI527/'Izračun udjela za 2024. (euri)'!$G$1,2)</f>
        <v>1640.87</v>
      </c>
      <c r="AJ527" s="64">
        <f>+ROUND('Izračun udjela za 2024. (kune)'!AJ527/'Izračun udjela za 2024. (euri)'!$G$1,2)</f>
        <v>0</v>
      </c>
      <c r="AK527" s="67">
        <f>+ROUND('Izračun udjela za 2024. (kune)'!AK527/'Izračun udjela za 2024. (euri)'!$G$1,2)</f>
        <v>102681.35</v>
      </c>
      <c r="AL527" s="64">
        <f>+ROUND('Izračun udjela za 2024. (kune)'!AL527/'Izračun udjela za 2024. (euri)'!$G$1,2)</f>
        <v>78984.63</v>
      </c>
      <c r="AM527" s="68">
        <f>+ROUND('Izračun udjela za 2024. (kune)'!AM527/'Izračun udjela za 2024. (euri)'!$G$1,2)</f>
        <v>2253.0300000000002</v>
      </c>
      <c r="AN527" s="64">
        <f>+ROUND('Izračun udjela za 2024. (kune)'!AN527/'Izračun udjela za 2024. (euri)'!$G$1,2)</f>
        <v>0</v>
      </c>
      <c r="AO527" s="67">
        <f>+ROUND('Izračun udjela za 2024. (kune)'!AO527/'Izračun udjela za 2024. (euri)'!$G$1,2)</f>
        <v>100172.23</v>
      </c>
      <c r="AP527" s="69"/>
      <c r="AQ527" s="69"/>
      <c r="AR527" s="69"/>
      <c r="AS527" s="69"/>
      <c r="AT527" s="69"/>
      <c r="AU527" s="71"/>
      <c r="AV527" s="64">
        <v>64</v>
      </c>
      <c r="AW527" s="64">
        <v>76</v>
      </c>
      <c r="AX527" s="64">
        <v>80</v>
      </c>
      <c r="AY527" s="64">
        <v>72</v>
      </c>
      <c r="AZ527" s="64"/>
      <c r="BA527" s="64"/>
      <c r="BB527" s="64"/>
      <c r="BC527" s="64"/>
      <c r="BD527" s="72">
        <f t="shared" si="135"/>
        <v>100556.06</v>
      </c>
      <c r="BE527" s="73">
        <f t="shared" si="133"/>
        <v>203.14</v>
      </c>
      <c r="BF527" s="74">
        <f t="shared" si="132"/>
        <v>447.75</v>
      </c>
      <c r="BG527" s="66">
        <f t="shared" si="134"/>
        <v>121081.95000000001</v>
      </c>
      <c r="BH527" s="75">
        <f t="shared" si="136"/>
        <v>3.4212882106460452E-4</v>
      </c>
      <c r="BI527" s="76">
        <f t="shared" si="137"/>
        <v>3.4212882106460501E-4</v>
      </c>
    </row>
    <row r="528" spans="1:61" ht="15.75" customHeight="1" x14ac:dyDescent="0.25">
      <c r="A528" s="60">
        <v>1</v>
      </c>
      <c r="B528" s="61">
        <v>587</v>
      </c>
      <c r="C528" s="61">
        <v>17</v>
      </c>
      <c r="D528" s="79" t="s">
        <v>87</v>
      </c>
      <c r="E528" s="62" t="s">
        <v>607</v>
      </c>
      <c r="F528" s="63">
        <v>667</v>
      </c>
      <c r="G528" s="64">
        <v>10</v>
      </c>
      <c r="H528" s="64">
        <f>+ROUND('Izračun udjela za 2024. (kune)'!H528/'Izračun udjela za 2024. (euri)'!$G$1,2)</f>
        <v>48743.66</v>
      </c>
      <c r="I528" s="65">
        <f>+ROUND('Izračun udjela za 2024. (kune)'!I528/'Izračun udjela za 2024. (euri)'!$G$1,2)</f>
        <v>5538.41</v>
      </c>
      <c r="J528" s="66">
        <f>+ROUND('Izračun udjela za 2024. (kune)'!J528/'Izračun udjela za 2024. (euri)'!$G$1,2)</f>
        <v>47525.760000000002</v>
      </c>
      <c r="K528" s="64">
        <f>+ROUND('Izračun udjela za 2024. (kune)'!K528/'Izračun udjela za 2024. (euri)'!$G$1,2)</f>
        <v>85118.25</v>
      </c>
      <c r="L528" s="65">
        <f>+ROUND('Izračun udjela za 2024. (kune)'!L528/'Izračun udjela za 2024. (euri)'!$G$1,2)</f>
        <v>7400.63</v>
      </c>
      <c r="M528" s="66">
        <f>+ROUND('Izračun udjela za 2024. (kune)'!M528/'Izračun udjela za 2024. (euri)'!$G$1,2)</f>
        <v>85489.38</v>
      </c>
      <c r="N528" s="64">
        <f>+ROUND('Izračun udjela za 2024. (kune)'!N528/'Izračun udjela za 2024. (euri)'!$G$1,2)</f>
        <v>55132.31</v>
      </c>
      <c r="O528" s="65">
        <f>+ROUND('Izračun udjela za 2024. (kune)'!O528/'Izračun udjela za 2024. (euri)'!$G$1,2)</f>
        <v>3570.73</v>
      </c>
      <c r="P528" s="66">
        <f>+ROUND('Izračun udjela za 2024. (kune)'!P528/'Izračun udjela za 2024. (euri)'!$G$1,2)</f>
        <v>56717.73</v>
      </c>
      <c r="Q528" s="64">
        <f>+ROUND('Izračun udjela za 2024. (kune)'!Q528/'Izračun udjela za 2024. (euri)'!$G$1,2)</f>
        <v>32055.32</v>
      </c>
      <c r="R528" s="65">
        <f>+ROUND('Izračun udjela za 2024. (kune)'!R528/'Izračun udjela za 2024. (euri)'!$G$1,2)</f>
        <v>2264.37</v>
      </c>
      <c r="S528" s="66">
        <f>+ROUND('Izračun udjela za 2024. (kune)'!S528/'Izračun udjela za 2024. (euri)'!$G$1,2)</f>
        <v>32770.050000000003</v>
      </c>
      <c r="T528" s="64">
        <f>+ROUND('Izračun udjela za 2024. (kune)'!T528/'Izračun udjela za 2024. (euri)'!$G$1,2)</f>
        <v>11976.31</v>
      </c>
      <c r="U528" s="65">
        <f>+ROUND('Izračun udjela za 2024. (kune)'!U528/'Izračun udjela za 2024. (euri)'!$G$1,2)</f>
        <v>1028.73</v>
      </c>
      <c r="V528" s="67">
        <f>+ROUND('Izračun udjela za 2024. (kune)'!V528/'Izračun udjela za 2024. (euri)'!$G$1,2)</f>
        <v>12042.34</v>
      </c>
      <c r="W528" s="64">
        <f>+ROUND('Izračun udjela za 2024. (kune)'!W528/'Izračun udjela za 2024. (euri)'!$G$1,2)</f>
        <v>36417.85</v>
      </c>
      <c r="X528" s="65">
        <f>+ROUND('Izračun udjela za 2024. (kune)'!X528/'Izračun udjela za 2024. (euri)'!$G$1,2)</f>
        <v>2382.52</v>
      </c>
      <c r="Y528" s="67">
        <f>+ROUND('Izračun udjela za 2024. (kune)'!Y528/'Izračun udjela za 2024. (euri)'!$G$1,2)</f>
        <v>37438.870000000003</v>
      </c>
      <c r="Z528" s="64">
        <f>+ROUND('Izračun udjela za 2024. (kune)'!Z528/'Izračun udjela za 2024. (euri)'!$G$1,2)</f>
        <v>43085.94</v>
      </c>
      <c r="AA528" s="68">
        <f>+ROUND('Izračun udjela za 2024. (kune)'!AA528/'Izračun udjela za 2024. (euri)'!$G$1,2)</f>
        <v>1354.68</v>
      </c>
      <c r="AB528" s="65">
        <f>+ROUND('Izračun udjela za 2024. (kune)'!AB528/'Izračun udjela za 2024. (euri)'!$G$1,2)</f>
        <v>2818.75</v>
      </c>
      <c r="AC528" s="67">
        <f>+ROUND('Izračun udjela za 2024. (kune)'!AC528/'Izračun udjela za 2024. (euri)'!$G$1,2)</f>
        <v>46964.63</v>
      </c>
      <c r="AD528" s="64">
        <f>+ROUND('Izračun udjela za 2024. (kune)'!AD528/'Izračun udjela za 2024. (euri)'!$G$1,2)</f>
        <v>43588.61</v>
      </c>
      <c r="AE528" s="68">
        <f>+ROUND('Izračun udjela za 2024. (kune)'!AE528/'Izračun udjela za 2024. (euri)'!$G$1,2)</f>
        <v>655.6</v>
      </c>
      <c r="AF528" s="65">
        <f>+ROUND('Izračun udjela za 2024. (kune)'!AF528/'Izračun udjela za 2024. (euri)'!$G$1,2)</f>
        <v>2428.5500000000002</v>
      </c>
      <c r="AG528" s="67">
        <f>+ROUND('Izračun udjela za 2024. (kune)'!AG528/'Izračun udjela za 2024. (euri)'!$G$1,2)</f>
        <v>50029.72</v>
      </c>
      <c r="AH528" s="64">
        <f>+ROUND('Izračun udjela za 2024. (kune)'!AH528/'Izračun udjela za 2024. (euri)'!$G$1,2)</f>
        <v>65385.23</v>
      </c>
      <c r="AI528" s="68">
        <f>+ROUND('Izračun udjela za 2024. (kune)'!AI528/'Izračun udjela za 2024. (euri)'!$G$1,2)</f>
        <v>1861.01</v>
      </c>
      <c r="AJ528" s="64">
        <f>+ROUND('Izračun udjela za 2024. (kune)'!AJ528/'Izračun udjela za 2024. (euri)'!$G$1,2)</f>
        <v>4596.08</v>
      </c>
      <c r="AK528" s="67">
        <f>+ROUND('Izračun udjela za 2024. (kune)'!AK528/'Izračun udjela za 2024. (euri)'!$G$1,2)</f>
        <v>72485.69</v>
      </c>
      <c r="AL528" s="64">
        <f>+ROUND('Izračun udjela za 2024. (kune)'!AL528/'Izračun udjela za 2024. (euri)'!$G$1,2)</f>
        <v>55679.82</v>
      </c>
      <c r="AM528" s="68">
        <f>+ROUND('Izračun udjela za 2024. (kune)'!AM528/'Izračun udjela za 2024. (euri)'!$G$1,2)</f>
        <v>1587.99</v>
      </c>
      <c r="AN528" s="64">
        <f>+ROUND('Izračun udjela za 2024. (kune)'!AN528/'Izračun udjela za 2024. (euri)'!$G$1,2)</f>
        <v>3611.89</v>
      </c>
      <c r="AO528" s="67">
        <f>+ROUND('Izračun udjela za 2024. (kune)'!AO528/'Izračun udjela za 2024. (euri)'!$G$1,2)</f>
        <v>66915.56</v>
      </c>
      <c r="AP528" s="69"/>
      <c r="AQ528" s="69"/>
      <c r="AR528" s="69"/>
      <c r="AS528" s="69"/>
      <c r="AT528" s="69"/>
      <c r="AU528" s="71"/>
      <c r="AV528" s="64">
        <v>19</v>
      </c>
      <c r="AW528" s="64">
        <v>25</v>
      </c>
      <c r="AX528" s="64">
        <v>35</v>
      </c>
      <c r="AY528" s="64">
        <v>52</v>
      </c>
      <c r="AZ528" s="64"/>
      <c r="BA528" s="64"/>
      <c r="BB528" s="64"/>
      <c r="BC528" s="64"/>
      <c r="BD528" s="72">
        <f t="shared" si="135"/>
        <v>54766.89</v>
      </c>
      <c r="BE528" s="73">
        <f t="shared" si="133"/>
        <v>82.11</v>
      </c>
      <c r="BF528" s="74">
        <f t="shared" si="132"/>
        <v>447.75</v>
      </c>
      <c r="BG528" s="66">
        <f t="shared" si="134"/>
        <v>243881.88</v>
      </c>
      <c r="BH528" s="75">
        <f t="shared" si="136"/>
        <v>6.891119616377118E-4</v>
      </c>
      <c r="BI528" s="76">
        <f t="shared" si="137"/>
        <v>6.8911196163771202E-4</v>
      </c>
    </row>
    <row r="529" spans="1:61" ht="15.75" customHeight="1" x14ac:dyDescent="0.25">
      <c r="A529" s="60">
        <v>1</v>
      </c>
      <c r="B529" s="61">
        <v>588</v>
      </c>
      <c r="C529" s="61">
        <v>17</v>
      </c>
      <c r="D529" s="79" t="s">
        <v>87</v>
      </c>
      <c r="E529" s="62" t="s">
        <v>608</v>
      </c>
      <c r="F529" s="63">
        <v>2995</v>
      </c>
      <c r="G529" s="64">
        <v>10</v>
      </c>
      <c r="H529" s="64">
        <f>+ROUND('Izračun udjela za 2024. (kune)'!H529/'Izračun udjela za 2024. (euri)'!$G$1,2)</f>
        <v>752130.29</v>
      </c>
      <c r="I529" s="65">
        <f>+ROUND('Izračun udjela za 2024. (kune)'!I529/'Izračun udjela za 2024. (euri)'!$G$1,2)</f>
        <v>0</v>
      </c>
      <c r="J529" s="66">
        <f>+ROUND('Izračun udjela za 2024. (kune)'!J529/'Izračun udjela za 2024. (euri)'!$G$1,2)</f>
        <v>827343.32</v>
      </c>
      <c r="K529" s="64">
        <f>+ROUND('Izračun udjela za 2024. (kune)'!K529/'Izračun udjela za 2024. (euri)'!$G$1,2)</f>
        <v>893533.41</v>
      </c>
      <c r="L529" s="65">
        <f>+ROUND('Izračun udjela za 2024. (kune)'!L529/'Izračun udjela za 2024. (euri)'!$G$1,2)</f>
        <v>0</v>
      </c>
      <c r="M529" s="66">
        <f>+ROUND('Izračun udjela za 2024. (kune)'!M529/'Izračun udjela za 2024. (euri)'!$G$1,2)</f>
        <v>982886.75</v>
      </c>
      <c r="N529" s="64">
        <f>+ROUND('Izračun udjela za 2024. (kune)'!N529/'Izračun udjela za 2024. (euri)'!$G$1,2)</f>
        <v>792089.64</v>
      </c>
      <c r="O529" s="65">
        <f>+ROUND('Izračun udjela za 2024. (kune)'!O529/'Izračun udjela za 2024. (euri)'!$G$1,2)</f>
        <v>0</v>
      </c>
      <c r="P529" s="66">
        <f>+ROUND('Izračun udjela za 2024. (kune)'!P529/'Izračun udjela za 2024. (euri)'!$G$1,2)</f>
        <v>871298.61</v>
      </c>
      <c r="Q529" s="64">
        <f>+ROUND('Izračun udjela za 2024. (kune)'!Q529/'Izračun udjela za 2024. (euri)'!$G$1,2)</f>
        <v>851976.5</v>
      </c>
      <c r="R529" s="65">
        <f>+ROUND('Izračun udjela za 2024. (kune)'!R529/'Izračun udjela za 2024. (euri)'!$G$1,2)</f>
        <v>0</v>
      </c>
      <c r="S529" s="66">
        <f>+ROUND('Izračun udjela za 2024. (kune)'!S529/'Izračun udjela za 2024. (euri)'!$G$1,2)</f>
        <v>937174.15</v>
      </c>
      <c r="T529" s="64">
        <f>+ROUND('Izračun udjela za 2024. (kune)'!T529/'Izračun udjela za 2024. (euri)'!$G$1,2)</f>
        <v>727530.61</v>
      </c>
      <c r="U529" s="65">
        <f>+ROUND('Izračun udjela za 2024. (kune)'!U529/'Izračun udjela za 2024. (euri)'!$G$1,2)</f>
        <v>0</v>
      </c>
      <c r="V529" s="67">
        <f>+ROUND('Izračun udjela za 2024. (kune)'!V529/'Izračun udjela za 2024. (euri)'!$G$1,2)</f>
        <v>800283.67</v>
      </c>
      <c r="W529" s="64">
        <f>+ROUND('Izračun udjela za 2024. (kune)'!W529/'Izračun udjela za 2024. (euri)'!$G$1,2)</f>
        <v>831777.75</v>
      </c>
      <c r="X529" s="65">
        <f>+ROUND('Izračun udjela za 2024. (kune)'!X529/'Izračun udjela za 2024. (euri)'!$G$1,2)</f>
        <v>0</v>
      </c>
      <c r="Y529" s="67">
        <f>+ROUND('Izračun udjela za 2024. (kune)'!Y529/'Izračun udjela za 2024. (euri)'!$G$1,2)</f>
        <v>914955.53</v>
      </c>
      <c r="Z529" s="64">
        <f>+ROUND('Izračun udjela za 2024. (kune)'!Z529/'Izračun udjela za 2024. (euri)'!$G$1,2)</f>
        <v>991539.24</v>
      </c>
      <c r="AA529" s="68">
        <f>+ROUND('Izračun udjela za 2024. (kune)'!AA529/'Izračun udjela za 2024. (euri)'!$G$1,2)</f>
        <v>214250</v>
      </c>
      <c r="AB529" s="65">
        <f>+ROUND('Izračun udjela za 2024. (kune)'!AB529/'Izračun udjela za 2024. (euri)'!$G$1,2)</f>
        <v>0</v>
      </c>
      <c r="AC529" s="67">
        <f>+ROUND('Izračun udjela za 2024. (kune)'!AC529/'Izračun udjela za 2024. (euri)'!$G$1,2)</f>
        <v>2695870.24</v>
      </c>
      <c r="AD529" s="64">
        <f>+ROUND('Izračun udjela za 2024. (kune)'!AD529/'Izračun udjela za 2024. (euri)'!$G$1,2)</f>
        <v>868772.17</v>
      </c>
      <c r="AE529" s="68">
        <f>+ROUND('Izračun udjela za 2024. (kune)'!AE529/'Izračun udjela za 2024. (euri)'!$G$1,2)</f>
        <v>197720.62</v>
      </c>
      <c r="AF529" s="65">
        <f>+ROUND('Izračun udjela za 2024. (kune)'!AF529/'Izračun udjela za 2024. (euri)'!$G$1,2)</f>
        <v>0</v>
      </c>
      <c r="AG529" s="67">
        <f>+ROUND('Izračun udjela za 2024. (kune)'!AG529/'Izračun udjela za 2024. (euri)'!$G$1,2)</f>
        <v>2460095.7799999998</v>
      </c>
      <c r="AH529" s="64">
        <f>+ROUND('Izračun udjela za 2024. (kune)'!AH529/'Izračun udjela za 2024. (euri)'!$G$1,2)</f>
        <v>979938.64</v>
      </c>
      <c r="AI529" s="68">
        <f>+ROUND('Izračun udjela za 2024. (kune)'!AI529/'Izračun udjela za 2024. (euri)'!$G$1,2)</f>
        <v>316618.52</v>
      </c>
      <c r="AJ529" s="64">
        <f>+ROUND('Izračun udjela za 2024. (kune)'!AJ529/'Izračun udjela za 2024. (euri)'!$G$1,2)</f>
        <v>0</v>
      </c>
      <c r="AK529" s="67">
        <f>+ROUND('Izračun udjela za 2024. (kune)'!AK529/'Izračun udjela za 2024. (euri)'!$G$1,2)</f>
        <v>2610798.86</v>
      </c>
      <c r="AL529" s="64">
        <f>+ROUND('Izračun udjela za 2024. (kune)'!AL529/'Izračun udjela za 2024. (euri)'!$G$1,2)</f>
        <v>1287757.99</v>
      </c>
      <c r="AM529" s="68">
        <f>+ROUND('Izračun udjela za 2024. (kune)'!AM529/'Izračun udjela za 2024. (euri)'!$G$1,2)</f>
        <v>342294.45</v>
      </c>
      <c r="AN529" s="64">
        <f>+ROUND('Izračun udjela za 2024. (kune)'!AN529/'Izračun udjela za 2024. (euri)'!$G$1,2)</f>
        <v>0</v>
      </c>
      <c r="AO529" s="67">
        <f>+ROUND('Izračun udjela za 2024. (kune)'!AO529/'Izračun udjela za 2024. (euri)'!$G$1,2)</f>
        <v>2960794.29</v>
      </c>
      <c r="AP529" s="69"/>
      <c r="AQ529" s="69"/>
      <c r="AR529" s="69"/>
      <c r="AS529" s="69"/>
      <c r="AT529" s="69"/>
      <c r="AU529" s="71"/>
      <c r="AV529" s="64">
        <v>8406</v>
      </c>
      <c r="AW529" s="64">
        <v>7863</v>
      </c>
      <c r="AX529" s="64">
        <v>8590</v>
      </c>
      <c r="AY529" s="64">
        <v>8771</v>
      </c>
      <c r="AZ529" s="64"/>
      <c r="BA529" s="64"/>
      <c r="BB529" s="64"/>
      <c r="BC529" s="64"/>
      <c r="BD529" s="72">
        <f t="shared" si="135"/>
        <v>2328502.94</v>
      </c>
      <c r="BE529" s="73">
        <f t="shared" si="133"/>
        <v>777.46</v>
      </c>
      <c r="BF529" s="74">
        <f t="shared" si="132"/>
        <v>447.75</v>
      </c>
      <c r="BG529" s="66">
        <f t="shared" si="134"/>
        <v>0</v>
      </c>
      <c r="BH529" s="75">
        <f t="shared" si="136"/>
        <v>0</v>
      </c>
      <c r="BI529" s="76">
        <f t="shared" si="137"/>
        <v>0</v>
      </c>
    </row>
    <row r="530" spans="1:61" ht="15.75" customHeight="1" x14ac:dyDescent="0.25">
      <c r="A530" s="60">
        <v>1</v>
      </c>
      <c r="B530" s="61">
        <v>589</v>
      </c>
      <c r="C530" s="61">
        <v>17</v>
      </c>
      <c r="D530" s="79" t="s">
        <v>87</v>
      </c>
      <c r="E530" s="62" t="s">
        <v>609</v>
      </c>
      <c r="F530" s="63">
        <v>498</v>
      </c>
      <c r="G530" s="64">
        <v>10</v>
      </c>
      <c r="H530" s="64">
        <f>+ROUND('Izračun udjela za 2024. (kune)'!H530/'Izračun udjela za 2024. (euri)'!$G$1,2)</f>
        <v>85295.56</v>
      </c>
      <c r="I530" s="65">
        <f>+ROUND('Izračun udjela za 2024. (kune)'!I530/'Izračun udjela za 2024. (euri)'!$G$1,2)</f>
        <v>0</v>
      </c>
      <c r="J530" s="66">
        <f>+ROUND('Izračun udjela za 2024. (kune)'!J530/'Izračun udjela za 2024. (euri)'!$G$1,2)</f>
        <v>93825.11</v>
      </c>
      <c r="K530" s="64">
        <f>+ROUND('Izračun udjela za 2024. (kune)'!K530/'Izračun udjela za 2024. (euri)'!$G$1,2)</f>
        <v>82808.53</v>
      </c>
      <c r="L530" s="65">
        <f>+ROUND('Izračun udjela za 2024. (kune)'!L530/'Izračun udjela za 2024. (euri)'!$G$1,2)</f>
        <v>0</v>
      </c>
      <c r="M530" s="66">
        <f>+ROUND('Izračun udjela za 2024. (kune)'!M530/'Izračun udjela za 2024. (euri)'!$G$1,2)</f>
        <v>91089.38</v>
      </c>
      <c r="N530" s="64">
        <f>+ROUND('Izračun udjela za 2024. (kune)'!N530/'Izračun udjela za 2024. (euri)'!$G$1,2)</f>
        <v>60292.21</v>
      </c>
      <c r="O530" s="65">
        <f>+ROUND('Izračun udjela za 2024. (kune)'!O530/'Izračun udjela za 2024. (euri)'!$G$1,2)</f>
        <v>0</v>
      </c>
      <c r="P530" s="66">
        <f>+ROUND('Izračun udjela za 2024. (kune)'!P530/'Izračun udjela za 2024. (euri)'!$G$1,2)</f>
        <v>66321.429999999993</v>
      </c>
      <c r="Q530" s="64">
        <f>+ROUND('Izračun udjela za 2024. (kune)'!Q530/'Izračun udjela za 2024. (euri)'!$G$1,2)</f>
        <v>75228.83</v>
      </c>
      <c r="R530" s="65">
        <f>+ROUND('Izračun udjela za 2024. (kune)'!R530/'Izračun udjela za 2024. (euri)'!$G$1,2)</f>
        <v>0</v>
      </c>
      <c r="S530" s="66">
        <f>+ROUND('Izračun udjela za 2024. (kune)'!S530/'Izračun udjela za 2024. (euri)'!$G$1,2)</f>
        <v>82751.710000000006</v>
      </c>
      <c r="T530" s="64">
        <f>+ROUND('Izračun udjela za 2024. (kune)'!T530/'Izračun udjela za 2024. (euri)'!$G$1,2)</f>
        <v>67877.899999999994</v>
      </c>
      <c r="U530" s="65">
        <f>+ROUND('Izračun udjela za 2024. (kune)'!U530/'Izračun udjela za 2024. (euri)'!$G$1,2)</f>
        <v>0</v>
      </c>
      <c r="V530" s="67">
        <f>+ROUND('Izračun udjela za 2024. (kune)'!V530/'Izračun udjela za 2024. (euri)'!$G$1,2)</f>
        <v>74665.69</v>
      </c>
      <c r="W530" s="64">
        <f>+ROUND('Izračun udjela za 2024. (kune)'!W530/'Izračun udjela za 2024. (euri)'!$G$1,2)</f>
        <v>77184.47</v>
      </c>
      <c r="X530" s="65">
        <f>+ROUND('Izračun udjela za 2024. (kune)'!X530/'Izračun udjela za 2024. (euri)'!$G$1,2)</f>
        <v>0</v>
      </c>
      <c r="Y530" s="67">
        <f>+ROUND('Izračun udjela za 2024. (kune)'!Y530/'Izračun udjela za 2024. (euri)'!$G$1,2)</f>
        <v>84902.92</v>
      </c>
      <c r="Z530" s="64">
        <f>+ROUND('Izračun udjela za 2024. (kune)'!Z530/'Izračun udjela za 2024. (euri)'!$G$1,2)</f>
        <v>97306.83</v>
      </c>
      <c r="AA530" s="68">
        <f>+ROUND('Izračun udjela za 2024. (kune)'!AA530/'Izračun udjela za 2024. (euri)'!$G$1,2)</f>
        <v>1314.38</v>
      </c>
      <c r="AB530" s="65">
        <f>+ROUND('Izračun udjela za 2024. (kune)'!AB530/'Izračun udjela za 2024. (euri)'!$G$1,2)</f>
        <v>0</v>
      </c>
      <c r="AC530" s="67">
        <f>+ROUND('Izračun udjela za 2024. (kune)'!AC530/'Izračun udjela za 2024. (euri)'!$G$1,2)</f>
        <v>112599.46</v>
      </c>
      <c r="AD530" s="64">
        <f>+ROUND('Izračun udjela za 2024. (kune)'!AD530/'Izračun udjela za 2024. (euri)'!$G$1,2)</f>
        <v>111354.82</v>
      </c>
      <c r="AE530" s="68">
        <f>+ROUND('Izračun udjela za 2024. (kune)'!AE530/'Izračun udjela za 2024. (euri)'!$G$1,2)</f>
        <v>791.03</v>
      </c>
      <c r="AF530" s="65">
        <f>+ROUND('Izračun udjela za 2024. (kune)'!AF530/'Izračun udjela za 2024. (euri)'!$G$1,2)</f>
        <v>0</v>
      </c>
      <c r="AG530" s="67">
        <f>+ROUND('Izračun udjela za 2024. (kune)'!AG530/'Izračun udjela za 2024. (euri)'!$G$1,2)</f>
        <v>128627.94</v>
      </c>
      <c r="AH530" s="64">
        <f>+ROUND('Izračun udjela za 2024. (kune)'!AH530/'Izračun udjela za 2024. (euri)'!$G$1,2)</f>
        <v>111403.17</v>
      </c>
      <c r="AI530" s="68">
        <f>+ROUND('Izračun udjela za 2024. (kune)'!AI530/'Izračun udjela za 2024. (euri)'!$G$1,2)</f>
        <v>1311.54</v>
      </c>
      <c r="AJ530" s="64">
        <f>+ROUND('Izračun udjela za 2024. (kune)'!AJ530/'Izračun udjela za 2024. (euri)'!$G$1,2)</f>
        <v>0</v>
      </c>
      <c r="AK530" s="67">
        <f>+ROUND('Izračun udjela za 2024. (kune)'!AK530/'Izračun udjela za 2024. (euri)'!$G$1,2)</f>
        <v>131393.45000000001</v>
      </c>
      <c r="AL530" s="64">
        <f>+ROUND('Izračun udjela za 2024. (kune)'!AL530/'Izračun udjela za 2024. (euri)'!$G$1,2)</f>
        <v>117344.14</v>
      </c>
      <c r="AM530" s="68">
        <f>+ROUND('Izračun udjela za 2024. (kune)'!AM530/'Izračun udjela za 2024. (euri)'!$G$1,2)</f>
        <v>3113.59</v>
      </c>
      <c r="AN530" s="64">
        <f>+ROUND('Izračun udjela za 2024. (kune)'!AN530/'Izračun udjela za 2024. (euri)'!$G$1,2)</f>
        <v>0</v>
      </c>
      <c r="AO530" s="67">
        <f>+ROUND('Izračun udjela za 2024. (kune)'!AO530/'Izračun udjela za 2024. (euri)'!$G$1,2)</f>
        <v>138793.17000000001</v>
      </c>
      <c r="AP530" s="69"/>
      <c r="AQ530" s="69"/>
      <c r="AR530" s="69"/>
      <c r="AS530" s="69"/>
      <c r="AT530" s="69"/>
      <c r="AU530" s="71"/>
      <c r="AV530" s="64">
        <v>32</v>
      </c>
      <c r="AW530" s="64">
        <v>32</v>
      </c>
      <c r="AX530" s="64">
        <v>47</v>
      </c>
      <c r="AY530" s="64">
        <v>60</v>
      </c>
      <c r="AZ530" s="64"/>
      <c r="BA530" s="64"/>
      <c r="BB530" s="64"/>
      <c r="BC530" s="64"/>
      <c r="BD530" s="72">
        <f t="shared" si="135"/>
        <v>119263.39</v>
      </c>
      <c r="BE530" s="73">
        <f t="shared" si="133"/>
        <v>239.48</v>
      </c>
      <c r="BF530" s="74">
        <f t="shared" si="132"/>
        <v>447.75</v>
      </c>
      <c r="BG530" s="66">
        <f t="shared" si="134"/>
        <v>103718.46</v>
      </c>
      <c r="BH530" s="75">
        <f t="shared" si="136"/>
        <v>2.9306659202660957E-4</v>
      </c>
      <c r="BI530" s="76">
        <f t="shared" si="137"/>
        <v>2.9306659202661E-4</v>
      </c>
    </row>
    <row r="531" spans="1:61" ht="15.75" customHeight="1" x14ac:dyDescent="0.25">
      <c r="A531" s="60">
        <v>1</v>
      </c>
      <c r="B531" s="61">
        <v>590</v>
      </c>
      <c r="C531" s="61">
        <v>17</v>
      </c>
      <c r="D531" s="79" t="s">
        <v>87</v>
      </c>
      <c r="E531" s="62" t="s">
        <v>610</v>
      </c>
      <c r="F531" s="63">
        <v>686</v>
      </c>
      <c r="G531" s="64">
        <v>10</v>
      </c>
      <c r="H531" s="64">
        <f>+ROUND('Izračun udjela za 2024. (kune)'!H531/'Izračun udjela za 2024. (euri)'!$G$1,2)</f>
        <v>86207.1</v>
      </c>
      <c r="I531" s="65">
        <f>+ROUND('Izračun udjela za 2024. (kune)'!I531/'Izračun udjela za 2024. (euri)'!$G$1,2)</f>
        <v>0</v>
      </c>
      <c r="J531" s="66">
        <f>+ROUND('Izračun udjela za 2024. (kune)'!J531/'Izračun udjela za 2024. (euri)'!$G$1,2)</f>
        <v>94827.81</v>
      </c>
      <c r="K531" s="64">
        <f>+ROUND('Izračun udjela za 2024. (kune)'!K531/'Izračun udjela za 2024. (euri)'!$G$1,2)</f>
        <v>70921.39</v>
      </c>
      <c r="L531" s="65">
        <f>+ROUND('Izračun udjela za 2024. (kune)'!L531/'Izračun udjela za 2024. (euri)'!$G$1,2)</f>
        <v>0</v>
      </c>
      <c r="M531" s="66">
        <f>+ROUND('Izračun udjela za 2024. (kune)'!M531/'Izračun udjela za 2024. (euri)'!$G$1,2)</f>
        <v>78013.53</v>
      </c>
      <c r="N531" s="64">
        <f>+ROUND('Izračun udjela za 2024. (kune)'!N531/'Izračun udjela za 2024. (euri)'!$G$1,2)</f>
        <v>88947.93</v>
      </c>
      <c r="O531" s="65">
        <f>+ROUND('Izračun udjela za 2024. (kune)'!O531/'Izračun udjela za 2024. (euri)'!$G$1,2)</f>
        <v>0</v>
      </c>
      <c r="P531" s="66">
        <f>+ROUND('Izračun udjela za 2024. (kune)'!P531/'Izračun udjela za 2024. (euri)'!$G$1,2)</f>
        <v>97842.72</v>
      </c>
      <c r="Q531" s="64">
        <f>+ROUND('Izračun udjela za 2024. (kune)'!Q531/'Izračun udjela za 2024. (euri)'!$G$1,2)</f>
        <v>107081.57</v>
      </c>
      <c r="R531" s="65">
        <f>+ROUND('Izračun udjela za 2024. (kune)'!R531/'Izračun udjela za 2024. (euri)'!$G$1,2)</f>
        <v>0</v>
      </c>
      <c r="S531" s="66">
        <f>+ROUND('Izračun udjela za 2024. (kune)'!S531/'Izračun udjela za 2024. (euri)'!$G$1,2)</f>
        <v>117789.72</v>
      </c>
      <c r="T531" s="64">
        <f>+ROUND('Izračun udjela za 2024. (kune)'!T531/'Izračun udjela za 2024. (euri)'!$G$1,2)</f>
        <v>65897.41</v>
      </c>
      <c r="U531" s="65">
        <f>+ROUND('Izračun udjela za 2024. (kune)'!U531/'Izračun udjela za 2024. (euri)'!$G$1,2)</f>
        <v>0</v>
      </c>
      <c r="V531" s="67">
        <f>+ROUND('Izračun udjela za 2024. (kune)'!V531/'Izračun udjela za 2024. (euri)'!$G$1,2)</f>
        <v>72487.149999999994</v>
      </c>
      <c r="W531" s="64">
        <f>+ROUND('Izračun udjela za 2024. (kune)'!W531/'Izračun udjela za 2024. (euri)'!$G$1,2)</f>
        <v>82788.070000000007</v>
      </c>
      <c r="X531" s="65">
        <f>+ROUND('Izračun udjela za 2024. (kune)'!X531/'Izračun udjela za 2024. (euri)'!$G$1,2)</f>
        <v>0</v>
      </c>
      <c r="Y531" s="67">
        <f>+ROUND('Izračun udjela za 2024. (kune)'!Y531/'Izračun udjela za 2024. (euri)'!$G$1,2)</f>
        <v>91066.880000000005</v>
      </c>
      <c r="Z531" s="64">
        <f>+ROUND('Izračun udjela za 2024. (kune)'!Z531/'Izračun udjela za 2024. (euri)'!$G$1,2)</f>
        <v>97092.27</v>
      </c>
      <c r="AA531" s="68">
        <f>+ROUND('Izračun udjela za 2024. (kune)'!AA531/'Izračun udjela za 2024. (euri)'!$G$1,2)</f>
        <v>2641.12</v>
      </c>
      <c r="AB531" s="65">
        <f>+ROUND('Izračun udjela za 2024. (kune)'!AB531/'Izračun udjela za 2024. (euri)'!$G$1,2)</f>
        <v>0</v>
      </c>
      <c r="AC531" s="67">
        <f>+ROUND('Izračun udjela za 2024. (kune)'!AC531/'Izračun udjela za 2024. (euri)'!$G$1,2)</f>
        <v>116378.85</v>
      </c>
      <c r="AD531" s="64">
        <f>+ROUND('Izračun udjela za 2024. (kune)'!AD531/'Izračun udjela za 2024. (euri)'!$G$1,2)</f>
        <v>92225.600000000006</v>
      </c>
      <c r="AE531" s="68">
        <f>+ROUND('Izračun udjela za 2024. (kune)'!AE531/'Izračun udjela za 2024. (euri)'!$G$1,2)</f>
        <v>1557.58</v>
      </c>
      <c r="AF531" s="65">
        <f>+ROUND('Izračun udjela za 2024. (kune)'!AF531/'Izračun udjela za 2024. (euri)'!$G$1,2)</f>
        <v>0</v>
      </c>
      <c r="AG531" s="67">
        <f>+ROUND('Izračun udjela za 2024. (kune)'!AG531/'Izračun udjela za 2024. (euri)'!$G$1,2)</f>
        <v>112217.4</v>
      </c>
      <c r="AH531" s="64">
        <f>+ROUND('Izračun udjela za 2024. (kune)'!AH531/'Izračun udjela za 2024. (euri)'!$G$1,2)</f>
        <v>89808.38</v>
      </c>
      <c r="AI531" s="68">
        <f>+ROUND('Izračun udjela za 2024. (kune)'!AI531/'Izračun udjela za 2024. (euri)'!$G$1,2)</f>
        <v>2799.2</v>
      </c>
      <c r="AJ531" s="64">
        <f>+ROUND('Izračun udjela za 2024. (kune)'!AJ531/'Izračun udjela za 2024. (euri)'!$G$1,2)</f>
        <v>0</v>
      </c>
      <c r="AK531" s="67">
        <f>+ROUND('Izračun udjela za 2024. (kune)'!AK531/'Izračun udjela za 2024. (euri)'!$G$1,2)</f>
        <v>109068.65</v>
      </c>
      <c r="AL531" s="64">
        <f>+ROUND('Izračun udjela za 2024. (kune)'!AL531/'Izračun udjela za 2024. (euri)'!$G$1,2)</f>
        <v>122402.95</v>
      </c>
      <c r="AM531" s="68">
        <f>+ROUND('Izračun udjela za 2024. (kune)'!AM531/'Izračun udjela za 2024. (euri)'!$G$1,2)</f>
        <v>3495.04</v>
      </c>
      <c r="AN531" s="64">
        <f>+ROUND('Izračun udjela za 2024. (kune)'!AN531/'Izračun udjela za 2024. (euri)'!$G$1,2)</f>
        <v>0</v>
      </c>
      <c r="AO531" s="67">
        <f>+ROUND('Izračun udjela za 2024. (kune)'!AO531/'Izračun udjela za 2024. (euri)'!$G$1,2)</f>
        <v>143719.26999999999</v>
      </c>
      <c r="AP531" s="69"/>
      <c r="AQ531" s="69"/>
      <c r="AR531" s="69"/>
      <c r="AS531" s="69"/>
      <c r="AT531" s="69"/>
      <c r="AU531" s="71"/>
      <c r="AV531" s="64">
        <v>57</v>
      </c>
      <c r="AW531" s="64">
        <v>57</v>
      </c>
      <c r="AX531" s="64">
        <v>61</v>
      </c>
      <c r="AY531" s="64">
        <v>59</v>
      </c>
      <c r="AZ531" s="64"/>
      <c r="BA531" s="64"/>
      <c r="BB531" s="64"/>
      <c r="BC531" s="64"/>
      <c r="BD531" s="72">
        <f t="shared" si="135"/>
        <v>114490.21</v>
      </c>
      <c r="BE531" s="73">
        <f t="shared" si="133"/>
        <v>166.9</v>
      </c>
      <c r="BF531" s="74">
        <f t="shared" si="132"/>
        <v>447.75</v>
      </c>
      <c r="BG531" s="66">
        <f t="shared" si="134"/>
        <v>192663.1</v>
      </c>
      <c r="BH531" s="75">
        <f t="shared" si="136"/>
        <v>5.443883193626465E-4</v>
      </c>
      <c r="BI531" s="76">
        <f t="shared" si="137"/>
        <v>5.4438831936264595E-4</v>
      </c>
    </row>
    <row r="532" spans="1:61" ht="15.75" customHeight="1" x14ac:dyDescent="0.25">
      <c r="A532" s="60">
        <v>1</v>
      </c>
      <c r="B532" s="61">
        <v>591</v>
      </c>
      <c r="C532" s="61">
        <v>17</v>
      </c>
      <c r="D532" s="79" t="s">
        <v>87</v>
      </c>
      <c r="E532" s="62" t="s">
        <v>611</v>
      </c>
      <c r="F532" s="63">
        <v>1968</v>
      </c>
      <c r="G532" s="64">
        <v>10</v>
      </c>
      <c r="H532" s="64">
        <f>+ROUND('Izračun udjela za 2024. (kune)'!H532/'Izračun udjela za 2024. (euri)'!$G$1,2)</f>
        <v>187336.56</v>
      </c>
      <c r="I532" s="65">
        <f>+ROUND('Izračun udjela za 2024. (kune)'!I532/'Izračun udjela za 2024. (euri)'!$G$1,2)</f>
        <v>15983.77</v>
      </c>
      <c r="J532" s="66">
        <f>+ROUND('Izračun udjela za 2024. (kune)'!J532/'Izračun udjela za 2024. (euri)'!$G$1,2)</f>
        <v>188488.07</v>
      </c>
      <c r="K532" s="64">
        <f>+ROUND('Izračun udjela za 2024. (kune)'!K532/'Izračun udjela za 2024. (euri)'!$G$1,2)</f>
        <v>196409.01</v>
      </c>
      <c r="L532" s="65">
        <f>+ROUND('Izračun udjela za 2024. (kune)'!L532/'Izračun udjela za 2024. (euri)'!$G$1,2)</f>
        <v>16283.81</v>
      </c>
      <c r="M532" s="66">
        <f>+ROUND('Izračun udjela za 2024. (kune)'!M532/'Izračun udjela za 2024. (euri)'!$G$1,2)</f>
        <v>198137.72</v>
      </c>
      <c r="N532" s="64">
        <f>+ROUND('Izračun udjela za 2024. (kune)'!N532/'Izračun udjela za 2024. (euri)'!$G$1,2)</f>
        <v>155861.76000000001</v>
      </c>
      <c r="O532" s="65">
        <f>+ROUND('Izračun udjela za 2024. (kune)'!O532/'Izračun udjela za 2024. (euri)'!$G$1,2)</f>
        <v>8734.2000000000007</v>
      </c>
      <c r="P532" s="66">
        <f>+ROUND('Izračun udjela za 2024. (kune)'!P532/'Izračun udjela za 2024. (euri)'!$G$1,2)</f>
        <v>161840.31</v>
      </c>
      <c r="Q532" s="64">
        <f>+ROUND('Izračun udjela za 2024. (kune)'!Q532/'Izračun udjela za 2024. (euri)'!$G$1,2)</f>
        <v>198227.23</v>
      </c>
      <c r="R532" s="65">
        <f>+ROUND('Izračun udjela za 2024. (kune)'!R532/'Izračun udjela za 2024. (euri)'!$G$1,2)</f>
        <v>11484.62</v>
      </c>
      <c r="S532" s="66">
        <f>+ROUND('Izračun udjela za 2024. (kune)'!S532/'Izračun udjela za 2024. (euri)'!$G$1,2)</f>
        <v>205416.87</v>
      </c>
      <c r="T532" s="64">
        <f>+ROUND('Izračun udjela za 2024. (kune)'!T532/'Izračun udjela za 2024. (euri)'!$G$1,2)</f>
        <v>188353.16</v>
      </c>
      <c r="U532" s="65">
        <f>+ROUND('Izračun udjela za 2024. (kune)'!U532/'Izračun udjela za 2024. (euri)'!$G$1,2)</f>
        <v>10953.42</v>
      </c>
      <c r="V532" s="67">
        <f>+ROUND('Izračun udjela za 2024. (kune)'!V532/'Izračun udjela za 2024. (euri)'!$G$1,2)</f>
        <v>195139.72</v>
      </c>
      <c r="W532" s="64">
        <f>+ROUND('Izračun udjela za 2024. (kune)'!W532/'Izračun udjela za 2024. (euri)'!$G$1,2)</f>
        <v>251031.67</v>
      </c>
      <c r="X532" s="65">
        <f>+ROUND('Izračun udjela za 2024. (kune)'!X532/'Izračun udjela za 2024. (euri)'!$G$1,2)</f>
        <v>14209.37</v>
      </c>
      <c r="Y532" s="67">
        <f>+ROUND('Izračun udjela za 2024. (kune)'!Y532/'Izračun udjela za 2024. (euri)'!$G$1,2)</f>
        <v>260504.52</v>
      </c>
      <c r="Z532" s="64">
        <f>+ROUND('Izračun udjela za 2024. (kune)'!Z532/'Izračun udjela za 2024. (euri)'!$G$1,2)</f>
        <v>336795.5</v>
      </c>
      <c r="AA532" s="68">
        <f>+ROUND('Izračun udjela za 2024. (kune)'!AA532/'Izračun udjela za 2024. (euri)'!$G$1,2)</f>
        <v>3276.76</v>
      </c>
      <c r="AB532" s="65">
        <f>+ROUND('Izračun udjela za 2024. (kune)'!AB532/'Izračun udjela za 2024. (euri)'!$G$1,2)</f>
        <v>19063.939999999999</v>
      </c>
      <c r="AC532" s="67">
        <f>+ROUND('Izračun udjela za 2024. (kune)'!AC532/'Izračun udjela za 2024. (euri)'!$G$1,2)</f>
        <v>358820.85</v>
      </c>
      <c r="AD532" s="64">
        <f>+ROUND('Izračun udjela za 2024. (kune)'!AD532/'Izračun udjela za 2024. (euri)'!$G$1,2)</f>
        <v>355097.45</v>
      </c>
      <c r="AE532" s="68">
        <f>+ROUND('Izračun udjela za 2024. (kune)'!AE532/'Izračun udjela za 2024. (euri)'!$G$1,2)</f>
        <v>1231.44</v>
      </c>
      <c r="AF532" s="65">
        <f>+ROUND('Izračun udjela za 2024. (kune)'!AF532/'Izračun udjela za 2024. (euri)'!$G$1,2)</f>
        <v>19270.5</v>
      </c>
      <c r="AG532" s="67">
        <f>+ROUND('Izračun udjela za 2024. (kune)'!AG532/'Izračun udjela za 2024. (euri)'!$G$1,2)</f>
        <v>383165.54</v>
      </c>
      <c r="AH532" s="64">
        <f>+ROUND('Izračun udjela za 2024. (kune)'!AH532/'Izračun udjela za 2024. (euri)'!$G$1,2)</f>
        <v>276539.33</v>
      </c>
      <c r="AI532" s="68">
        <f>+ROUND('Izračun udjela za 2024. (kune)'!AI532/'Izračun udjela za 2024. (euri)'!$G$1,2)</f>
        <v>3260.04</v>
      </c>
      <c r="AJ532" s="64">
        <f>+ROUND('Izračun udjela za 2024. (kune)'!AJ532/'Izračun udjela za 2024. (euri)'!$G$1,2)</f>
        <v>15656.86</v>
      </c>
      <c r="AK532" s="67">
        <f>+ROUND('Izračun udjela za 2024. (kune)'!AK532/'Izračun udjela za 2024. (euri)'!$G$1,2)</f>
        <v>314043.64</v>
      </c>
      <c r="AL532" s="64">
        <f>+ROUND('Izračun udjela za 2024. (kune)'!AL532/'Izračun udjela za 2024. (euri)'!$G$1,2)</f>
        <v>352993.95</v>
      </c>
      <c r="AM532" s="68">
        <f>+ROUND('Izračun udjela za 2024. (kune)'!AM532/'Izračun udjela za 2024. (euri)'!$G$1,2)</f>
        <v>2806.37</v>
      </c>
      <c r="AN532" s="64">
        <f>+ROUND('Izračun udjela za 2024. (kune)'!AN532/'Izračun udjela za 2024. (euri)'!$G$1,2)</f>
        <v>19981.12</v>
      </c>
      <c r="AO532" s="67">
        <f>+ROUND('Izračun udjela za 2024. (kune)'!AO532/'Izračun udjela za 2024. (euri)'!$G$1,2)</f>
        <v>393886.06</v>
      </c>
      <c r="AP532" s="69"/>
      <c r="AQ532" s="69"/>
      <c r="AR532" s="69"/>
      <c r="AS532" s="69"/>
      <c r="AT532" s="69"/>
      <c r="AU532" s="71"/>
      <c r="AV532" s="64">
        <v>59</v>
      </c>
      <c r="AW532" s="64">
        <v>69</v>
      </c>
      <c r="AX532" s="64">
        <v>140</v>
      </c>
      <c r="AY532" s="64">
        <v>140</v>
      </c>
      <c r="AZ532" s="64"/>
      <c r="BA532" s="64"/>
      <c r="BB532" s="64"/>
      <c r="BC532" s="64"/>
      <c r="BD532" s="72">
        <f t="shared" si="135"/>
        <v>342084.12</v>
      </c>
      <c r="BE532" s="73">
        <f t="shared" si="133"/>
        <v>173.82</v>
      </c>
      <c r="BF532" s="74">
        <f t="shared" si="132"/>
        <v>447.75</v>
      </c>
      <c r="BG532" s="66">
        <f t="shared" si="134"/>
        <v>539094.24</v>
      </c>
      <c r="BH532" s="75">
        <f t="shared" si="136"/>
        <v>1.5232631847597344E-3</v>
      </c>
      <c r="BI532" s="76">
        <f t="shared" si="137"/>
        <v>1.52326318475973E-3</v>
      </c>
    </row>
    <row r="533" spans="1:61" ht="15.75" customHeight="1" x14ac:dyDescent="0.25">
      <c r="A533" s="60">
        <v>1</v>
      </c>
      <c r="B533" s="61">
        <v>592</v>
      </c>
      <c r="C533" s="61">
        <v>17</v>
      </c>
      <c r="D533" s="79" t="s">
        <v>87</v>
      </c>
      <c r="E533" s="62" t="s">
        <v>612</v>
      </c>
      <c r="F533" s="63">
        <v>936</v>
      </c>
      <c r="G533" s="64">
        <v>10</v>
      </c>
      <c r="H533" s="64">
        <f>+ROUND('Izračun udjela za 2024. (kune)'!H533/'Izračun udjela za 2024. (euri)'!$G$1,2)</f>
        <v>248736.31</v>
      </c>
      <c r="I533" s="65">
        <f>+ROUND('Izračun udjela za 2024. (kune)'!I533/'Izračun udjela za 2024. (euri)'!$G$1,2)</f>
        <v>22386.41</v>
      </c>
      <c r="J533" s="66">
        <f>+ROUND('Izračun udjela za 2024. (kune)'!J533/'Izračun udjela za 2024. (euri)'!$G$1,2)</f>
        <v>248984.89</v>
      </c>
      <c r="K533" s="64">
        <f>+ROUND('Izračun udjela za 2024. (kune)'!K533/'Izračun udjela za 2024. (euri)'!$G$1,2)</f>
        <v>253854.31</v>
      </c>
      <c r="L533" s="65">
        <f>+ROUND('Izračun udjela za 2024. (kune)'!L533/'Izračun udjela za 2024. (euri)'!$G$1,2)</f>
        <v>22847.03</v>
      </c>
      <c r="M533" s="66">
        <f>+ROUND('Izračun udjela za 2024. (kune)'!M533/'Izračun udjela za 2024. (euri)'!$G$1,2)</f>
        <v>254108.01</v>
      </c>
      <c r="N533" s="64">
        <f>+ROUND('Izračun udjela za 2024. (kune)'!N533/'Izračun udjela za 2024. (euri)'!$G$1,2)</f>
        <v>371320.31</v>
      </c>
      <c r="O533" s="65">
        <f>+ROUND('Izračun udjela za 2024. (kune)'!O533/'Izračun udjela za 2024. (euri)'!$G$1,2)</f>
        <v>33418.879999999997</v>
      </c>
      <c r="P533" s="66">
        <f>+ROUND('Izračun udjela za 2024. (kune)'!P533/'Izračun udjela za 2024. (euri)'!$G$1,2)</f>
        <v>371691.58</v>
      </c>
      <c r="Q533" s="64">
        <f>+ROUND('Izračun udjela za 2024. (kune)'!Q533/'Izračun udjela za 2024. (euri)'!$G$1,2)</f>
        <v>426509.51</v>
      </c>
      <c r="R533" s="65">
        <f>+ROUND('Izračun udjela za 2024. (kune)'!R533/'Izračun udjela za 2024. (euri)'!$G$1,2)</f>
        <v>38745.1</v>
      </c>
      <c r="S533" s="66">
        <f>+ROUND('Izračun udjela za 2024. (kune)'!S533/'Izračun udjela za 2024. (euri)'!$G$1,2)</f>
        <v>426540.85</v>
      </c>
      <c r="T533" s="64">
        <f>+ROUND('Izračun udjela za 2024. (kune)'!T533/'Izračun udjela za 2024. (euri)'!$G$1,2)</f>
        <v>348502.37</v>
      </c>
      <c r="U533" s="65">
        <f>+ROUND('Izračun udjela za 2024. (kune)'!U533/'Izračun udjela za 2024. (euri)'!$G$1,2)</f>
        <v>31808.43</v>
      </c>
      <c r="V533" s="67">
        <f>+ROUND('Izračun udjela za 2024. (kune)'!V533/'Izračun udjela za 2024. (euri)'!$G$1,2)</f>
        <v>348363.34</v>
      </c>
      <c r="W533" s="64">
        <f>+ROUND('Izračun udjela za 2024. (kune)'!W533/'Izračun udjela za 2024. (euri)'!$G$1,2)</f>
        <v>429391.24</v>
      </c>
      <c r="X533" s="65">
        <f>+ROUND('Izračun udjela za 2024. (kune)'!X533/'Izračun udjela za 2024. (euri)'!$G$1,2)</f>
        <v>39035.629999999997</v>
      </c>
      <c r="Y533" s="67">
        <f>+ROUND('Izračun udjela za 2024. (kune)'!Y533/'Izračun udjela za 2024. (euri)'!$G$1,2)</f>
        <v>429391.17</v>
      </c>
      <c r="Z533" s="64">
        <f>+ROUND('Izračun udjela za 2024. (kune)'!Z533/'Izračun udjela za 2024. (euri)'!$G$1,2)</f>
        <v>427037</v>
      </c>
      <c r="AA533" s="68">
        <f>+ROUND('Izračun udjela za 2024. (kune)'!AA533/'Izračun udjela za 2024. (euri)'!$G$1,2)</f>
        <v>44113.39</v>
      </c>
      <c r="AB533" s="65">
        <f>+ROUND('Izračun udjela za 2024. (kune)'!AB533/'Izračun udjela za 2024. (euri)'!$G$1,2)</f>
        <v>38821.61</v>
      </c>
      <c r="AC533" s="67">
        <f>+ROUND('Izračun udjela za 2024. (kune)'!AC533/'Izračun udjela za 2024. (euri)'!$G$1,2)</f>
        <v>641303.37</v>
      </c>
      <c r="AD533" s="64">
        <f>+ROUND('Izračun udjela za 2024. (kune)'!AD533/'Izračun udjela za 2024. (euri)'!$G$1,2)</f>
        <v>338493.88</v>
      </c>
      <c r="AE533" s="68">
        <f>+ROUND('Izračun udjela za 2024. (kune)'!AE533/'Izračun udjela za 2024. (euri)'!$G$1,2)</f>
        <v>38122.97</v>
      </c>
      <c r="AF533" s="65">
        <f>+ROUND('Izračun udjela za 2024. (kune)'!AF533/'Izračun udjela za 2024. (euri)'!$G$1,2)</f>
        <v>30216.07</v>
      </c>
      <c r="AG533" s="67">
        <f>+ROUND('Izračun udjela za 2024. (kune)'!AG533/'Izračun udjela za 2024. (euri)'!$G$1,2)</f>
        <v>547478.91</v>
      </c>
      <c r="AH533" s="64">
        <f>+ROUND('Izračun udjela za 2024. (kune)'!AH533/'Izračun udjela za 2024. (euri)'!$G$1,2)</f>
        <v>345179.17</v>
      </c>
      <c r="AI533" s="68">
        <f>+ROUND('Izračun udjela za 2024. (kune)'!AI533/'Izračun udjela za 2024. (euri)'!$G$1,2)</f>
        <v>51536.13</v>
      </c>
      <c r="AJ533" s="64">
        <f>+ROUND('Izračun udjela za 2024. (kune)'!AJ533/'Izračun udjela za 2024. (euri)'!$G$1,2)</f>
        <v>31413.47</v>
      </c>
      <c r="AK533" s="67">
        <f>+ROUND('Izračun udjela za 2024. (kune)'!AK533/'Izračun udjela za 2024. (euri)'!$G$1,2)</f>
        <v>555623.55000000005</v>
      </c>
      <c r="AL533" s="64">
        <f>+ROUND('Izračun udjela za 2024. (kune)'!AL533/'Izračun udjela za 2024. (euri)'!$G$1,2)</f>
        <v>390273.54</v>
      </c>
      <c r="AM533" s="68">
        <f>+ROUND('Izračun udjela za 2024. (kune)'!AM533/'Izračun udjela za 2024. (euri)'!$G$1,2)</f>
        <v>59322.94</v>
      </c>
      <c r="AN533" s="64">
        <f>+ROUND('Izračun udjela za 2024. (kune)'!AN533/'Izračun udjela za 2024. (euri)'!$G$1,2)</f>
        <v>35459.18</v>
      </c>
      <c r="AO533" s="67">
        <f>+ROUND('Izračun udjela za 2024. (kune)'!AO533/'Izračun udjela za 2024. (euri)'!$G$1,2)</f>
        <v>608198.03</v>
      </c>
      <c r="AP533" s="69"/>
      <c r="AQ533" s="69"/>
      <c r="AR533" s="69"/>
      <c r="AS533" s="69"/>
      <c r="AT533" s="69"/>
      <c r="AU533" s="71"/>
      <c r="AV533" s="64">
        <v>1200</v>
      </c>
      <c r="AW533" s="64">
        <v>1143</v>
      </c>
      <c r="AX533" s="64">
        <v>1220</v>
      </c>
      <c r="AY533" s="64">
        <v>1293</v>
      </c>
      <c r="AZ533" s="64"/>
      <c r="BA533" s="64"/>
      <c r="BB533" s="64"/>
      <c r="BC533" s="64"/>
      <c r="BD533" s="72">
        <f t="shared" si="135"/>
        <v>556399.01</v>
      </c>
      <c r="BE533" s="73">
        <f t="shared" si="133"/>
        <v>594.44000000000005</v>
      </c>
      <c r="BF533" s="74">
        <f t="shared" si="132"/>
        <v>447.75</v>
      </c>
      <c r="BG533" s="66">
        <f t="shared" si="134"/>
        <v>0</v>
      </c>
      <c r="BH533" s="75">
        <f t="shared" si="136"/>
        <v>0</v>
      </c>
      <c r="BI533" s="76">
        <f t="shared" si="137"/>
        <v>0</v>
      </c>
    </row>
    <row r="534" spans="1:61" ht="15.75" customHeight="1" x14ac:dyDescent="0.25">
      <c r="A534" s="60">
        <v>1</v>
      </c>
      <c r="B534" s="61">
        <v>593</v>
      </c>
      <c r="C534" s="61">
        <v>17</v>
      </c>
      <c r="D534" s="79" t="s">
        <v>87</v>
      </c>
      <c r="E534" s="62" t="s">
        <v>613</v>
      </c>
      <c r="F534" s="63">
        <v>1819</v>
      </c>
      <c r="G534" s="64">
        <v>10</v>
      </c>
      <c r="H534" s="64">
        <f>+ROUND('Izračun udjela za 2024. (kune)'!H534/'Izračun udjela za 2024. (euri)'!$G$1,2)</f>
        <v>631347.78</v>
      </c>
      <c r="I534" s="65">
        <f>+ROUND('Izračun udjela za 2024. (kune)'!I534/'Izračun udjela za 2024. (euri)'!$G$1,2)</f>
        <v>56821.41</v>
      </c>
      <c r="J534" s="66">
        <f>+ROUND('Izračun udjela za 2024. (kune)'!J534/'Izračun udjela za 2024. (euri)'!$G$1,2)</f>
        <v>631979.01</v>
      </c>
      <c r="K534" s="64">
        <f>+ROUND('Izračun udjela za 2024. (kune)'!K534/'Izračun udjela za 2024. (euri)'!$G$1,2)</f>
        <v>668982.14</v>
      </c>
      <c r="L534" s="65">
        <f>+ROUND('Izračun udjela za 2024. (kune)'!L534/'Izračun udjela za 2024. (euri)'!$G$1,2)</f>
        <v>60208.5</v>
      </c>
      <c r="M534" s="66">
        <f>+ROUND('Izračun udjela za 2024. (kune)'!M534/'Izračun udjela za 2024. (euri)'!$G$1,2)</f>
        <v>669651</v>
      </c>
      <c r="N534" s="64">
        <f>+ROUND('Izračun udjela za 2024. (kune)'!N534/'Izračun udjela za 2024. (euri)'!$G$1,2)</f>
        <v>579020.97</v>
      </c>
      <c r="O534" s="65">
        <f>+ROUND('Izračun udjela za 2024. (kune)'!O534/'Izračun udjela za 2024. (euri)'!$G$1,2)</f>
        <v>52111.91</v>
      </c>
      <c r="P534" s="66">
        <f>+ROUND('Izračun udjela za 2024. (kune)'!P534/'Izračun udjela za 2024. (euri)'!$G$1,2)</f>
        <v>579599.96</v>
      </c>
      <c r="Q534" s="64">
        <f>+ROUND('Izračun udjela za 2024. (kune)'!Q534/'Izračun udjela za 2024. (euri)'!$G$1,2)</f>
        <v>624542.51</v>
      </c>
      <c r="R534" s="65">
        <f>+ROUND('Izračun udjela za 2024. (kune)'!R534/'Izračun udjela za 2024. (euri)'!$G$1,2)</f>
        <v>56931.83</v>
      </c>
      <c r="S534" s="66">
        <f>+ROUND('Izračun udjela za 2024. (kune)'!S534/'Izračun udjela za 2024. (euri)'!$G$1,2)</f>
        <v>624371.75</v>
      </c>
      <c r="T534" s="64">
        <f>+ROUND('Izračun udjela za 2024. (kune)'!T534/'Izračun udjela za 2024. (euri)'!$G$1,2)</f>
        <v>561802.23</v>
      </c>
      <c r="U534" s="65">
        <f>+ROUND('Izračun udjela za 2024. (kune)'!U534/'Izračun udjela za 2024. (euri)'!$G$1,2)</f>
        <v>51270.58</v>
      </c>
      <c r="V534" s="67">
        <f>+ROUND('Izračun udjela za 2024. (kune)'!V534/'Izračun udjela za 2024. (euri)'!$G$1,2)</f>
        <v>561584.81999999995</v>
      </c>
      <c r="W534" s="64">
        <f>+ROUND('Izračun udjela za 2024. (kune)'!W534/'Izračun udjela za 2024. (euri)'!$G$1,2)</f>
        <v>659745.23</v>
      </c>
      <c r="X534" s="65">
        <f>+ROUND('Izračun udjela za 2024. (kune)'!X534/'Izračun udjela za 2024. (euri)'!$G$1,2)</f>
        <v>59976.89</v>
      </c>
      <c r="Y534" s="67">
        <f>+ROUND('Izračun udjela za 2024. (kune)'!Y534/'Izračun udjela za 2024. (euri)'!$G$1,2)</f>
        <v>659745.16</v>
      </c>
      <c r="Z534" s="64">
        <f>+ROUND('Izračun udjela za 2024. (kune)'!Z534/'Izračun udjela za 2024. (euri)'!$G$1,2)</f>
        <v>750317.13</v>
      </c>
      <c r="AA534" s="68">
        <f>+ROUND('Izračun udjela za 2024. (kune)'!AA534/'Izračun udjela za 2024. (euri)'!$G$1,2)</f>
        <v>204449.22</v>
      </c>
      <c r="AB534" s="65">
        <f>+ROUND('Izračun udjela za 2024. (kune)'!AB534/'Izračun udjela za 2024. (euri)'!$G$1,2)</f>
        <v>68210.7</v>
      </c>
      <c r="AC534" s="67">
        <f>+ROUND('Izračun udjela za 2024. (kune)'!AC534/'Izračun udjela za 2024. (euri)'!$G$1,2)</f>
        <v>1605275.61</v>
      </c>
      <c r="AD534" s="64">
        <f>+ROUND('Izračun udjela za 2024. (kune)'!AD534/'Izračun udjela za 2024. (euri)'!$G$1,2)</f>
        <v>642592.34</v>
      </c>
      <c r="AE534" s="68">
        <f>+ROUND('Izračun udjela za 2024. (kune)'!AE534/'Izračun udjela za 2024. (euri)'!$G$1,2)</f>
        <v>140397.65</v>
      </c>
      <c r="AF534" s="65">
        <f>+ROUND('Izračun udjela za 2024. (kune)'!AF534/'Izračun udjela za 2024. (euri)'!$G$1,2)</f>
        <v>58961.43</v>
      </c>
      <c r="AG534" s="67">
        <f>+ROUND('Izračun udjela za 2024. (kune)'!AG534/'Izračun udjela za 2024. (euri)'!$G$1,2)</f>
        <v>1563248.41</v>
      </c>
      <c r="AH534" s="64">
        <f>+ROUND('Izračun udjela za 2024. (kune)'!AH534/'Izračun udjela za 2024. (euri)'!$G$1,2)</f>
        <v>679111.57</v>
      </c>
      <c r="AI534" s="68">
        <f>+ROUND('Izračun udjela za 2024. (kune)'!AI534/'Izračun udjela za 2024. (euri)'!$G$1,2)</f>
        <v>246271.73</v>
      </c>
      <c r="AJ534" s="64">
        <f>+ROUND('Izračun udjela za 2024. (kune)'!AJ534/'Izračun udjela za 2024. (euri)'!$G$1,2)</f>
        <v>61737.599999999999</v>
      </c>
      <c r="AK534" s="67">
        <f>+ROUND('Izračun udjela za 2024. (kune)'!AK534/'Izračun udjela za 2024. (euri)'!$G$1,2)</f>
        <v>1527045.83</v>
      </c>
      <c r="AL534" s="64">
        <f>+ROUND('Izračun udjela za 2024. (kune)'!AL534/'Izračun udjela za 2024. (euri)'!$G$1,2)</f>
        <v>825053.54</v>
      </c>
      <c r="AM534" s="68">
        <f>+ROUND('Izračun udjela za 2024. (kune)'!AM534/'Izračun udjela za 2024. (euri)'!$G$1,2)</f>
        <v>243872.94</v>
      </c>
      <c r="AN534" s="64">
        <f>+ROUND('Izračun udjela za 2024. (kune)'!AN534/'Izračun udjela za 2024. (euri)'!$G$1,2)</f>
        <v>75005.09</v>
      </c>
      <c r="AO534" s="67">
        <f>+ROUND('Izračun udjela za 2024. (kune)'!AO534/'Izračun udjela za 2024. (euri)'!$G$1,2)</f>
        <v>1701029.57</v>
      </c>
      <c r="AP534" s="69"/>
      <c r="AQ534" s="69"/>
      <c r="AR534" s="69"/>
      <c r="AS534" s="69"/>
      <c r="AT534" s="69"/>
      <c r="AU534" s="71"/>
      <c r="AV534" s="64">
        <v>4931</v>
      </c>
      <c r="AW534" s="64">
        <v>4912</v>
      </c>
      <c r="AX534" s="64">
        <v>5109</v>
      </c>
      <c r="AY534" s="64">
        <v>5225</v>
      </c>
      <c r="AZ534" s="64"/>
      <c r="BA534" s="64"/>
      <c r="BB534" s="64"/>
      <c r="BC534" s="64"/>
      <c r="BD534" s="72">
        <f t="shared" si="135"/>
        <v>1411268.92</v>
      </c>
      <c r="BE534" s="73">
        <f t="shared" si="133"/>
        <v>775.85</v>
      </c>
      <c r="BF534" s="74">
        <f t="shared" si="132"/>
        <v>447.75</v>
      </c>
      <c r="BG534" s="66">
        <f t="shared" si="134"/>
        <v>0</v>
      </c>
      <c r="BH534" s="75">
        <f t="shared" si="136"/>
        <v>0</v>
      </c>
      <c r="BI534" s="76">
        <f t="shared" si="137"/>
        <v>0</v>
      </c>
    </row>
    <row r="535" spans="1:61" ht="15.75" customHeight="1" x14ac:dyDescent="0.25">
      <c r="A535" s="60">
        <v>1</v>
      </c>
      <c r="B535" s="61">
        <v>595</v>
      </c>
      <c r="C535" s="61">
        <v>17</v>
      </c>
      <c r="D535" s="79" t="s">
        <v>87</v>
      </c>
      <c r="E535" s="62" t="s">
        <v>614</v>
      </c>
      <c r="F535" s="63">
        <v>289</v>
      </c>
      <c r="G535" s="64">
        <v>10</v>
      </c>
      <c r="H535" s="64">
        <f>+ROUND('Izračun udjela za 2024. (kune)'!H535/'Izračun udjela za 2024. (euri)'!$G$1,2)</f>
        <v>77170.570000000007</v>
      </c>
      <c r="I535" s="65">
        <f>+ROUND('Izračun udjela za 2024. (kune)'!I535/'Izračun udjela za 2024. (euri)'!$G$1,2)</f>
        <v>756.42</v>
      </c>
      <c r="J535" s="66">
        <f>+ROUND('Izračun udjela za 2024. (kune)'!J535/'Izračun udjela za 2024. (euri)'!$G$1,2)</f>
        <v>84055.57</v>
      </c>
      <c r="K535" s="64">
        <f>+ROUND('Izračun udjela za 2024. (kune)'!K535/'Izračun udjela za 2024. (euri)'!$G$1,2)</f>
        <v>70400.600000000006</v>
      </c>
      <c r="L535" s="65">
        <f>+ROUND('Izračun udjela za 2024. (kune)'!L535/'Izračun udjela za 2024. (euri)'!$G$1,2)</f>
        <v>690.06</v>
      </c>
      <c r="M535" s="66">
        <f>+ROUND('Izračun udjela za 2024. (kune)'!M535/'Izračun udjela za 2024. (euri)'!$G$1,2)</f>
        <v>76681.59</v>
      </c>
      <c r="N535" s="64">
        <f>+ROUND('Izračun udjela za 2024. (kune)'!N535/'Izračun udjela za 2024. (euri)'!$G$1,2)</f>
        <v>66779.789999999994</v>
      </c>
      <c r="O535" s="65">
        <f>+ROUND('Izračun udjela za 2024. (kune)'!O535/'Izračun udjela za 2024. (euri)'!$G$1,2)</f>
        <v>654.55999999999995</v>
      </c>
      <c r="P535" s="66">
        <f>+ROUND('Izračun udjela za 2024. (kune)'!P535/'Izračun udjela za 2024. (euri)'!$G$1,2)</f>
        <v>72737.75</v>
      </c>
      <c r="Q535" s="64">
        <f>+ROUND('Izračun udjela za 2024. (kune)'!Q535/'Izračun udjela za 2024. (euri)'!$G$1,2)</f>
        <v>74923.16</v>
      </c>
      <c r="R535" s="65">
        <f>+ROUND('Izračun udjela za 2024. (kune)'!R535/'Izračun udjela za 2024. (euri)'!$G$1,2)</f>
        <v>737.86</v>
      </c>
      <c r="S535" s="66">
        <f>+ROUND('Izračun udjela za 2024. (kune)'!S535/'Izračun udjela za 2024. (euri)'!$G$1,2)</f>
        <v>81603.83</v>
      </c>
      <c r="T535" s="64">
        <f>+ROUND('Izračun udjela za 2024. (kune)'!T535/'Izračun udjela za 2024. (euri)'!$G$1,2)</f>
        <v>51970.02</v>
      </c>
      <c r="U535" s="65">
        <f>+ROUND('Izračun udjela za 2024. (kune)'!U535/'Izračun udjela za 2024. (euri)'!$G$1,2)</f>
        <v>512.08000000000004</v>
      </c>
      <c r="V535" s="67">
        <f>+ROUND('Izračun udjela za 2024. (kune)'!V535/'Izračun udjela za 2024. (euri)'!$G$1,2)</f>
        <v>56603.73</v>
      </c>
      <c r="W535" s="64">
        <f>+ROUND('Izračun udjela za 2024. (kune)'!W535/'Izračun udjela za 2024. (euri)'!$G$1,2)</f>
        <v>63147.65</v>
      </c>
      <c r="X535" s="65">
        <f>+ROUND('Izračun udjela za 2024. (kune)'!X535/'Izračun udjela za 2024. (euri)'!$G$1,2)</f>
        <v>625.21</v>
      </c>
      <c r="Y535" s="67">
        <f>+ROUND('Izračun udjela za 2024. (kune)'!Y535/'Izračun udjela za 2024. (euri)'!$G$1,2)</f>
        <v>68774.679999999993</v>
      </c>
      <c r="Z535" s="64">
        <f>+ROUND('Izračun udjela za 2024. (kune)'!Z535/'Izračun udjela za 2024. (euri)'!$G$1,2)</f>
        <v>61055.76</v>
      </c>
      <c r="AA535" s="68">
        <f>+ROUND('Izračun udjela za 2024. (kune)'!AA535/'Izračun udjela za 2024. (euri)'!$G$1,2)</f>
        <v>1228.79</v>
      </c>
      <c r="AB535" s="65">
        <f>+ROUND('Izračun udjela za 2024. (kune)'!AB535/'Izračun udjela za 2024. (euri)'!$G$1,2)</f>
        <v>604.5</v>
      </c>
      <c r="AC535" s="67">
        <f>+ROUND('Izračun udjela za 2024. (kune)'!AC535/'Izračun udjela za 2024. (euri)'!$G$1,2)</f>
        <v>76532.33</v>
      </c>
      <c r="AD535" s="64">
        <f>+ROUND('Izračun udjela za 2024. (kune)'!AD535/'Izračun udjela za 2024. (euri)'!$G$1,2)</f>
        <v>61373.21</v>
      </c>
      <c r="AE535" s="68">
        <f>+ROUND('Izračun udjela za 2024. (kune)'!AE535/'Izračun udjela za 2024. (euri)'!$G$1,2)</f>
        <v>1232.47</v>
      </c>
      <c r="AF535" s="65">
        <f>+ROUND('Izračun udjela za 2024. (kune)'!AF535/'Izračun udjela za 2024. (euri)'!$G$1,2)</f>
        <v>590.66</v>
      </c>
      <c r="AG535" s="67">
        <f>+ROUND('Izračun udjela za 2024. (kune)'!AG535/'Izračun udjela za 2024. (euri)'!$G$1,2)</f>
        <v>74702.78</v>
      </c>
      <c r="AH535" s="64">
        <f>+ROUND('Izračun udjela za 2024. (kune)'!AH535/'Izračun udjela za 2024. (euri)'!$G$1,2)</f>
        <v>57882.87</v>
      </c>
      <c r="AI535" s="68">
        <f>+ROUND('Izračun udjela za 2024. (kune)'!AI535/'Izračun udjela za 2024. (euri)'!$G$1,2)</f>
        <v>2055.5500000000002</v>
      </c>
      <c r="AJ535" s="64">
        <f>+ROUND('Izračun udjela za 2024. (kune)'!AJ535/'Izračun udjela za 2024. (euri)'!$G$1,2)</f>
        <v>0</v>
      </c>
      <c r="AK535" s="67">
        <f>+ROUND('Izračun udjela za 2024. (kune)'!AK535/'Izračun udjela za 2024. (euri)'!$G$1,2)</f>
        <v>75644.570000000007</v>
      </c>
      <c r="AL535" s="64">
        <f>+ROUND('Izračun udjela za 2024. (kune)'!AL535/'Izračun udjela za 2024. (euri)'!$G$1,2)</f>
        <v>91296.52</v>
      </c>
      <c r="AM535" s="68">
        <f>+ROUND('Izračun udjela za 2024. (kune)'!AM535/'Izračun udjela za 2024. (euri)'!$G$1,2)</f>
        <v>878.87</v>
      </c>
      <c r="AN535" s="64">
        <f>+ROUND('Izračun udjela za 2024. (kune)'!AN535/'Izračun udjela za 2024. (euri)'!$G$1,2)</f>
        <v>0</v>
      </c>
      <c r="AO535" s="67">
        <f>+ROUND('Izračun udjela za 2024. (kune)'!AO535/'Izračun udjela za 2024. (euri)'!$G$1,2)</f>
        <v>115007.89</v>
      </c>
      <c r="AP535" s="69"/>
      <c r="AQ535" s="69"/>
      <c r="AR535" s="69"/>
      <c r="AS535" s="69"/>
      <c r="AT535" s="69"/>
      <c r="AU535" s="71"/>
      <c r="AV535" s="64">
        <v>52</v>
      </c>
      <c r="AW535" s="64">
        <v>42</v>
      </c>
      <c r="AX535" s="64">
        <v>65</v>
      </c>
      <c r="AY535" s="64">
        <v>71</v>
      </c>
      <c r="AZ535" s="64"/>
      <c r="BA535" s="64"/>
      <c r="BB535" s="64"/>
      <c r="BC535" s="64"/>
      <c r="BD535" s="72">
        <f t="shared" si="135"/>
        <v>82132.45</v>
      </c>
      <c r="BE535" s="73">
        <f t="shared" si="133"/>
        <v>284.2</v>
      </c>
      <c r="BF535" s="74">
        <f t="shared" si="132"/>
        <v>447.75</v>
      </c>
      <c r="BG535" s="66">
        <f t="shared" si="134"/>
        <v>47265.950000000004</v>
      </c>
      <c r="BH535" s="75">
        <f t="shared" si="136"/>
        <v>1.3355453682401501E-4</v>
      </c>
      <c r="BI535" s="76">
        <f t="shared" si="137"/>
        <v>1.3355453682401501E-4</v>
      </c>
    </row>
    <row r="536" spans="1:61" ht="15.75" customHeight="1" x14ac:dyDescent="0.25">
      <c r="A536" s="60">
        <v>1</v>
      </c>
      <c r="B536" s="61">
        <v>596</v>
      </c>
      <c r="C536" s="61">
        <v>18</v>
      </c>
      <c r="D536" s="79" t="s">
        <v>87</v>
      </c>
      <c r="E536" s="62" t="s">
        <v>615</v>
      </c>
      <c r="F536" s="63">
        <v>1404</v>
      </c>
      <c r="G536" s="64">
        <v>10</v>
      </c>
      <c r="H536" s="64">
        <f>+ROUND('Izračun udjela za 2024. (kune)'!H536/'Izračun udjela za 2024. (euri)'!$G$1,2)</f>
        <v>307605.28999999998</v>
      </c>
      <c r="I536" s="65">
        <f>+ROUND('Izračun udjela za 2024. (kune)'!I536/'Izračun udjela za 2024. (euri)'!$G$1,2)</f>
        <v>14501.4</v>
      </c>
      <c r="J536" s="66">
        <f>+ROUND('Izračun udjela za 2024. (kune)'!J536/'Izračun udjela za 2024. (euri)'!$G$1,2)</f>
        <v>322414.28000000003</v>
      </c>
      <c r="K536" s="64">
        <f>+ROUND('Izračun udjela za 2024. (kune)'!K536/'Izračun udjela za 2024. (euri)'!$G$1,2)</f>
        <v>354481.28</v>
      </c>
      <c r="L536" s="65">
        <f>+ROUND('Izračun udjela za 2024. (kune)'!L536/'Izračun udjela za 2024. (euri)'!$G$1,2)</f>
        <v>16711.259999999998</v>
      </c>
      <c r="M536" s="66">
        <f>+ROUND('Izračun udjela za 2024. (kune)'!M536/'Izračun udjela za 2024. (euri)'!$G$1,2)</f>
        <v>371547.02</v>
      </c>
      <c r="N536" s="64">
        <f>+ROUND('Izračun udjela za 2024. (kune)'!N536/'Izračun udjela za 2024. (euri)'!$G$1,2)</f>
        <v>331991.98</v>
      </c>
      <c r="O536" s="65">
        <f>+ROUND('Izračun udjela za 2024. (kune)'!O536/'Izračun udjela za 2024. (euri)'!$G$1,2)</f>
        <v>15651.09</v>
      </c>
      <c r="P536" s="66">
        <f>+ROUND('Izračun udjela za 2024. (kune)'!P536/'Izračun udjela za 2024. (euri)'!$G$1,2)</f>
        <v>347974.98</v>
      </c>
      <c r="Q536" s="64">
        <f>+ROUND('Izračun udjela za 2024. (kune)'!Q536/'Izračun udjela za 2024. (euri)'!$G$1,2)</f>
        <v>309638.52</v>
      </c>
      <c r="R536" s="65">
        <f>+ROUND('Izračun udjela za 2024. (kune)'!R536/'Izračun udjela za 2024. (euri)'!$G$1,2)</f>
        <v>14727.41</v>
      </c>
      <c r="S536" s="66">
        <f>+ROUND('Izračun udjela za 2024. (kune)'!S536/'Izračun udjela za 2024. (euri)'!$G$1,2)</f>
        <v>324402.23</v>
      </c>
      <c r="T536" s="64">
        <f>+ROUND('Izračun udjela za 2024. (kune)'!T536/'Izračun udjela za 2024. (euri)'!$G$1,2)</f>
        <v>308185.61</v>
      </c>
      <c r="U536" s="65">
        <f>+ROUND('Izračun udjela za 2024. (kune)'!U536/'Izračun udjela za 2024. (euri)'!$G$1,2)</f>
        <v>14714.72</v>
      </c>
      <c r="V536" s="67">
        <f>+ROUND('Izračun udjela za 2024. (kune)'!V536/'Izračun udjela za 2024. (euri)'!$G$1,2)</f>
        <v>322817.98</v>
      </c>
      <c r="W536" s="64">
        <f>+ROUND('Izračun udjela za 2024. (kune)'!W536/'Izračun udjela za 2024. (euri)'!$G$1,2)</f>
        <v>403825.54</v>
      </c>
      <c r="X536" s="65">
        <f>+ROUND('Izračun udjela za 2024. (kune)'!X536/'Izračun udjela za 2024. (euri)'!$G$1,2)</f>
        <v>19229.919999999998</v>
      </c>
      <c r="Y536" s="67">
        <f>+ROUND('Izračun udjela za 2024. (kune)'!Y536/'Izračun udjela za 2024. (euri)'!$G$1,2)</f>
        <v>423055.18</v>
      </c>
      <c r="Z536" s="64">
        <f>+ROUND('Izračun udjela za 2024. (kune)'!Z536/'Izračun udjela za 2024. (euri)'!$G$1,2)</f>
        <v>455704.11</v>
      </c>
      <c r="AA536" s="68">
        <f>+ROUND('Izračun udjela za 2024. (kune)'!AA536/'Izračun udjela za 2024. (euri)'!$G$1,2)</f>
        <v>6734.34</v>
      </c>
      <c r="AB536" s="65">
        <f>+ROUND('Izračun udjela za 2024. (kune)'!AB536/'Izračun udjela za 2024. (euri)'!$G$1,2)</f>
        <v>21700.35</v>
      </c>
      <c r="AC536" s="67">
        <f>+ROUND('Izračun udjela za 2024. (kune)'!AC536/'Izračun udjela za 2024. (euri)'!$G$1,2)</f>
        <v>519926.7</v>
      </c>
      <c r="AD536" s="64">
        <f>+ROUND('Izračun udjela za 2024. (kune)'!AD536/'Izračun udjela za 2024. (euri)'!$G$1,2)</f>
        <v>391151.44</v>
      </c>
      <c r="AE536" s="68">
        <f>+ROUND('Izračun udjela za 2024. (kune)'!AE536/'Izračun udjela za 2024. (euri)'!$G$1,2)</f>
        <v>6072</v>
      </c>
      <c r="AF536" s="65">
        <f>+ROUND('Izračun udjela za 2024. (kune)'!AF536/'Izračun udjela za 2024. (euri)'!$G$1,2)</f>
        <v>18626.38</v>
      </c>
      <c r="AG536" s="67">
        <f>+ROUND('Izračun udjela za 2024. (kune)'!AG536/'Izračun udjela za 2024. (euri)'!$G$1,2)</f>
        <v>455218.61</v>
      </c>
      <c r="AH536" s="64">
        <f>+ROUND('Izračun udjela za 2024. (kune)'!AH536/'Izračun udjela za 2024. (euri)'!$G$1,2)</f>
        <v>406472.7</v>
      </c>
      <c r="AI536" s="68">
        <f>+ROUND('Izračun udjela za 2024. (kune)'!AI536/'Izračun udjela za 2024. (euri)'!$G$1,2)</f>
        <v>8094.75</v>
      </c>
      <c r="AJ536" s="64">
        <f>+ROUND('Izračun udjela za 2024. (kune)'!AJ536/'Izračun udjela za 2024. (euri)'!$G$1,2)</f>
        <v>19355.86</v>
      </c>
      <c r="AK536" s="67">
        <f>+ROUND('Izračun udjela za 2024. (kune)'!AK536/'Izračun udjela za 2024. (euri)'!$G$1,2)</f>
        <v>478461.24</v>
      </c>
      <c r="AL536" s="64">
        <f>+ROUND('Izračun udjela za 2024. (kune)'!AL536/'Izračun udjela za 2024. (euri)'!$G$1,2)</f>
        <v>487526.82</v>
      </c>
      <c r="AM536" s="68">
        <f>+ROUND('Izračun udjela za 2024. (kune)'!AM536/'Izračun udjela za 2024. (euri)'!$G$1,2)</f>
        <v>7456.33</v>
      </c>
      <c r="AN536" s="64">
        <f>+ROUND('Izračun udjela za 2024. (kune)'!AN536/'Izračun udjela za 2024. (euri)'!$G$1,2)</f>
        <v>23470.69</v>
      </c>
      <c r="AO536" s="67">
        <f>+ROUND('Izračun udjela za 2024. (kune)'!AO536/'Izračun udjela za 2024. (euri)'!$G$1,2)</f>
        <v>563358.73</v>
      </c>
      <c r="AP536" s="69"/>
      <c r="AQ536" s="69"/>
      <c r="AR536" s="69"/>
      <c r="AS536" s="69"/>
      <c r="AT536" s="69"/>
      <c r="AU536" s="71"/>
      <c r="AV536" s="64">
        <v>228</v>
      </c>
      <c r="AW536" s="64">
        <v>238</v>
      </c>
      <c r="AX536" s="64">
        <v>281</v>
      </c>
      <c r="AY536" s="64">
        <v>279</v>
      </c>
      <c r="AZ536" s="64"/>
      <c r="BA536" s="64"/>
      <c r="BB536" s="64"/>
      <c r="BC536" s="64"/>
      <c r="BD536" s="72">
        <f t="shared" si="135"/>
        <v>488004.09</v>
      </c>
      <c r="BE536" s="73">
        <f t="shared" si="133"/>
        <v>347.58</v>
      </c>
      <c r="BF536" s="74">
        <f t="shared" si="132"/>
        <v>447.75</v>
      </c>
      <c r="BG536" s="66">
        <f t="shared" si="134"/>
        <v>140638.68000000002</v>
      </c>
      <c r="BH536" s="75">
        <f t="shared" si="136"/>
        <v>3.9738826294490775E-4</v>
      </c>
      <c r="BI536" s="76">
        <f t="shared" si="137"/>
        <v>3.9738826294490802E-4</v>
      </c>
    </row>
    <row r="537" spans="1:61" ht="15.75" customHeight="1" x14ac:dyDescent="0.25">
      <c r="A537" s="60">
        <v>1</v>
      </c>
      <c r="B537" s="61">
        <v>597</v>
      </c>
      <c r="C537" s="61">
        <v>18</v>
      </c>
      <c r="D537" s="79" t="s">
        <v>87</v>
      </c>
      <c r="E537" s="62" t="s">
        <v>616</v>
      </c>
      <c r="F537" s="63">
        <v>1493</v>
      </c>
      <c r="G537" s="64">
        <v>10</v>
      </c>
      <c r="H537" s="64">
        <f>+ROUND('Izračun udjela za 2024. (kune)'!H537/'Izračun udjela za 2024. (euri)'!$G$1,2)</f>
        <v>405667.47</v>
      </c>
      <c r="I537" s="65">
        <f>+ROUND('Izračun udjela za 2024. (kune)'!I537/'Izračun udjela za 2024. (euri)'!$G$1,2)</f>
        <v>19124.32</v>
      </c>
      <c r="J537" s="66">
        <f>+ROUND('Izračun udjela za 2024. (kune)'!J537/'Izračun udjela za 2024. (euri)'!$G$1,2)</f>
        <v>425197.46</v>
      </c>
      <c r="K537" s="64">
        <f>+ROUND('Izračun udjela za 2024. (kune)'!K537/'Izračun udjela za 2024. (euri)'!$G$1,2)</f>
        <v>426357.03</v>
      </c>
      <c r="L537" s="65">
        <f>+ROUND('Izračun udjela za 2024. (kune)'!L537/'Izračun udjela za 2024. (euri)'!$G$1,2)</f>
        <v>20099.68</v>
      </c>
      <c r="M537" s="66">
        <f>+ROUND('Izračun udjela za 2024. (kune)'!M537/'Izračun udjela za 2024. (euri)'!$G$1,2)</f>
        <v>446883.09</v>
      </c>
      <c r="N537" s="64">
        <f>+ROUND('Izračun udjela za 2024. (kune)'!N537/'Izračun udjela za 2024. (euri)'!$G$1,2)</f>
        <v>378419.18</v>
      </c>
      <c r="O537" s="65">
        <f>+ROUND('Izračun udjela za 2024. (kune)'!O537/'Izračun udjela za 2024. (euri)'!$G$1,2)</f>
        <v>17839.8</v>
      </c>
      <c r="P537" s="66">
        <f>+ROUND('Izračun udjela za 2024. (kune)'!P537/'Izračun udjela za 2024. (euri)'!$G$1,2)</f>
        <v>396637.31</v>
      </c>
      <c r="Q537" s="64">
        <f>+ROUND('Izračun udjela za 2024. (kune)'!Q537/'Izračun udjela za 2024. (euri)'!$G$1,2)</f>
        <v>398653.86</v>
      </c>
      <c r="R537" s="65">
        <f>+ROUND('Izračun udjela za 2024. (kune)'!R537/'Izračun udjela za 2024. (euri)'!$G$1,2)</f>
        <v>19043.810000000001</v>
      </c>
      <c r="S537" s="66">
        <f>+ROUND('Izračun udjela za 2024. (kune)'!S537/'Izračun udjela za 2024. (euri)'!$G$1,2)</f>
        <v>417571.06</v>
      </c>
      <c r="T537" s="64">
        <f>+ROUND('Izračun udjela za 2024. (kune)'!T537/'Izračun udjela za 2024. (euri)'!$G$1,2)</f>
        <v>383275.05</v>
      </c>
      <c r="U537" s="65">
        <f>+ROUND('Izračun udjela za 2024. (kune)'!U537/'Izračun udjela za 2024. (euri)'!$G$1,2)</f>
        <v>18495.490000000002</v>
      </c>
      <c r="V537" s="67">
        <f>+ROUND('Izračun udjela za 2024. (kune)'!V537/'Izračun udjela za 2024. (euri)'!$G$1,2)</f>
        <v>401257.51</v>
      </c>
      <c r="W537" s="64">
        <f>+ROUND('Izračun udjela za 2024. (kune)'!W537/'Izračun udjela za 2024. (euri)'!$G$1,2)</f>
        <v>444886.87</v>
      </c>
      <c r="X537" s="65">
        <f>+ROUND('Izračun udjela za 2024. (kune)'!X537/'Izračun udjela za 2024. (euri)'!$G$1,2)</f>
        <v>21185.24</v>
      </c>
      <c r="Y537" s="67">
        <f>+ROUND('Izračun udjela za 2024. (kune)'!Y537/'Izračun udjela za 2024. (euri)'!$G$1,2)</f>
        <v>466071.8</v>
      </c>
      <c r="Z537" s="64">
        <f>+ROUND('Izračun udjela za 2024. (kune)'!Z537/'Izračun udjela za 2024. (euri)'!$G$1,2)</f>
        <v>659870.23</v>
      </c>
      <c r="AA537" s="68">
        <f>+ROUND('Izračun udjela za 2024. (kune)'!AA537/'Izračun udjela za 2024. (euri)'!$G$1,2)</f>
        <v>24365.29</v>
      </c>
      <c r="AB537" s="65">
        <f>+ROUND('Izračun udjela za 2024. (kune)'!AB537/'Izračun udjela za 2024. (euri)'!$G$1,2)</f>
        <v>31422.59</v>
      </c>
      <c r="AC537" s="67">
        <f>+ROUND('Izračun udjela za 2024. (kune)'!AC537/'Izračun udjela za 2024. (euri)'!$G$1,2)</f>
        <v>825888.16</v>
      </c>
      <c r="AD537" s="64">
        <f>+ROUND('Izračun udjela za 2024. (kune)'!AD537/'Izračun udjela za 2024. (euri)'!$G$1,2)</f>
        <v>415462.89</v>
      </c>
      <c r="AE537" s="68">
        <f>+ROUND('Izračun udjela za 2024. (kune)'!AE537/'Izračun udjela za 2024. (euri)'!$G$1,2)</f>
        <v>24153.48</v>
      </c>
      <c r="AF537" s="65">
        <f>+ROUND('Izračun udjela za 2024. (kune)'!AF537/'Izračun udjela za 2024. (euri)'!$G$1,2)</f>
        <v>19784.080000000002</v>
      </c>
      <c r="AG537" s="67">
        <f>+ROUND('Izračun udjela za 2024. (kune)'!AG537/'Izračun udjela za 2024. (euri)'!$G$1,2)</f>
        <v>576645.22</v>
      </c>
      <c r="AH537" s="64">
        <f>+ROUND('Izračun udjela za 2024. (kune)'!AH537/'Izračun udjela za 2024. (euri)'!$G$1,2)</f>
        <v>479351.58</v>
      </c>
      <c r="AI537" s="68">
        <f>+ROUND('Izračun udjela za 2024. (kune)'!AI537/'Izračun udjela za 2024. (euri)'!$G$1,2)</f>
        <v>35689.269999999997</v>
      </c>
      <c r="AJ537" s="64">
        <f>+ROUND('Izračun udjela za 2024. (kune)'!AJ537/'Izračun udjela za 2024. (euri)'!$G$1,2)</f>
        <v>22826.28</v>
      </c>
      <c r="AK537" s="67">
        <f>+ROUND('Izračun udjela za 2024. (kune)'!AK537/'Izračun udjela za 2024. (euri)'!$G$1,2)</f>
        <v>699212.68</v>
      </c>
      <c r="AL537" s="64">
        <f>+ROUND('Izračun udjela za 2024. (kune)'!AL537/'Izračun udjela za 2024. (euri)'!$G$1,2)</f>
        <v>614795.62</v>
      </c>
      <c r="AM537" s="68">
        <f>+ROUND('Izračun udjela za 2024. (kune)'!AM537/'Izračun udjela za 2024. (euri)'!$G$1,2)</f>
        <v>42304.46</v>
      </c>
      <c r="AN537" s="64">
        <f>+ROUND('Izračun udjela za 2024. (kune)'!AN537/'Izračun udjela za 2024. (euri)'!$G$1,2)</f>
        <v>29276</v>
      </c>
      <c r="AO537" s="67">
        <f>+ROUND('Izračun udjela za 2024. (kune)'!AO537/'Izračun udjela za 2024. (euri)'!$G$1,2)</f>
        <v>823756.07</v>
      </c>
      <c r="AP537" s="69"/>
      <c r="AQ537" s="69"/>
      <c r="AR537" s="69"/>
      <c r="AS537" s="69"/>
      <c r="AT537" s="69"/>
      <c r="AU537" s="71"/>
      <c r="AV537" s="64">
        <v>737</v>
      </c>
      <c r="AW537" s="64">
        <v>767</v>
      </c>
      <c r="AX537" s="64">
        <v>1079</v>
      </c>
      <c r="AY537" s="64">
        <v>1033</v>
      </c>
      <c r="AZ537" s="64"/>
      <c r="BA537" s="64"/>
      <c r="BB537" s="64"/>
      <c r="BC537" s="64"/>
      <c r="BD537" s="72">
        <f t="shared" si="135"/>
        <v>678314.79</v>
      </c>
      <c r="BE537" s="73">
        <f t="shared" si="133"/>
        <v>454.33</v>
      </c>
      <c r="BF537" s="74">
        <f t="shared" si="132"/>
        <v>447.75</v>
      </c>
      <c r="BG537" s="66">
        <f t="shared" si="134"/>
        <v>0</v>
      </c>
      <c r="BH537" s="75">
        <f t="shared" si="136"/>
        <v>0</v>
      </c>
      <c r="BI537" s="76">
        <f t="shared" si="137"/>
        <v>0</v>
      </c>
    </row>
    <row r="538" spans="1:61" ht="15.75" customHeight="1" x14ac:dyDescent="0.25">
      <c r="A538" s="60">
        <v>1</v>
      </c>
      <c r="B538" s="61">
        <v>598</v>
      </c>
      <c r="C538" s="61">
        <v>19</v>
      </c>
      <c r="D538" s="79" t="s">
        <v>87</v>
      </c>
      <c r="E538" s="62" t="s">
        <v>617</v>
      </c>
      <c r="F538" s="63">
        <v>1636</v>
      </c>
      <c r="G538" s="64">
        <v>10</v>
      </c>
      <c r="H538" s="64">
        <f>+ROUND('Izračun udjela za 2024. (kune)'!H538/'Izračun udjela za 2024. (euri)'!$G$1,2)</f>
        <v>402772.76</v>
      </c>
      <c r="I538" s="65">
        <f>+ROUND('Izračun udjela za 2024. (kune)'!I538/'Izračun udjela za 2024. (euri)'!$G$1,2)</f>
        <v>55742.97</v>
      </c>
      <c r="J538" s="66">
        <f>+ROUND('Izračun udjela za 2024. (kune)'!J538/'Izračun udjela za 2024. (euri)'!$G$1,2)</f>
        <v>381732.77</v>
      </c>
      <c r="K538" s="64">
        <f>+ROUND('Izračun udjela za 2024. (kune)'!K538/'Izračun udjela za 2024. (euri)'!$G$1,2)</f>
        <v>419414.86</v>
      </c>
      <c r="L538" s="65">
        <f>+ROUND('Izračun udjela za 2024. (kune)'!L538/'Izračun udjela za 2024. (euri)'!$G$1,2)</f>
        <v>57536.35</v>
      </c>
      <c r="M538" s="66">
        <f>+ROUND('Izračun udjela za 2024. (kune)'!M538/'Izračun udjela za 2024. (euri)'!$G$1,2)</f>
        <v>398066.37</v>
      </c>
      <c r="N538" s="64">
        <f>+ROUND('Izračun udjela za 2024. (kune)'!N538/'Izračun udjela za 2024. (euri)'!$G$1,2)</f>
        <v>615146.80000000005</v>
      </c>
      <c r="O538" s="65">
        <f>+ROUND('Izračun udjela za 2024. (kune)'!O538/'Izračun udjela za 2024. (euri)'!$G$1,2)</f>
        <v>55363.28</v>
      </c>
      <c r="P538" s="66">
        <f>+ROUND('Izračun udjela za 2024. (kune)'!P538/'Izračun udjela za 2024. (euri)'!$G$1,2)</f>
        <v>615761.87</v>
      </c>
      <c r="Q538" s="64">
        <f>+ROUND('Izračun udjela za 2024. (kune)'!Q538/'Izračun udjela za 2024. (euri)'!$G$1,2)</f>
        <v>630190.26</v>
      </c>
      <c r="R538" s="65">
        <f>+ROUND('Izračun udjela za 2024. (kune)'!R538/'Izračun udjela za 2024. (euri)'!$G$1,2)</f>
        <v>57310.54</v>
      </c>
      <c r="S538" s="66">
        <f>+ROUND('Izračun udjela za 2024. (kune)'!S538/'Izračun udjela za 2024. (euri)'!$G$1,2)</f>
        <v>630167.68000000005</v>
      </c>
      <c r="T538" s="64">
        <f>+ROUND('Izračun udjela za 2024. (kune)'!T538/'Izračun udjela za 2024. (euri)'!$G$1,2)</f>
        <v>579691.82999999996</v>
      </c>
      <c r="U538" s="65">
        <f>+ROUND('Izračun udjela za 2024. (kune)'!U538/'Izračun udjela za 2024. (euri)'!$G$1,2)</f>
        <v>52809.45</v>
      </c>
      <c r="V538" s="67">
        <f>+ROUND('Izračun udjela za 2024. (kune)'!V538/'Izračun udjela za 2024. (euri)'!$G$1,2)</f>
        <v>579570.62</v>
      </c>
      <c r="W538" s="64">
        <f>+ROUND('Izračun udjela za 2024. (kune)'!W538/'Izračun udjela za 2024. (euri)'!$G$1,2)</f>
        <v>862619.39</v>
      </c>
      <c r="X538" s="65">
        <f>+ROUND('Izračun udjela za 2024. (kune)'!X538/'Izračun udjela za 2024. (euri)'!$G$1,2)</f>
        <v>78420.03</v>
      </c>
      <c r="Y538" s="67">
        <f>+ROUND('Izračun udjela za 2024. (kune)'!Y538/'Izračun udjela za 2024. (euri)'!$G$1,2)</f>
        <v>862619.29</v>
      </c>
      <c r="Z538" s="64">
        <f>+ROUND('Izračun udjela za 2024. (kune)'!Z538/'Izračun udjela za 2024. (euri)'!$G$1,2)</f>
        <v>767837.16</v>
      </c>
      <c r="AA538" s="68">
        <f>+ROUND('Izračun udjela za 2024. (kune)'!AA538/'Izračun udjela za 2024. (euri)'!$G$1,2)</f>
        <v>40858.03</v>
      </c>
      <c r="AB538" s="65">
        <f>+ROUND('Izračun udjela za 2024. (kune)'!AB538/'Izračun udjela za 2024. (euri)'!$G$1,2)</f>
        <v>69803.47</v>
      </c>
      <c r="AC538" s="67">
        <f>+ROUND('Izračun udjela za 2024. (kune)'!AC538/'Izračun udjela za 2024. (euri)'!$G$1,2)</f>
        <v>911664.88</v>
      </c>
      <c r="AD538" s="64">
        <f>+ROUND('Izračun udjela za 2024. (kune)'!AD538/'Izračun udjela za 2024. (euri)'!$G$1,2)</f>
        <v>509219.19</v>
      </c>
      <c r="AE538" s="68">
        <f>+ROUND('Izračun udjela za 2024. (kune)'!AE538/'Izračun udjela za 2024. (euri)'!$G$1,2)</f>
        <v>21964.61</v>
      </c>
      <c r="AF538" s="65">
        <f>+ROUND('Izračun udjela za 2024. (kune)'!AF538/'Izračun udjela za 2024. (euri)'!$G$1,2)</f>
        <v>46957.37</v>
      </c>
      <c r="AG538" s="67">
        <f>+ROUND('Izračun udjela za 2024. (kune)'!AG538/'Izračun udjela za 2024. (euri)'!$G$1,2)</f>
        <v>667623.76</v>
      </c>
      <c r="AH538" s="64">
        <f>+ROUND('Izračun udjela za 2024. (kune)'!AH538/'Izračun udjela za 2024. (euri)'!$G$1,2)</f>
        <v>522406.23</v>
      </c>
      <c r="AI538" s="68">
        <f>+ROUND('Izračun udjela za 2024. (kune)'!AI538/'Izračun udjela za 2024. (euri)'!$G$1,2)</f>
        <v>41295.589999999997</v>
      </c>
      <c r="AJ538" s="64">
        <f>+ROUND('Izračun udjela za 2024. (kune)'!AJ538/'Izračun udjela za 2024. (euri)'!$G$1,2)</f>
        <v>47511.91</v>
      </c>
      <c r="AK538" s="67">
        <f>+ROUND('Izračun udjela za 2024. (kune)'!AK538/'Izračun udjela za 2024. (euri)'!$G$1,2)</f>
        <v>674708.95</v>
      </c>
      <c r="AL538" s="64">
        <f>+ROUND('Izračun udjela za 2024. (kune)'!AL538/'Izračun udjela za 2024. (euri)'!$G$1,2)</f>
        <v>688005.08</v>
      </c>
      <c r="AM538" s="68">
        <f>+ROUND('Izračun udjela za 2024. (kune)'!AM538/'Izračun udjela za 2024. (euri)'!$G$1,2)</f>
        <v>38825.019999999997</v>
      </c>
      <c r="AN538" s="64">
        <f>+ROUND('Izračun udjela za 2024. (kune)'!AN538/'Izračun udjela za 2024. (euri)'!$G$1,2)</f>
        <v>62557.57</v>
      </c>
      <c r="AO538" s="67">
        <f>+ROUND('Izračun udjela za 2024. (kune)'!AO538/'Izračun udjela za 2024. (euri)'!$G$1,2)</f>
        <v>850918.82</v>
      </c>
      <c r="AP538" s="69"/>
      <c r="AQ538" s="69"/>
      <c r="AR538" s="69"/>
      <c r="AS538" s="69"/>
      <c r="AT538" s="69"/>
      <c r="AU538" s="71"/>
      <c r="AV538" s="64">
        <v>862</v>
      </c>
      <c r="AW538" s="64">
        <v>837</v>
      </c>
      <c r="AX538" s="64">
        <v>903</v>
      </c>
      <c r="AY538" s="64">
        <v>939</v>
      </c>
      <c r="AZ538" s="64"/>
      <c r="BA538" s="64"/>
      <c r="BB538" s="64"/>
      <c r="BC538" s="64"/>
      <c r="BD538" s="72">
        <f t="shared" si="135"/>
        <v>793507.14</v>
      </c>
      <c r="BE538" s="73">
        <f t="shared" si="133"/>
        <v>485.03</v>
      </c>
      <c r="BF538" s="74">
        <f t="shared" si="132"/>
        <v>447.75</v>
      </c>
      <c r="BG538" s="66">
        <f t="shared" si="134"/>
        <v>0</v>
      </c>
      <c r="BH538" s="75">
        <f t="shared" si="136"/>
        <v>0</v>
      </c>
      <c r="BI538" s="76">
        <f t="shared" si="137"/>
        <v>0</v>
      </c>
    </row>
    <row r="539" spans="1:61" ht="15.75" customHeight="1" x14ac:dyDescent="0.25">
      <c r="A539" s="60">
        <v>1</v>
      </c>
      <c r="B539" s="61">
        <v>599</v>
      </c>
      <c r="C539" s="61">
        <v>19</v>
      </c>
      <c r="D539" s="79" t="s">
        <v>87</v>
      </c>
      <c r="E539" s="62" t="s">
        <v>618</v>
      </c>
      <c r="F539" s="63">
        <v>522</v>
      </c>
      <c r="G539" s="64">
        <v>10</v>
      </c>
      <c r="H539" s="64">
        <f>+ROUND('Izračun udjela za 2024. (kune)'!H539/'Izračun udjela za 2024. (euri)'!$G$1,2)</f>
        <v>78791.88</v>
      </c>
      <c r="I539" s="65">
        <f>+ROUND('Izračun udjela za 2024. (kune)'!I539/'Izračun udjela za 2024. (euri)'!$G$1,2)</f>
        <v>0</v>
      </c>
      <c r="J539" s="66">
        <f>+ROUND('Izračun udjela za 2024. (kune)'!J539/'Izračun udjela za 2024. (euri)'!$G$1,2)</f>
        <v>86671.07</v>
      </c>
      <c r="K539" s="64">
        <f>+ROUND('Izračun udjela za 2024. (kune)'!K539/'Izračun udjela za 2024. (euri)'!$G$1,2)</f>
        <v>77228.11</v>
      </c>
      <c r="L539" s="65">
        <f>+ROUND('Izračun udjela za 2024. (kune)'!L539/'Izračun udjela za 2024. (euri)'!$G$1,2)</f>
        <v>0</v>
      </c>
      <c r="M539" s="66">
        <f>+ROUND('Izračun udjela za 2024. (kune)'!M539/'Izračun udjela za 2024. (euri)'!$G$1,2)</f>
        <v>84950.92</v>
      </c>
      <c r="N539" s="64">
        <f>+ROUND('Izračun udjela za 2024. (kune)'!N539/'Izračun udjela za 2024. (euri)'!$G$1,2)</f>
        <v>81622.850000000006</v>
      </c>
      <c r="O539" s="65">
        <f>+ROUND('Izračun udjela za 2024. (kune)'!O539/'Izračun udjela za 2024. (euri)'!$G$1,2)</f>
        <v>0</v>
      </c>
      <c r="P539" s="66">
        <f>+ROUND('Izračun udjela za 2024. (kune)'!P539/'Izračun udjela za 2024. (euri)'!$G$1,2)</f>
        <v>89785.14</v>
      </c>
      <c r="Q539" s="64">
        <f>+ROUND('Izračun udjela za 2024. (kune)'!Q539/'Izračun udjela za 2024. (euri)'!$G$1,2)</f>
        <v>87735.43</v>
      </c>
      <c r="R539" s="65">
        <f>+ROUND('Izračun udjela za 2024. (kune)'!R539/'Izračun udjela za 2024. (euri)'!$G$1,2)</f>
        <v>0</v>
      </c>
      <c r="S539" s="66">
        <f>+ROUND('Izračun udjela za 2024. (kune)'!S539/'Izračun udjela za 2024. (euri)'!$G$1,2)</f>
        <v>96508.97</v>
      </c>
      <c r="T539" s="64">
        <f>+ROUND('Izračun udjela za 2024. (kune)'!T539/'Izračun udjela za 2024. (euri)'!$G$1,2)</f>
        <v>85034.76</v>
      </c>
      <c r="U539" s="65">
        <f>+ROUND('Izračun udjela za 2024. (kune)'!U539/'Izračun udjela za 2024. (euri)'!$G$1,2)</f>
        <v>0</v>
      </c>
      <c r="V539" s="67">
        <f>+ROUND('Izračun udjela za 2024. (kune)'!V539/'Izračun udjela za 2024. (euri)'!$G$1,2)</f>
        <v>93538.240000000005</v>
      </c>
      <c r="W539" s="64">
        <f>+ROUND('Izračun udjela za 2024. (kune)'!W539/'Izračun udjela za 2024. (euri)'!$G$1,2)</f>
        <v>96972.55</v>
      </c>
      <c r="X539" s="65">
        <f>+ROUND('Izračun udjela za 2024. (kune)'!X539/'Izračun udjela za 2024. (euri)'!$G$1,2)</f>
        <v>0</v>
      </c>
      <c r="Y539" s="67">
        <f>+ROUND('Izračun udjela za 2024. (kune)'!Y539/'Izračun udjela za 2024. (euri)'!$G$1,2)</f>
        <v>106669.81</v>
      </c>
      <c r="Z539" s="64">
        <f>+ROUND('Izračun udjela za 2024. (kune)'!Z539/'Izračun udjela za 2024. (euri)'!$G$1,2)</f>
        <v>109524.5</v>
      </c>
      <c r="AA539" s="68">
        <f>+ROUND('Izračun udjela za 2024. (kune)'!AA539/'Izračun udjela za 2024. (euri)'!$G$1,2)</f>
        <v>20055.580000000002</v>
      </c>
      <c r="AB539" s="65">
        <f>+ROUND('Izračun udjela za 2024. (kune)'!AB539/'Izračun udjela za 2024. (euri)'!$G$1,2)</f>
        <v>0</v>
      </c>
      <c r="AC539" s="67">
        <f>+ROUND('Izračun udjela za 2024. (kune)'!AC539/'Izračun udjela za 2024. (euri)'!$G$1,2)</f>
        <v>268792.09000000003</v>
      </c>
      <c r="AD539" s="64">
        <f>+ROUND('Izračun udjela za 2024. (kune)'!AD539/'Izračun udjela za 2024. (euri)'!$G$1,2)</f>
        <v>122426.07</v>
      </c>
      <c r="AE539" s="68">
        <f>+ROUND('Izračun udjela za 2024. (kune)'!AE539/'Izračun udjela za 2024. (euri)'!$G$1,2)</f>
        <v>18181.669999999998</v>
      </c>
      <c r="AF539" s="65">
        <f>+ROUND('Izračun udjela za 2024. (kune)'!AF539/'Izračun udjela za 2024. (euri)'!$G$1,2)</f>
        <v>0</v>
      </c>
      <c r="AG539" s="67">
        <f>+ROUND('Izračun udjela za 2024. (kune)'!AG539/'Izračun udjela za 2024. (euri)'!$G$1,2)</f>
        <v>292052.87</v>
      </c>
      <c r="AH539" s="64">
        <f>+ROUND('Izračun udjela za 2024. (kune)'!AH539/'Izračun udjela za 2024. (euri)'!$G$1,2)</f>
        <v>127956.5</v>
      </c>
      <c r="AI539" s="68">
        <f>+ROUND('Izračun udjela za 2024. (kune)'!AI539/'Izračun udjela za 2024. (euri)'!$G$1,2)</f>
        <v>24924.95</v>
      </c>
      <c r="AJ539" s="64">
        <f>+ROUND('Izračun udjela za 2024. (kune)'!AJ539/'Izračun udjela za 2024. (euri)'!$G$1,2)</f>
        <v>0</v>
      </c>
      <c r="AK539" s="67">
        <f>+ROUND('Izračun udjela za 2024. (kune)'!AK539/'Izračun udjela za 2024. (euri)'!$G$1,2)</f>
        <v>288747.8</v>
      </c>
      <c r="AL539" s="64">
        <f>+ROUND('Izračun udjela za 2024. (kune)'!AL539/'Izračun udjela za 2024. (euri)'!$G$1,2)</f>
        <v>149121.81</v>
      </c>
      <c r="AM539" s="68">
        <f>+ROUND('Izračun udjela za 2024. (kune)'!AM539/'Izračun udjela za 2024. (euri)'!$G$1,2)</f>
        <v>26465.77</v>
      </c>
      <c r="AN539" s="64">
        <f>+ROUND('Izračun udjela za 2024. (kune)'!AN539/'Izračun udjela za 2024. (euri)'!$G$1,2)</f>
        <v>0</v>
      </c>
      <c r="AO539" s="67">
        <f>+ROUND('Izračun udjela za 2024. (kune)'!AO539/'Izračun udjela za 2024. (euri)'!$G$1,2)</f>
        <v>307268.84000000003</v>
      </c>
      <c r="AP539" s="69"/>
      <c r="AQ539" s="69"/>
      <c r="AR539" s="69"/>
      <c r="AS539" s="69"/>
      <c r="AT539" s="69"/>
      <c r="AU539" s="71"/>
      <c r="AV539" s="64">
        <v>778</v>
      </c>
      <c r="AW539" s="64">
        <v>810</v>
      </c>
      <c r="AX539" s="64">
        <v>801</v>
      </c>
      <c r="AY539" s="64">
        <v>787</v>
      </c>
      <c r="AZ539" s="64"/>
      <c r="BA539" s="64"/>
      <c r="BB539" s="64"/>
      <c r="BC539" s="64"/>
      <c r="BD539" s="72">
        <f t="shared" si="135"/>
        <v>252706.28</v>
      </c>
      <c r="BE539" s="73">
        <f t="shared" si="133"/>
        <v>484.11</v>
      </c>
      <c r="BF539" s="74">
        <f t="shared" si="132"/>
        <v>447.75</v>
      </c>
      <c r="BG539" s="66">
        <f t="shared" si="134"/>
        <v>0</v>
      </c>
      <c r="BH539" s="75">
        <f t="shared" si="136"/>
        <v>0</v>
      </c>
      <c r="BI539" s="76">
        <f t="shared" si="137"/>
        <v>0</v>
      </c>
    </row>
    <row r="540" spans="1:61" ht="15.75" customHeight="1" x14ac:dyDescent="0.25">
      <c r="A540" s="60">
        <v>1</v>
      </c>
      <c r="B540" s="61">
        <v>600</v>
      </c>
      <c r="C540" s="61">
        <v>19</v>
      </c>
      <c r="D540" s="79" t="s">
        <v>87</v>
      </c>
      <c r="E540" s="62" t="s">
        <v>619</v>
      </c>
      <c r="F540" s="63">
        <v>1209</v>
      </c>
      <c r="G540" s="64">
        <v>10</v>
      </c>
      <c r="H540" s="64">
        <f>+ROUND('Izračun udjela za 2024. (kune)'!H540/'Izračun udjela za 2024. (euri)'!$G$1,2)</f>
        <v>221191.86</v>
      </c>
      <c r="I540" s="65">
        <f>+ROUND('Izračun udjela za 2024. (kune)'!I540/'Izračun udjela za 2024. (euri)'!$G$1,2)</f>
        <v>10427.700000000001</v>
      </c>
      <c r="J540" s="66">
        <f>+ROUND('Izračun udjela za 2024. (kune)'!J540/'Izračun udjela za 2024. (euri)'!$G$1,2)</f>
        <v>231840.57</v>
      </c>
      <c r="K540" s="64">
        <f>+ROUND('Izračun udjela za 2024. (kune)'!K540/'Izračun udjela za 2024. (euri)'!$G$1,2)</f>
        <v>279076.27</v>
      </c>
      <c r="L540" s="65">
        <f>+ROUND('Izračun udjela za 2024. (kune)'!L540/'Izračun udjela za 2024. (euri)'!$G$1,2)</f>
        <v>13156.55</v>
      </c>
      <c r="M540" s="66">
        <f>+ROUND('Izračun udjela za 2024. (kune)'!M540/'Izračun udjela za 2024. (euri)'!$G$1,2)</f>
        <v>292511.7</v>
      </c>
      <c r="N540" s="64">
        <f>+ROUND('Izračun udjela za 2024. (kune)'!N540/'Izračun udjela za 2024. (euri)'!$G$1,2)</f>
        <v>250530.45</v>
      </c>
      <c r="O540" s="65">
        <f>+ROUND('Izračun udjela za 2024. (kune)'!O540/'Izračun udjela za 2024. (euri)'!$G$1,2)</f>
        <v>11810.77</v>
      </c>
      <c r="P540" s="66">
        <f>+ROUND('Izračun udjela za 2024. (kune)'!P540/'Izračun udjela za 2024. (euri)'!$G$1,2)</f>
        <v>262591.65000000002</v>
      </c>
      <c r="Q540" s="64">
        <f>+ROUND('Izračun udjela za 2024. (kune)'!Q540/'Izračun udjela za 2024. (euri)'!$G$1,2)</f>
        <v>251616.58</v>
      </c>
      <c r="R540" s="65">
        <f>+ROUND('Izračun udjela za 2024. (kune)'!R540/'Izračun udjela za 2024. (euri)'!$G$1,2)</f>
        <v>12052.84</v>
      </c>
      <c r="S540" s="66">
        <f>+ROUND('Izračun udjela za 2024. (kune)'!S540/'Izračun udjela za 2024. (euri)'!$G$1,2)</f>
        <v>263520.11</v>
      </c>
      <c r="T540" s="64">
        <f>+ROUND('Izračun udjela za 2024. (kune)'!T540/'Izračun udjela za 2024. (euri)'!$G$1,2)</f>
        <v>213425.92000000001</v>
      </c>
      <c r="U540" s="65">
        <f>+ROUND('Izračun udjela za 2024. (kune)'!U540/'Izračun udjela za 2024. (euri)'!$G$1,2)</f>
        <v>10268.07</v>
      </c>
      <c r="V540" s="67">
        <f>+ROUND('Izračun udjela za 2024. (kune)'!V540/'Izračun udjela za 2024. (euri)'!$G$1,2)</f>
        <v>223473.64</v>
      </c>
      <c r="W540" s="64">
        <f>+ROUND('Izračun udjela za 2024. (kune)'!W540/'Izračun udjela za 2024. (euri)'!$G$1,2)</f>
        <v>246892.61</v>
      </c>
      <c r="X540" s="65">
        <f>+ROUND('Izračun udjela za 2024. (kune)'!X540/'Izračun udjela za 2024. (euri)'!$G$1,2)</f>
        <v>11756.81</v>
      </c>
      <c r="Y540" s="67">
        <f>+ROUND('Izračun udjela za 2024. (kune)'!Y540/'Izračun udjela za 2024. (euri)'!$G$1,2)</f>
        <v>258649.38</v>
      </c>
      <c r="Z540" s="64">
        <f>+ROUND('Izračun udjela za 2024. (kune)'!Z540/'Izračun udjela za 2024. (euri)'!$G$1,2)</f>
        <v>278588.32</v>
      </c>
      <c r="AA540" s="68">
        <f>+ROUND('Izračun udjela za 2024. (kune)'!AA540/'Izračun udjela za 2024. (euri)'!$G$1,2)</f>
        <v>54605.18</v>
      </c>
      <c r="AB540" s="65">
        <f>+ROUND('Izračun udjela za 2024. (kune)'!AB540/'Izračun udjela za 2024. (euri)'!$G$1,2)</f>
        <v>13266.13</v>
      </c>
      <c r="AC540" s="67">
        <f>+ROUND('Izračun udjela za 2024. (kune)'!AC540/'Izračun udjela za 2024. (euri)'!$G$1,2)</f>
        <v>517355.11</v>
      </c>
      <c r="AD540" s="64">
        <f>+ROUND('Izračun udjela za 2024. (kune)'!AD540/'Izračun udjela za 2024. (euri)'!$G$1,2)</f>
        <v>257237.96</v>
      </c>
      <c r="AE540" s="68">
        <f>+ROUND('Izračun udjela za 2024. (kune)'!AE540/'Izračun udjela za 2024. (euri)'!$G$1,2)</f>
        <v>44653.52</v>
      </c>
      <c r="AF540" s="65">
        <f>+ROUND('Izračun udjela za 2024. (kune)'!AF540/'Izračun udjela za 2024. (euri)'!$G$1,2)</f>
        <v>12439.62</v>
      </c>
      <c r="AG540" s="67">
        <f>+ROUND('Izračun udjela za 2024. (kune)'!AG540/'Izračun udjela za 2024. (euri)'!$G$1,2)</f>
        <v>485578.39</v>
      </c>
      <c r="AH540" s="64">
        <f>+ROUND('Izračun udjela za 2024. (kune)'!AH540/'Izračun udjela za 2024. (euri)'!$G$1,2)</f>
        <v>257437.25</v>
      </c>
      <c r="AI540" s="68">
        <f>+ROUND('Izračun udjela za 2024. (kune)'!AI540/'Izračun udjela za 2024. (euri)'!$G$1,2)</f>
        <v>67404.899999999994</v>
      </c>
      <c r="AJ540" s="64">
        <f>+ROUND('Izračun udjela za 2024. (kune)'!AJ540/'Izračun udjela za 2024. (euri)'!$G$1,2)</f>
        <v>12265.11</v>
      </c>
      <c r="AK540" s="67">
        <f>+ROUND('Izračun udjela za 2024. (kune)'!AK540/'Izračun udjela za 2024. (euri)'!$G$1,2)</f>
        <v>486147.19</v>
      </c>
      <c r="AL540" s="64">
        <f>+ROUND('Izračun udjela za 2024. (kune)'!AL540/'Izračun udjela za 2024. (euri)'!$G$1,2)</f>
        <v>323334.55</v>
      </c>
      <c r="AM540" s="68">
        <f>+ROUND('Izračun udjela za 2024. (kune)'!AM540/'Izračun udjela za 2024. (euri)'!$G$1,2)</f>
        <v>67304.710000000006</v>
      </c>
      <c r="AN540" s="64">
        <f>+ROUND('Izračun udjela za 2024. (kune)'!AN540/'Izračun udjela za 2024. (euri)'!$G$1,2)</f>
        <v>15396.86</v>
      </c>
      <c r="AO540" s="67">
        <f>+ROUND('Izračun udjela za 2024. (kune)'!AO540/'Izračun udjela za 2024. (euri)'!$G$1,2)</f>
        <v>574570.85</v>
      </c>
      <c r="AP540" s="69"/>
      <c r="AQ540" s="69"/>
      <c r="AR540" s="69"/>
      <c r="AS540" s="69"/>
      <c r="AT540" s="69"/>
      <c r="AU540" s="71"/>
      <c r="AV540" s="64">
        <v>1304</v>
      </c>
      <c r="AW540" s="64">
        <v>1212</v>
      </c>
      <c r="AX540" s="64">
        <v>1327</v>
      </c>
      <c r="AY540" s="64">
        <v>1415</v>
      </c>
      <c r="AZ540" s="64"/>
      <c r="BA540" s="64"/>
      <c r="BB540" s="64"/>
      <c r="BC540" s="64"/>
      <c r="BD540" s="72">
        <f t="shared" si="135"/>
        <v>464460.18</v>
      </c>
      <c r="BE540" s="73">
        <f t="shared" si="133"/>
        <v>384.17</v>
      </c>
      <c r="BF540" s="74">
        <f t="shared" si="132"/>
        <v>447.75</v>
      </c>
      <c r="BG540" s="66">
        <f t="shared" si="134"/>
        <v>76868.219999999987</v>
      </c>
      <c r="BH540" s="75">
        <f t="shared" si="136"/>
        <v>2.1719862858117701E-4</v>
      </c>
      <c r="BI540" s="76">
        <f t="shared" si="137"/>
        <v>2.1719862858117701E-4</v>
      </c>
    </row>
    <row r="541" spans="1:61" ht="15.75" customHeight="1" x14ac:dyDescent="0.25">
      <c r="A541" s="60">
        <v>1</v>
      </c>
      <c r="B541" s="61">
        <v>601</v>
      </c>
      <c r="C541" s="61">
        <v>19</v>
      </c>
      <c r="D541" s="79" t="s">
        <v>87</v>
      </c>
      <c r="E541" s="62" t="s">
        <v>620</v>
      </c>
      <c r="F541" s="63">
        <v>683</v>
      </c>
      <c r="G541" s="64">
        <v>10</v>
      </c>
      <c r="H541" s="64">
        <f>+ROUND('Izračun udjela za 2024. (kune)'!H541/'Izračun udjela za 2024. (euri)'!$G$1,2)</f>
        <v>167982.75</v>
      </c>
      <c r="I541" s="65">
        <f>+ROUND('Izračun udjela za 2024. (kune)'!I541/'Izračun udjela za 2024. (euri)'!$G$1,2)</f>
        <v>15118.57</v>
      </c>
      <c r="J541" s="66">
        <f>+ROUND('Izračun udjela za 2024. (kune)'!J541/'Izračun udjela za 2024. (euri)'!$G$1,2)</f>
        <v>168150.6</v>
      </c>
      <c r="K541" s="64">
        <f>+ROUND('Izračun udjela za 2024. (kune)'!K541/'Izračun udjela za 2024. (euri)'!$G$1,2)</f>
        <v>194768.64000000001</v>
      </c>
      <c r="L541" s="65">
        <f>+ROUND('Izračun udjela za 2024. (kune)'!L541/'Izračun udjela za 2024. (euri)'!$G$1,2)</f>
        <v>17529.3</v>
      </c>
      <c r="M541" s="66">
        <f>+ROUND('Izračun udjela za 2024. (kune)'!M541/'Izračun udjela za 2024. (euri)'!$G$1,2)</f>
        <v>194963.27</v>
      </c>
      <c r="N541" s="64">
        <f>+ROUND('Izračun udjela za 2024. (kune)'!N541/'Izračun udjela za 2024. (euri)'!$G$1,2)</f>
        <v>146378.64000000001</v>
      </c>
      <c r="O541" s="65">
        <f>+ROUND('Izračun udjela za 2024. (kune)'!O541/'Izračun udjela za 2024. (euri)'!$G$1,2)</f>
        <v>13174.13</v>
      </c>
      <c r="P541" s="66">
        <f>+ROUND('Izračun udjela za 2024. (kune)'!P541/'Izračun udjela za 2024. (euri)'!$G$1,2)</f>
        <v>146524.95000000001</v>
      </c>
      <c r="Q541" s="64">
        <f>+ROUND('Izračun udjela za 2024. (kune)'!Q541/'Izračun udjela za 2024. (euri)'!$G$1,2)</f>
        <v>117586.91</v>
      </c>
      <c r="R541" s="65">
        <f>+ROUND('Izračun udjela za 2024. (kune)'!R541/'Izračun udjela za 2024. (euri)'!$G$1,2)</f>
        <v>11032.56</v>
      </c>
      <c r="S541" s="66">
        <f>+ROUND('Izračun udjela za 2024. (kune)'!S541/'Izračun udjela za 2024. (euri)'!$G$1,2)</f>
        <v>117209.79</v>
      </c>
      <c r="T541" s="64">
        <f>+ROUND('Izračun udjela za 2024. (kune)'!T541/'Izračun udjela za 2024. (euri)'!$G$1,2)</f>
        <v>121632.48</v>
      </c>
      <c r="U541" s="65">
        <f>+ROUND('Izračun udjela za 2024. (kune)'!U541/'Izračun udjela za 2024. (euri)'!$G$1,2)</f>
        <v>11518.73</v>
      </c>
      <c r="V541" s="67">
        <f>+ROUND('Izračun udjela za 2024. (kune)'!V541/'Izračun udjela za 2024. (euri)'!$G$1,2)</f>
        <v>121125.13</v>
      </c>
      <c r="W541" s="64">
        <f>+ROUND('Izračun udjela za 2024. (kune)'!W541/'Izračun udjela za 2024. (euri)'!$G$1,2)</f>
        <v>126029.16</v>
      </c>
      <c r="X541" s="65">
        <f>+ROUND('Izračun udjela za 2024. (kune)'!X541/'Izračun udjela za 2024. (euri)'!$G$1,2)</f>
        <v>11457.26</v>
      </c>
      <c r="Y541" s="67">
        <f>+ROUND('Izračun udjela za 2024. (kune)'!Y541/'Izračun udjela za 2024. (euri)'!$G$1,2)</f>
        <v>126029.09</v>
      </c>
      <c r="Z541" s="64">
        <f>+ROUND('Izračun udjela za 2024. (kune)'!Z541/'Izračun udjela za 2024. (euri)'!$G$1,2)</f>
        <v>153482.76999999999</v>
      </c>
      <c r="AA541" s="68">
        <f>+ROUND('Izračun udjela za 2024. (kune)'!AA541/'Izračun udjela za 2024. (euri)'!$G$1,2)</f>
        <v>30710.63</v>
      </c>
      <c r="AB541" s="65">
        <f>+ROUND('Izračun udjela za 2024. (kune)'!AB541/'Izračun udjela za 2024. (euri)'!$G$1,2)</f>
        <v>13953.05</v>
      </c>
      <c r="AC541" s="67">
        <f>+ROUND('Izračun udjela za 2024. (kune)'!AC541/'Izračun udjela za 2024. (euri)'!$G$1,2)</f>
        <v>296209.07</v>
      </c>
      <c r="AD541" s="64">
        <f>+ROUND('Izračun udjela za 2024. (kune)'!AD541/'Izračun udjela za 2024. (euri)'!$G$1,2)</f>
        <v>148763.49</v>
      </c>
      <c r="AE541" s="68">
        <f>+ROUND('Izračun udjela za 2024. (kune)'!AE541/'Izračun udjela za 2024. (euri)'!$G$1,2)</f>
        <v>22404.639999999999</v>
      </c>
      <c r="AF541" s="65">
        <f>+ROUND('Izračun udjela za 2024. (kune)'!AF541/'Izračun udjela za 2024. (euri)'!$G$1,2)</f>
        <v>13735.88</v>
      </c>
      <c r="AG541" s="67">
        <f>+ROUND('Izračun udjela za 2024. (kune)'!AG541/'Izračun udjela za 2024. (euri)'!$G$1,2)</f>
        <v>293385.57</v>
      </c>
      <c r="AH541" s="64">
        <f>+ROUND('Izračun udjela za 2024. (kune)'!AH541/'Izračun udjela za 2024. (euri)'!$G$1,2)</f>
        <v>159777.87</v>
      </c>
      <c r="AI541" s="68">
        <f>+ROUND('Izračun udjela za 2024. (kune)'!AI541/'Izračun udjela za 2024. (euri)'!$G$1,2)</f>
        <v>33967.629999999997</v>
      </c>
      <c r="AJ541" s="64">
        <f>+ROUND('Izračun udjela za 2024. (kune)'!AJ541/'Izračun udjela za 2024. (euri)'!$G$1,2)</f>
        <v>14525.33</v>
      </c>
      <c r="AK541" s="67">
        <f>+ROUND('Izračun udjela za 2024. (kune)'!AK541/'Izračun udjela za 2024. (euri)'!$G$1,2)</f>
        <v>311404.03999999998</v>
      </c>
      <c r="AL541" s="64">
        <f>+ROUND('Izračun udjela za 2024. (kune)'!AL541/'Izračun udjela za 2024. (euri)'!$G$1,2)</f>
        <v>194230.29</v>
      </c>
      <c r="AM541" s="68">
        <f>+ROUND('Izračun udjela za 2024. (kune)'!AM541/'Izračun udjela za 2024. (euri)'!$G$1,2)</f>
        <v>35174.03</v>
      </c>
      <c r="AN541" s="64">
        <f>+ROUND('Izračun udjela za 2024. (kune)'!AN541/'Izračun udjela za 2024. (euri)'!$G$1,2)</f>
        <v>17657.36</v>
      </c>
      <c r="AO541" s="67">
        <f>+ROUND('Izračun udjela za 2024. (kune)'!AO541/'Izračun udjela za 2024. (euri)'!$G$1,2)</f>
        <v>344310.44</v>
      </c>
      <c r="AP541" s="69"/>
      <c r="AQ541" s="69"/>
      <c r="AR541" s="69"/>
      <c r="AS541" s="69"/>
      <c r="AT541" s="69"/>
      <c r="AU541" s="71"/>
      <c r="AV541" s="64">
        <v>806</v>
      </c>
      <c r="AW541" s="64">
        <v>774</v>
      </c>
      <c r="AX541" s="64">
        <v>863</v>
      </c>
      <c r="AY541" s="64">
        <v>862</v>
      </c>
      <c r="AZ541" s="64"/>
      <c r="BA541" s="64"/>
      <c r="BB541" s="64"/>
      <c r="BC541" s="64"/>
      <c r="BD541" s="72">
        <f t="shared" si="135"/>
        <v>274267.64</v>
      </c>
      <c r="BE541" s="73">
        <f t="shared" si="133"/>
        <v>401.56</v>
      </c>
      <c r="BF541" s="74">
        <f t="shared" si="132"/>
        <v>447.75</v>
      </c>
      <c r="BG541" s="66">
        <f t="shared" si="134"/>
        <v>31547.769999999997</v>
      </c>
      <c r="BH541" s="75">
        <f t="shared" si="136"/>
        <v>8.9141291144694121E-5</v>
      </c>
      <c r="BI541" s="76">
        <f t="shared" si="137"/>
        <v>8.9141291144693999E-5</v>
      </c>
    </row>
    <row r="542" spans="1:61" ht="15.75" customHeight="1" x14ac:dyDescent="0.25">
      <c r="A542" s="60">
        <v>1</v>
      </c>
      <c r="B542" s="61">
        <v>602</v>
      </c>
      <c r="C542" s="61">
        <v>19</v>
      </c>
      <c r="D542" s="79" t="s">
        <v>87</v>
      </c>
      <c r="E542" s="62" t="s">
        <v>621</v>
      </c>
      <c r="F542" s="63">
        <v>8705</v>
      </c>
      <c r="G542" s="64">
        <v>10</v>
      </c>
      <c r="H542" s="64">
        <f>+ROUND('Izračun udjela za 2024. (kune)'!H542/'Izračun udjela za 2024. (euri)'!$G$1,2)</f>
        <v>1926753.51</v>
      </c>
      <c r="I542" s="65">
        <f>+ROUND('Izračun udjela za 2024. (kune)'!I542/'Izračun udjela za 2024. (euri)'!$G$1,2)</f>
        <v>338372.73</v>
      </c>
      <c r="J542" s="66">
        <f>+ROUND('Izračun udjela za 2024. (kune)'!J542/'Izračun udjela za 2024. (euri)'!$G$1,2)</f>
        <v>1747218.86</v>
      </c>
      <c r="K542" s="64">
        <f>+ROUND('Izračun udjela za 2024. (kune)'!K542/'Izračun udjela za 2024. (euri)'!$G$1,2)</f>
        <v>2241303.65</v>
      </c>
      <c r="L542" s="65">
        <f>+ROUND('Izračun udjela za 2024. (kune)'!L542/'Izračun udjela za 2024. (euri)'!$G$1,2)</f>
        <v>366753.64</v>
      </c>
      <c r="M542" s="66">
        <f>+ROUND('Izračun udjela za 2024. (kune)'!M542/'Izračun udjela za 2024. (euri)'!$G$1,2)</f>
        <v>2062005.01</v>
      </c>
      <c r="N542" s="64">
        <f>+ROUND('Izračun udjela za 2024. (kune)'!N542/'Izračun udjela za 2024. (euri)'!$G$1,2)</f>
        <v>3133006.07</v>
      </c>
      <c r="O542" s="65">
        <f>+ROUND('Izračun udjela za 2024. (kune)'!O542/'Izračun udjela za 2024. (euri)'!$G$1,2)</f>
        <v>281970.34000000003</v>
      </c>
      <c r="P542" s="66">
        <f>+ROUND('Izračun udjela za 2024. (kune)'!P542/'Izračun udjela za 2024. (euri)'!$G$1,2)</f>
        <v>3136139.3</v>
      </c>
      <c r="Q542" s="64">
        <f>+ROUND('Izračun udjela za 2024. (kune)'!Q542/'Izračun udjela za 2024. (euri)'!$G$1,2)</f>
        <v>3531917.92</v>
      </c>
      <c r="R542" s="65">
        <f>+ROUND('Izračun udjela za 2024. (kune)'!R542/'Izračun udjela za 2024. (euri)'!$G$1,2)</f>
        <v>319799.33</v>
      </c>
      <c r="S542" s="66">
        <f>+ROUND('Izračun udjela za 2024. (kune)'!S542/'Izračun udjela za 2024. (euri)'!$G$1,2)</f>
        <v>3533330.44</v>
      </c>
      <c r="T542" s="64">
        <f>+ROUND('Izračun udjela za 2024. (kune)'!T542/'Izračun udjela za 2024. (euri)'!$G$1,2)</f>
        <v>3385416.9</v>
      </c>
      <c r="U542" s="65">
        <f>+ROUND('Izračun udjela za 2024. (kune)'!U542/'Izračun udjela za 2024. (euri)'!$G$1,2)</f>
        <v>306562.55</v>
      </c>
      <c r="V542" s="67">
        <f>+ROUND('Izračun udjela za 2024. (kune)'!V542/'Izračun udjela za 2024. (euri)'!$G$1,2)</f>
        <v>3386739.78</v>
      </c>
      <c r="W542" s="64">
        <f>+ROUND('Izračun udjela za 2024. (kune)'!W542/'Izračun udjela za 2024. (euri)'!$G$1,2)</f>
        <v>3947046.34</v>
      </c>
      <c r="X542" s="65">
        <f>+ROUND('Izračun udjela za 2024. (kune)'!X542/'Izračun udjela za 2024. (euri)'!$G$1,2)</f>
        <v>358822.32</v>
      </c>
      <c r="Y542" s="67">
        <f>+ROUND('Izračun udjela za 2024. (kune)'!Y542/'Izračun udjela za 2024. (euri)'!$G$1,2)</f>
        <v>3947046.41</v>
      </c>
      <c r="Z542" s="64">
        <f>+ROUND('Izračun udjela za 2024. (kune)'!Z542/'Izračun udjela za 2024. (euri)'!$G$1,2)</f>
        <v>4663511.5199999996</v>
      </c>
      <c r="AA542" s="68">
        <f>+ROUND('Izračun udjela za 2024. (kune)'!AA542/'Izračun udjela za 2024. (euri)'!$G$1,2)</f>
        <v>150715.92000000001</v>
      </c>
      <c r="AB542" s="65">
        <f>+ROUND('Izračun udjela za 2024. (kune)'!AB542/'Izračun udjela za 2024. (euri)'!$G$1,2)</f>
        <v>423955.5</v>
      </c>
      <c r="AC542" s="67">
        <f>+ROUND('Izračun udjela za 2024. (kune)'!AC542/'Izračun udjela za 2024. (euri)'!$G$1,2)</f>
        <v>5051556.4800000004</v>
      </c>
      <c r="AD542" s="64">
        <f>+ROUND('Izračun udjela za 2024. (kune)'!AD542/'Izračun udjela za 2024. (euri)'!$G$1,2)</f>
        <v>3510426.91</v>
      </c>
      <c r="AE542" s="68">
        <f>+ROUND('Izračun udjela za 2024. (kune)'!AE542/'Izračun udjela za 2024. (euri)'!$G$1,2)</f>
        <v>98061.75</v>
      </c>
      <c r="AF542" s="65">
        <f>+ROUND('Izračun udjela za 2024. (kune)'!AF542/'Izračun udjela za 2024. (euri)'!$G$1,2)</f>
        <v>324864.83</v>
      </c>
      <c r="AG542" s="67">
        <f>+ROUND('Izračun udjela za 2024. (kune)'!AG542/'Izračun udjela za 2024. (euri)'!$G$1,2)</f>
        <v>3923584.62</v>
      </c>
      <c r="AH542" s="64">
        <f>+ROUND('Izračun udjela za 2024. (kune)'!AH542/'Izračun udjela za 2024. (euri)'!$G$1,2)</f>
        <v>2764649.78</v>
      </c>
      <c r="AI542" s="68">
        <f>+ROUND('Izračun udjela za 2024. (kune)'!AI542/'Izračun udjela za 2024. (euri)'!$G$1,2)</f>
        <v>155513.24</v>
      </c>
      <c r="AJ542" s="64">
        <f>+ROUND('Izračun udjela za 2024. (kune)'!AJ542/'Izračun udjela za 2024. (euri)'!$G$1,2)</f>
        <v>247652.47</v>
      </c>
      <c r="AK542" s="67">
        <f>+ROUND('Izračun udjela za 2024. (kune)'!AK542/'Izračun udjela za 2024. (euri)'!$G$1,2)</f>
        <v>3193073.45</v>
      </c>
      <c r="AL542" s="64">
        <f>+ROUND('Izračun udjela za 2024. (kune)'!AL542/'Izračun udjela za 2024. (euri)'!$G$1,2)</f>
        <v>4054509.32</v>
      </c>
      <c r="AM542" s="68">
        <f>+ROUND('Izračun udjela za 2024. (kune)'!AM542/'Izračun udjela za 2024. (euri)'!$G$1,2)</f>
        <v>155620.6</v>
      </c>
      <c r="AN542" s="64">
        <f>+ROUND('Izračun udjela za 2024. (kune)'!AN542/'Izračun udjela za 2024. (euri)'!$G$1,2)</f>
        <v>372455.21</v>
      </c>
      <c r="AO542" s="67">
        <f>+ROUND('Izračun udjela za 2024. (kune)'!AO542/'Izračun udjela za 2024. (euri)'!$G$1,2)</f>
        <v>4490066.3099999996</v>
      </c>
      <c r="AP542" s="69"/>
      <c r="AQ542" s="69"/>
      <c r="AR542" s="69"/>
      <c r="AS542" s="69"/>
      <c r="AT542" s="69"/>
      <c r="AU542" s="71"/>
      <c r="AV542" s="64">
        <v>2529</v>
      </c>
      <c r="AW542" s="64">
        <v>2408</v>
      </c>
      <c r="AX542" s="64">
        <v>2719</v>
      </c>
      <c r="AY542" s="64">
        <v>2790</v>
      </c>
      <c r="AZ542" s="64"/>
      <c r="BA542" s="64"/>
      <c r="BB542" s="64"/>
      <c r="BC542" s="64"/>
      <c r="BD542" s="72">
        <f t="shared" si="135"/>
        <v>4121065.45</v>
      </c>
      <c r="BE542" s="73">
        <f t="shared" si="133"/>
        <v>473.41</v>
      </c>
      <c r="BF542" s="74">
        <f t="shared" si="132"/>
        <v>447.75</v>
      </c>
      <c r="BG542" s="66">
        <f t="shared" si="134"/>
        <v>0</v>
      </c>
      <c r="BH542" s="75">
        <f t="shared" si="136"/>
        <v>0</v>
      </c>
      <c r="BI542" s="76">
        <f t="shared" si="137"/>
        <v>0</v>
      </c>
    </row>
    <row r="543" spans="1:61" ht="15.75" customHeight="1" x14ac:dyDescent="0.25">
      <c r="A543" s="60">
        <v>1</v>
      </c>
      <c r="B543" s="61">
        <v>603</v>
      </c>
      <c r="C543" s="61">
        <v>20</v>
      </c>
      <c r="D543" s="79" t="s">
        <v>87</v>
      </c>
      <c r="E543" s="62" t="s">
        <v>622</v>
      </c>
      <c r="F543" s="63">
        <v>739</v>
      </c>
      <c r="G543" s="64">
        <v>10</v>
      </c>
      <c r="H543" s="64">
        <f>+ROUND('Izračun udjela za 2024. (kune)'!H543/'Izračun udjela za 2024. (euri)'!$G$1,2)</f>
        <v>67087.66</v>
      </c>
      <c r="I543" s="65">
        <f>+ROUND('Izračun udjela za 2024. (kune)'!I543/'Izračun udjela za 2024. (euri)'!$G$1,2)</f>
        <v>0</v>
      </c>
      <c r="J543" s="66">
        <f>+ROUND('Izračun udjela za 2024. (kune)'!J543/'Izračun udjela za 2024. (euri)'!$G$1,2)</f>
        <v>73796.429999999993</v>
      </c>
      <c r="K543" s="64">
        <f>+ROUND('Izračun udjela za 2024. (kune)'!K543/'Izračun udjela za 2024. (euri)'!$G$1,2)</f>
        <v>100861.72</v>
      </c>
      <c r="L543" s="65">
        <f>+ROUND('Izračun udjela za 2024. (kune)'!L543/'Izračun udjela za 2024. (euri)'!$G$1,2)</f>
        <v>0</v>
      </c>
      <c r="M543" s="66">
        <f>+ROUND('Izračun udjela za 2024. (kune)'!M543/'Izračun udjela za 2024. (euri)'!$G$1,2)</f>
        <v>110947.89</v>
      </c>
      <c r="N543" s="64">
        <f>+ROUND('Izračun udjela za 2024. (kune)'!N543/'Izračun udjela za 2024. (euri)'!$G$1,2)</f>
        <v>77589.919999999998</v>
      </c>
      <c r="O543" s="65">
        <f>+ROUND('Izračun udjela za 2024. (kune)'!O543/'Izračun udjela za 2024. (euri)'!$G$1,2)</f>
        <v>0</v>
      </c>
      <c r="P543" s="66">
        <f>+ROUND('Izračun udjela za 2024. (kune)'!P543/'Izračun udjela za 2024. (euri)'!$G$1,2)</f>
        <v>85348.91</v>
      </c>
      <c r="Q543" s="64">
        <f>+ROUND('Izračun udjela za 2024. (kune)'!Q543/'Izračun udjela za 2024. (euri)'!$G$1,2)</f>
        <v>92085.9</v>
      </c>
      <c r="R543" s="65">
        <f>+ROUND('Izračun udjela za 2024. (kune)'!R543/'Izračun udjela za 2024. (euri)'!$G$1,2)</f>
        <v>0</v>
      </c>
      <c r="S543" s="66">
        <f>+ROUND('Izračun udjela za 2024. (kune)'!S543/'Izračun udjela za 2024. (euri)'!$G$1,2)</f>
        <v>101294.49</v>
      </c>
      <c r="T543" s="64">
        <f>+ROUND('Izračun udjela za 2024. (kune)'!T543/'Izračun udjela za 2024. (euri)'!$G$1,2)</f>
        <v>80382.83</v>
      </c>
      <c r="U543" s="65">
        <f>+ROUND('Izračun udjela za 2024. (kune)'!U543/'Izračun udjela za 2024. (euri)'!$G$1,2)</f>
        <v>0</v>
      </c>
      <c r="V543" s="67">
        <f>+ROUND('Izračun udjela za 2024. (kune)'!V543/'Izračun udjela za 2024. (euri)'!$G$1,2)</f>
        <v>88421.11</v>
      </c>
      <c r="W543" s="64">
        <f>+ROUND('Izračun udjela za 2024. (kune)'!W543/'Izračun udjela za 2024. (euri)'!$G$1,2)</f>
        <v>114719.89</v>
      </c>
      <c r="X543" s="65">
        <f>+ROUND('Izračun udjela za 2024. (kune)'!X543/'Izračun udjela za 2024. (euri)'!$G$1,2)</f>
        <v>0</v>
      </c>
      <c r="Y543" s="67">
        <f>+ROUND('Izračun udjela za 2024. (kune)'!Y543/'Izračun udjela za 2024. (euri)'!$G$1,2)</f>
        <v>126191.87</v>
      </c>
      <c r="Z543" s="64">
        <f>+ROUND('Izračun udjela za 2024. (kune)'!Z543/'Izračun udjela za 2024. (euri)'!$G$1,2)</f>
        <v>144505.24</v>
      </c>
      <c r="AA543" s="68">
        <f>+ROUND('Izračun udjela za 2024. (kune)'!AA543/'Izračun udjela za 2024. (euri)'!$G$1,2)</f>
        <v>95.56</v>
      </c>
      <c r="AB543" s="65">
        <f>+ROUND('Izračun udjela za 2024. (kune)'!AB543/'Izračun udjela za 2024. (euri)'!$G$1,2)</f>
        <v>0</v>
      </c>
      <c r="AC543" s="67">
        <f>+ROUND('Izračun udjela za 2024. (kune)'!AC543/'Izračun udjela za 2024. (euri)'!$G$1,2)</f>
        <v>158955.76999999999</v>
      </c>
      <c r="AD543" s="64">
        <f>+ROUND('Izračun udjela za 2024. (kune)'!AD543/'Izračun udjela za 2024. (euri)'!$G$1,2)</f>
        <v>147208.76</v>
      </c>
      <c r="AE543" s="68">
        <f>+ROUND('Izračun udjela za 2024. (kune)'!AE543/'Izračun udjela za 2024. (euri)'!$G$1,2)</f>
        <v>227.59</v>
      </c>
      <c r="AF543" s="65">
        <f>+ROUND('Izračun udjela za 2024. (kune)'!AF543/'Izračun udjela za 2024. (euri)'!$G$1,2)</f>
        <v>0</v>
      </c>
      <c r="AG543" s="67">
        <f>+ROUND('Izračun udjela za 2024. (kune)'!AG543/'Izračun udjela za 2024. (euri)'!$G$1,2)</f>
        <v>161929.64000000001</v>
      </c>
      <c r="AH543" s="64">
        <f>+ROUND('Izračun udjela za 2024. (kune)'!AH543/'Izračun udjela za 2024. (euri)'!$G$1,2)</f>
        <v>162183.31</v>
      </c>
      <c r="AI543" s="68">
        <f>+ROUND('Izračun udjela za 2024. (kune)'!AI543/'Izračun udjela za 2024. (euri)'!$G$1,2)</f>
        <v>0</v>
      </c>
      <c r="AJ543" s="64">
        <f>+ROUND('Izračun udjela za 2024. (kune)'!AJ543/'Izračun udjela za 2024. (euri)'!$G$1,2)</f>
        <v>0</v>
      </c>
      <c r="AK543" s="67">
        <f>+ROUND('Izračun udjela za 2024. (kune)'!AK543/'Izračun udjela za 2024. (euri)'!$G$1,2)</f>
        <v>178401.64</v>
      </c>
      <c r="AL543" s="64">
        <f>+ROUND('Izračun udjela za 2024. (kune)'!AL543/'Izračun udjela za 2024. (euri)'!$G$1,2)</f>
        <v>159754.69</v>
      </c>
      <c r="AM543" s="68">
        <f>+ROUND('Izračun udjela za 2024. (kune)'!AM543/'Izračun udjela za 2024. (euri)'!$G$1,2)</f>
        <v>41.18</v>
      </c>
      <c r="AN543" s="64">
        <f>+ROUND('Izračun udjela za 2024. (kune)'!AN543/'Izračun udjela za 2024. (euri)'!$G$1,2)</f>
        <v>0</v>
      </c>
      <c r="AO543" s="67">
        <f>+ROUND('Izračun udjela za 2024. (kune)'!AO543/'Izračun udjela za 2024. (euri)'!$G$1,2)</f>
        <v>175730.15</v>
      </c>
      <c r="AP543" s="69"/>
      <c r="AQ543" s="69"/>
      <c r="AR543" s="69"/>
      <c r="AS543" s="69"/>
      <c r="AT543" s="69"/>
      <c r="AU543" s="71"/>
      <c r="AV543" s="64">
        <v>0</v>
      </c>
      <c r="AW543" s="64">
        <v>0</v>
      </c>
      <c r="AX543" s="64">
        <v>0</v>
      </c>
      <c r="AY543" s="64">
        <v>0</v>
      </c>
      <c r="AZ543" s="64"/>
      <c r="BA543" s="64"/>
      <c r="BB543" s="64"/>
      <c r="BC543" s="64"/>
      <c r="BD543" s="72">
        <f t="shared" si="135"/>
        <v>160241.81</v>
      </c>
      <c r="BE543" s="73">
        <f t="shared" si="133"/>
        <v>216.84</v>
      </c>
      <c r="BF543" s="74">
        <f t="shared" si="132"/>
        <v>447.75</v>
      </c>
      <c r="BG543" s="66">
        <f t="shared" si="134"/>
        <v>170642.49</v>
      </c>
      <c r="BH543" s="75">
        <f t="shared" si="136"/>
        <v>4.8216694500896753E-4</v>
      </c>
      <c r="BI543" s="76">
        <f t="shared" si="137"/>
        <v>4.8216694500896802E-4</v>
      </c>
    </row>
    <row r="544" spans="1:61" ht="15.75" customHeight="1" x14ac:dyDescent="0.25">
      <c r="A544" s="60">
        <v>1</v>
      </c>
      <c r="B544" s="61">
        <v>604</v>
      </c>
      <c r="C544" s="61">
        <v>20</v>
      </c>
      <c r="D544" s="79" t="s">
        <v>87</v>
      </c>
      <c r="E544" s="62" t="s">
        <v>623</v>
      </c>
      <c r="F544" s="63">
        <v>1740</v>
      </c>
      <c r="G544" s="64">
        <v>10</v>
      </c>
      <c r="H544" s="64">
        <f>+ROUND('Izračun udjela za 2024. (kune)'!H544/'Izračun udjela za 2024. (euri)'!$G$1,2)</f>
        <v>215101.52</v>
      </c>
      <c r="I544" s="65">
        <f>+ROUND('Izračun udjela za 2024. (kune)'!I544/'Izračun udjela za 2024. (euri)'!$G$1,2)</f>
        <v>0</v>
      </c>
      <c r="J544" s="66">
        <f>+ROUND('Izračun udjela za 2024. (kune)'!J544/'Izračun udjela za 2024. (euri)'!$G$1,2)</f>
        <v>236611.67</v>
      </c>
      <c r="K544" s="64">
        <f>+ROUND('Izračun udjela za 2024. (kune)'!K544/'Izračun udjela za 2024. (euri)'!$G$1,2)</f>
        <v>260267.44</v>
      </c>
      <c r="L544" s="65">
        <f>+ROUND('Izračun udjela za 2024. (kune)'!L544/'Izračun udjela za 2024. (euri)'!$G$1,2)</f>
        <v>0</v>
      </c>
      <c r="M544" s="66">
        <f>+ROUND('Izračun udjela za 2024. (kune)'!M544/'Izračun udjela za 2024. (euri)'!$G$1,2)</f>
        <v>286294.19</v>
      </c>
      <c r="N544" s="64">
        <f>+ROUND('Izračun udjela za 2024. (kune)'!N544/'Izračun udjela za 2024. (euri)'!$G$1,2)</f>
        <v>213016.62</v>
      </c>
      <c r="O544" s="65">
        <f>+ROUND('Izračun udjela za 2024. (kune)'!O544/'Izračun udjela za 2024. (euri)'!$G$1,2)</f>
        <v>0</v>
      </c>
      <c r="P544" s="66">
        <f>+ROUND('Izračun udjela za 2024. (kune)'!P544/'Izračun udjela za 2024. (euri)'!$G$1,2)</f>
        <v>234318.28</v>
      </c>
      <c r="Q544" s="64">
        <f>+ROUND('Izračun udjela za 2024. (kune)'!Q544/'Izračun udjela za 2024. (euri)'!$G$1,2)</f>
        <v>246241.81</v>
      </c>
      <c r="R544" s="65">
        <f>+ROUND('Izračun udjela za 2024. (kune)'!R544/'Izračun udjela za 2024. (euri)'!$G$1,2)</f>
        <v>0</v>
      </c>
      <c r="S544" s="66">
        <f>+ROUND('Izračun udjela za 2024. (kune)'!S544/'Izračun udjela za 2024. (euri)'!$G$1,2)</f>
        <v>270866</v>
      </c>
      <c r="T544" s="64">
        <f>+ROUND('Izračun udjela za 2024. (kune)'!T544/'Izračun udjela za 2024. (euri)'!$G$1,2)</f>
        <v>224937.12</v>
      </c>
      <c r="U544" s="65">
        <f>+ROUND('Izračun udjela za 2024. (kune)'!U544/'Izračun udjela za 2024. (euri)'!$G$1,2)</f>
        <v>0</v>
      </c>
      <c r="V544" s="67">
        <f>+ROUND('Izračun udjela za 2024. (kune)'!V544/'Izračun udjela za 2024. (euri)'!$G$1,2)</f>
        <v>247430.83</v>
      </c>
      <c r="W544" s="64">
        <f>+ROUND('Izračun udjela za 2024. (kune)'!W544/'Izračun udjela za 2024. (euri)'!$G$1,2)</f>
        <v>333314.87</v>
      </c>
      <c r="X544" s="65">
        <f>+ROUND('Izračun udjela za 2024. (kune)'!X544/'Izračun udjela za 2024. (euri)'!$G$1,2)</f>
        <v>0</v>
      </c>
      <c r="Y544" s="67">
        <f>+ROUND('Izračun udjela za 2024. (kune)'!Y544/'Izračun udjela za 2024. (euri)'!$G$1,2)</f>
        <v>366646.35</v>
      </c>
      <c r="Z544" s="64">
        <f>+ROUND('Izračun udjela za 2024. (kune)'!Z544/'Izračun udjela za 2024. (euri)'!$G$1,2)</f>
        <v>385517.54</v>
      </c>
      <c r="AA544" s="68">
        <f>+ROUND('Izračun udjela za 2024. (kune)'!AA544/'Izračun udjela za 2024. (euri)'!$G$1,2)</f>
        <v>51.59</v>
      </c>
      <c r="AB544" s="65">
        <f>+ROUND('Izračun udjela za 2024. (kune)'!AB544/'Izračun udjela za 2024. (euri)'!$G$1,2)</f>
        <v>0</v>
      </c>
      <c r="AC544" s="67">
        <f>+ROUND('Izračun udjela za 2024. (kune)'!AC544/'Izračun udjela za 2024. (euri)'!$G$1,2)</f>
        <v>424888.52</v>
      </c>
      <c r="AD544" s="64">
        <f>+ROUND('Izračun udjela za 2024. (kune)'!AD544/'Izračun udjela za 2024. (euri)'!$G$1,2)</f>
        <v>371247.49</v>
      </c>
      <c r="AE544" s="68">
        <f>+ROUND('Izračun udjela za 2024. (kune)'!AE544/'Izračun udjela za 2024. (euri)'!$G$1,2)</f>
        <v>69.680000000000007</v>
      </c>
      <c r="AF544" s="65">
        <f>+ROUND('Izračun udjela za 2024. (kune)'!AF544/'Izračun udjela za 2024. (euri)'!$G$1,2)</f>
        <v>0</v>
      </c>
      <c r="AG544" s="67">
        <f>+ROUND('Izračun udjela za 2024. (kune)'!AG544/'Izračun udjela za 2024. (euri)'!$G$1,2)</f>
        <v>409171.56</v>
      </c>
      <c r="AH544" s="64">
        <f>+ROUND('Izračun udjela za 2024. (kune)'!AH544/'Izračun udjela za 2024. (euri)'!$G$1,2)</f>
        <v>342082.29</v>
      </c>
      <c r="AI544" s="68">
        <f>+ROUND('Izračun udjela za 2024. (kune)'!AI544/'Izračun udjela za 2024. (euri)'!$G$1,2)</f>
        <v>90.38</v>
      </c>
      <c r="AJ544" s="64">
        <f>+ROUND('Izračun udjela za 2024. (kune)'!AJ544/'Izračun udjela za 2024. (euri)'!$G$1,2)</f>
        <v>0</v>
      </c>
      <c r="AK544" s="67">
        <f>+ROUND('Izračun udjela za 2024. (kune)'!AK544/'Izračun udjela za 2024. (euri)'!$G$1,2)</f>
        <v>377067.07</v>
      </c>
      <c r="AL544" s="64">
        <f>+ROUND('Izračun udjela za 2024. (kune)'!AL544/'Izračun udjela za 2024. (euri)'!$G$1,2)</f>
        <v>415109.13</v>
      </c>
      <c r="AM544" s="68">
        <f>+ROUND('Izračun udjela za 2024. (kune)'!AM544/'Izračun udjela za 2024. (euri)'!$G$1,2)</f>
        <v>91.72</v>
      </c>
      <c r="AN544" s="64">
        <f>+ROUND('Izračun udjela za 2024. (kune)'!AN544/'Izračun udjela za 2024. (euri)'!$G$1,2)</f>
        <v>0</v>
      </c>
      <c r="AO544" s="67">
        <f>+ROUND('Izračun udjela za 2024. (kune)'!AO544/'Izračun udjela za 2024. (euri)'!$G$1,2)</f>
        <v>457395.12</v>
      </c>
      <c r="AP544" s="69"/>
      <c r="AQ544" s="69"/>
      <c r="AR544" s="69"/>
      <c r="AS544" s="69"/>
      <c r="AT544" s="69"/>
      <c r="AU544" s="71"/>
      <c r="AV544" s="64">
        <v>4</v>
      </c>
      <c r="AW544" s="64">
        <v>4</v>
      </c>
      <c r="AX544" s="64">
        <v>4</v>
      </c>
      <c r="AY544" s="64">
        <v>4</v>
      </c>
      <c r="AZ544" s="64"/>
      <c r="BA544" s="64"/>
      <c r="BB544" s="64"/>
      <c r="BC544" s="64"/>
      <c r="BD544" s="72">
        <f t="shared" si="135"/>
        <v>407033.72</v>
      </c>
      <c r="BE544" s="73">
        <f t="shared" si="133"/>
        <v>233.93</v>
      </c>
      <c r="BF544" s="74">
        <f t="shared" si="132"/>
        <v>447.75</v>
      </c>
      <c r="BG544" s="66">
        <f t="shared" si="134"/>
        <v>372046.8</v>
      </c>
      <c r="BH544" s="75">
        <f t="shared" si="136"/>
        <v>1.0512544030291773E-3</v>
      </c>
      <c r="BI544" s="76">
        <f t="shared" si="137"/>
        <v>1.0512544030291801E-3</v>
      </c>
    </row>
    <row r="545" spans="1:61" ht="15.75" customHeight="1" x14ac:dyDescent="0.25">
      <c r="A545" s="60">
        <v>1</v>
      </c>
      <c r="B545" s="61">
        <v>605</v>
      </c>
      <c r="C545" s="61">
        <v>20</v>
      </c>
      <c r="D545" s="79" t="s">
        <v>87</v>
      </c>
      <c r="E545" s="62" t="s">
        <v>624</v>
      </c>
      <c r="F545" s="63">
        <v>2720</v>
      </c>
      <c r="G545" s="64">
        <v>10</v>
      </c>
      <c r="H545" s="64">
        <f>+ROUND('Izračun udjela za 2024. (kune)'!H545/'Izračun udjela za 2024. (euri)'!$G$1,2)</f>
        <v>198802.43</v>
      </c>
      <c r="I545" s="65">
        <f>+ROUND('Izračun udjela za 2024. (kune)'!I545/'Izračun udjela za 2024. (euri)'!$G$1,2)</f>
        <v>0</v>
      </c>
      <c r="J545" s="66">
        <f>+ROUND('Izračun udjela za 2024. (kune)'!J545/'Izračun udjela za 2024. (euri)'!$G$1,2)</f>
        <v>218682.68</v>
      </c>
      <c r="K545" s="64">
        <f>+ROUND('Izračun udjela za 2024. (kune)'!K545/'Izračun udjela za 2024. (euri)'!$G$1,2)</f>
        <v>220746.39</v>
      </c>
      <c r="L545" s="65">
        <f>+ROUND('Izračun udjela za 2024. (kune)'!L545/'Izračun udjela za 2024. (euri)'!$G$1,2)</f>
        <v>0</v>
      </c>
      <c r="M545" s="66">
        <f>+ROUND('Izračun udjela za 2024. (kune)'!M545/'Izračun udjela za 2024. (euri)'!$G$1,2)</f>
        <v>242821.03</v>
      </c>
      <c r="N545" s="64">
        <f>+ROUND('Izračun udjela za 2024. (kune)'!N545/'Izračun udjela za 2024. (euri)'!$G$1,2)</f>
        <v>170245.93</v>
      </c>
      <c r="O545" s="65">
        <f>+ROUND('Izračun udjela za 2024. (kune)'!O545/'Izračun udjela za 2024. (euri)'!$G$1,2)</f>
        <v>0</v>
      </c>
      <c r="P545" s="66">
        <f>+ROUND('Izračun udjela za 2024. (kune)'!P545/'Izračun udjela za 2024. (euri)'!$G$1,2)</f>
        <v>187270.52</v>
      </c>
      <c r="Q545" s="64">
        <f>+ROUND('Izračun udjela za 2024. (kune)'!Q545/'Izračun udjela za 2024. (euri)'!$G$1,2)</f>
        <v>220444.72</v>
      </c>
      <c r="R545" s="65">
        <f>+ROUND('Izračun udjela za 2024. (kune)'!R545/'Izračun udjela za 2024. (euri)'!$G$1,2)</f>
        <v>0</v>
      </c>
      <c r="S545" s="66">
        <f>+ROUND('Izračun udjela za 2024. (kune)'!S545/'Izračun udjela za 2024. (euri)'!$G$1,2)</f>
        <v>242489.19</v>
      </c>
      <c r="T545" s="64">
        <f>+ROUND('Izračun udjela za 2024. (kune)'!T545/'Izračun udjela za 2024. (euri)'!$G$1,2)</f>
        <v>208383.18</v>
      </c>
      <c r="U545" s="65">
        <f>+ROUND('Izračun udjela za 2024. (kune)'!U545/'Izračun udjela za 2024. (euri)'!$G$1,2)</f>
        <v>0</v>
      </c>
      <c r="V545" s="67">
        <f>+ROUND('Izračun udjela za 2024. (kune)'!V545/'Izračun udjela za 2024. (euri)'!$G$1,2)</f>
        <v>229221.5</v>
      </c>
      <c r="W545" s="64">
        <f>+ROUND('Izračun udjela za 2024. (kune)'!W545/'Izračun udjela za 2024. (euri)'!$G$1,2)</f>
        <v>316992.18</v>
      </c>
      <c r="X545" s="65">
        <f>+ROUND('Izračun udjela za 2024. (kune)'!X545/'Izračun udjela za 2024. (euri)'!$G$1,2)</f>
        <v>0</v>
      </c>
      <c r="Y545" s="67">
        <f>+ROUND('Izračun udjela za 2024. (kune)'!Y545/'Izračun udjela za 2024. (euri)'!$G$1,2)</f>
        <v>348691.4</v>
      </c>
      <c r="Z545" s="64">
        <f>+ROUND('Izračun udjela za 2024. (kune)'!Z545/'Izračun udjela za 2024. (euri)'!$G$1,2)</f>
        <v>331590.78999999998</v>
      </c>
      <c r="AA545" s="68">
        <f>+ROUND('Izračun udjela za 2024. (kune)'!AA545/'Izračun udjela za 2024. (euri)'!$G$1,2)</f>
        <v>796.34</v>
      </c>
      <c r="AB545" s="65">
        <f>+ROUND('Izračun udjela za 2024. (kune)'!AB545/'Izračun udjela za 2024. (euri)'!$G$1,2)</f>
        <v>0</v>
      </c>
      <c r="AC545" s="67">
        <f>+ROUND('Izračun udjela za 2024. (kune)'!AC545/'Izračun udjela za 2024. (euri)'!$G$1,2)</f>
        <v>364749.87</v>
      </c>
      <c r="AD545" s="64">
        <f>+ROUND('Izračun udjela za 2024. (kune)'!AD545/'Izračun udjela za 2024. (euri)'!$G$1,2)</f>
        <v>322777.65000000002</v>
      </c>
      <c r="AE545" s="68">
        <f>+ROUND('Izračun udjela za 2024. (kune)'!AE545/'Izračun udjela za 2024. (euri)'!$G$1,2)</f>
        <v>0</v>
      </c>
      <c r="AF545" s="65">
        <f>+ROUND('Izračun udjela za 2024. (kune)'!AF545/'Izračun udjela za 2024. (euri)'!$G$1,2)</f>
        <v>0</v>
      </c>
      <c r="AG545" s="67">
        <f>+ROUND('Izračun udjela za 2024. (kune)'!AG545/'Izračun udjela za 2024. (euri)'!$G$1,2)</f>
        <v>355055.42</v>
      </c>
      <c r="AH545" s="64">
        <f>+ROUND('Izračun udjela za 2024. (kune)'!AH545/'Izračun udjela za 2024. (euri)'!$G$1,2)</f>
        <v>340445.68</v>
      </c>
      <c r="AI545" s="68">
        <f>+ROUND('Izračun udjela za 2024. (kune)'!AI545/'Izračun udjela za 2024. (euri)'!$G$1,2)</f>
        <v>0</v>
      </c>
      <c r="AJ545" s="64">
        <f>+ROUND('Izračun udjela za 2024. (kune)'!AJ545/'Izračun udjela za 2024. (euri)'!$G$1,2)</f>
        <v>0</v>
      </c>
      <c r="AK545" s="67">
        <f>+ROUND('Izračun udjela za 2024. (kune)'!AK545/'Izračun udjela za 2024. (euri)'!$G$1,2)</f>
        <v>374490.25</v>
      </c>
      <c r="AL545" s="64">
        <f>+ROUND('Izračun udjela za 2024. (kune)'!AL545/'Izračun udjela za 2024. (euri)'!$G$1,2)</f>
        <v>462723.56</v>
      </c>
      <c r="AM545" s="68">
        <f>+ROUND('Izračun udjela za 2024. (kune)'!AM545/'Izračun udjela za 2024. (euri)'!$G$1,2)</f>
        <v>0</v>
      </c>
      <c r="AN545" s="64">
        <f>+ROUND('Izračun udjela za 2024. (kune)'!AN545/'Izračun udjela za 2024. (euri)'!$G$1,2)</f>
        <v>0</v>
      </c>
      <c r="AO545" s="67">
        <f>+ROUND('Izračun udjela za 2024. (kune)'!AO545/'Izračun udjela za 2024. (euri)'!$G$1,2)</f>
        <v>508995.92</v>
      </c>
      <c r="AP545" s="69"/>
      <c r="AQ545" s="69"/>
      <c r="AR545" s="69"/>
      <c r="AS545" s="69"/>
      <c r="AT545" s="69"/>
      <c r="AU545" s="71"/>
      <c r="AV545" s="64">
        <v>0</v>
      </c>
      <c r="AW545" s="64">
        <v>0</v>
      </c>
      <c r="AX545" s="64">
        <v>0</v>
      </c>
      <c r="AY545" s="64">
        <v>0</v>
      </c>
      <c r="AZ545" s="64"/>
      <c r="BA545" s="64"/>
      <c r="BB545" s="64"/>
      <c r="BC545" s="64"/>
      <c r="BD545" s="72">
        <f t="shared" si="135"/>
        <v>390396.57</v>
      </c>
      <c r="BE545" s="73">
        <f t="shared" si="133"/>
        <v>143.53</v>
      </c>
      <c r="BF545" s="74">
        <f t="shared" si="132"/>
        <v>447.75</v>
      </c>
      <c r="BG545" s="66">
        <f t="shared" si="134"/>
        <v>827478.4</v>
      </c>
      <c r="BH545" s="75">
        <f t="shared" si="136"/>
        <v>2.338120664958115E-3</v>
      </c>
      <c r="BI545" s="76">
        <f t="shared" si="137"/>
        <v>2.3381206649581202E-3</v>
      </c>
    </row>
    <row r="546" spans="1:61" ht="15.75" customHeight="1" x14ac:dyDescent="0.25">
      <c r="A546" s="60">
        <v>1</v>
      </c>
      <c r="B546" s="61">
        <v>606</v>
      </c>
      <c r="C546" s="61">
        <v>20</v>
      </c>
      <c r="D546" s="79" t="s">
        <v>87</v>
      </c>
      <c r="E546" s="62" t="s">
        <v>625</v>
      </c>
      <c r="F546" s="63">
        <v>2598</v>
      </c>
      <c r="G546" s="64">
        <v>10</v>
      </c>
      <c r="H546" s="64">
        <f>+ROUND('Izračun udjela za 2024. (kune)'!H546/'Izračun udjela za 2024. (euri)'!$G$1,2)</f>
        <v>615302.34</v>
      </c>
      <c r="I546" s="65">
        <f>+ROUND('Izračun udjela za 2024. (kune)'!I546/'Izračun udjela za 2024. (euri)'!$G$1,2)</f>
        <v>0</v>
      </c>
      <c r="J546" s="66">
        <f>+ROUND('Izračun udjela za 2024. (kune)'!J546/'Izračun udjela za 2024. (euri)'!$G$1,2)</f>
        <v>676832.58</v>
      </c>
      <c r="K546" s="64">
        <f>+ROUND('Izračun udjela za 2024. (kune)'!K546/'Izračun udjela za 2024. (euri)'!$G$1,2)</f>
        <v>681097.51</v>
      </c>
      <c r="L546" s="65">
        <f>+ROUND('Izračun udjela za 2024. (kune)'!L546/'Izračun udjela za 2024. (euri)'!$G$1,2)</f>
        <v>0</v>
      </c>
      <c r="M546" s="66">
        <f>+ROUND('Izračun udjela za 2024. (kune)'!M546/'Izračun udjela za 2024. (euri)'!$G$1,2)</f>
        <v>749207.26</v>
      </c>
      <c r="N546" s="64">
        <f>+ROUND('Izračun udjela za 2024. (kune)'!N546/'Izračun udjela za 2024. (euri)'!$G$1,2)</f>
        <v>568806.78</v>
      </c>
      <c r="O546" s="65">
        <f>+ROUND('Izračun udjela za 2024. (kune)'!O546/'Izračun udjela za 2024. (euri)'!$G$1,2)</f>
        <v>0</v>
      </c>
      <c r="P546" s="66">
        <f>+ROUND('Izračun udjela za 2024. (kune)'!P546/'Izračun udjela za 2024. (euri)'!$G$1,2)</f>
        <v>625687.46</v>
      </c>
      <c r="Q546" s="64">
        <f>+ROUND('Izračun udjela za 2024. (kune)'!Q546/'Izračun udjela za 2024. (euri)'!$G$1,2)</f>
        <v>619468.55000000005</v>
      </c>
      <c r="R546" s="65">
        <f>+ROUND('Izračun udjela za 2024. (kune)'!R546/'Izračun udjela za 2024. (euri)'!$G$1,2)</f>
        <v>0</v>
      </c>
      <c r="S546" s="66">
        <f>+ROUND('Izračun udjela za 2024. (kune)'!S546/'Izračun udjela za 2024. (euri)'!$G$1,2)</f>
        <v>681415.41</v>
      </c>
      <c r="T546" s="64">
        <f>+ROUND('Izračun udjela za 2024. (kune)'!T546/'Izračun udjela za 2024. (euri)'!$G$1,2)</f>
        <v>593984.84</v>
      </c>
      <c r="U546" s="65">
        <f>+ROUND('Izračun udjela za 2024. (kune)'!U546/'Izračun udjela za 2024. (euri)'!$G$1,2)</f>
        <v>0</v>
      </c>
      <c r="V546" s="67">
        <f>+ROUND('Izračun udjela za 2024. (kune)'!V546/'Izračun udjela za 2024. (euri)'!$G$1,2)</f>
        <v>653383.32999999996</v>
      </c>
      <c r="W546" s="64">
        <f>+ROUND('Izračun udjela za 2024. (kune)'!W546/'Izračun udjela za 2024. (euri)'!$G$1,2)</f>
        <v>684420.85</v>
      </c>
      <c r="X546" s="65">
        <f>+ROUND('Izračun udjela za 2024. (kune)'!X546/'Izračun udjela za 2024. (euri)'!$G$1,2)</f>
        <v>0</v>
      </c>
      <c r="Y546" s="67">
        <f>+ROUND('Izračun udjela za 2024. (kune)'!Y546/'Izračun udjela za 2024. (euri)'!$G$1,2)</f>
        <v>752862.93</v>
      </c>
      <c r="Z546" s="64">
        <f>+ROUND('Izračun udjela za 2024. (kune)'!Z546/'Izračun udjela za 2024. (euri)'!$G$1,2)</f>
        <v>808124.87</v>
      </c>
      <c r="AA546" s="68">
        <f>+ROUND('Izračun udjela za 2024. (kune)'!AA546/'Izračun udjela za 2024. (euri)'!$G$1,2)</f>
        <v>2567.9</v>
      </c>
      <c r="AB546" s="65">
        <f>+ROUND('Izračun udjela za 2024. (kune)'!AB546/'Izračun udjela za 2024. (euri)'!$G$1,2)</f>
        <v>0</v>
      </c>
      <c r="AC546" s="67">
        <f>+ROUND('Izračun udjela za 2024. (kune)'!AC546/'Izračun udjela za 2024. (euri)'!$G$1,2)</f>
        <v>888937.35</v>
      </c>
      <c r="AD546" s="64">
        <f>+ROUND('Izračun udjela za 2024. (kune)'!AD546/'Izračun udjela za 2024. (euri)'!$G$1,2)</f>
        <v>860812.42</v>
      </c>
      <c r="AE546" s="68">
        <f>+ROUND('Izračun udjela za 2024. (kune)'!AE546/'Izračun udjela za 2024. (euri)'!$G$1,2)</f>
        <v>947.72</v>
      </c>
      <c r="AF546" s="65">
        <f>+ROUND('Izračun udjela za 2024. (kune)'!AF546/'Izračun udjela za 2024. (euri)'!$G$1,2)</f>
        <v>0</v>
      </c>
      <c r="AG546" s="67">
        <f>+ROUND('Izračun udjela za 2024. (kune)'!AG546/'Izračun udjela za 2024. (euri)'!$G$1,2)</f>
        <v>946893.66</v>
      </c>
      <c r="AH546" s="64">
        <f>+ROUND('Izračun udjela za 2024. (kune)'!AH546/'Izračun udjela za 2024. (euri)'!$G$1,2)</f>
        <v>844649.77</v>
      </c>
      <c r="AI546" s="68">
        <f>+ROUND('Izračun udjela za 2024. (kune)'!AI546/'Izračun udjela za 2024. (euri)'!$G$1,2)</f>
        <v>1973.86</v>
      </c>
      <c r="AJ546" s="64">
        <f>+ROUND('Izračun udjela za 2024. (kune)'!AJ546/'Izračun udjela za 2024. (euri)'!$G$1,2)</f>
        <v>0</v>
      </c>
      <c r="AK546" s="67">
        <f>+ROUND('Izračun udjela za 2024. (kune)'!AK546/'Izračun udjela za 2024. (euri)'!$G$1,2)</f>
        <v>929114.75</v>
      </c>
      <c r="AL546" s="64">
        <f>+ROUND('Izračun udjela za 2024. (kune)'!AL546/'Izračun udjela za 2024. (euri)'!$G$1,2)</f>
        <v>985888.5</v>
      </c>
      <c r="AM546" s="68">
        <f>+ROUND('Izračun udjela za 2024. (kune)'!AM546/'Izračun udjela za 2024. (euri)'!$G$1,2)</f>
        <v>-47.08</v>
      </c>
      <c r="AN546" s="64">
        <f>+ROUND('Izračun udjela za 2024. (kune)'!AN546/'Izračun udjela za 2024. (euri)'!$G$1,2)</f>
        <v>0</v>
      </c>
      <c r="AO546" s="67">
        <f>+ROUND('Izračun udjela za 2024. (kune)'!AO546/'Izračun udjela za 2024. (euri)'!$G$1,2)</f>
        <v>1084477.3500000001</v>
      </c>
      <c r="AP546" s="69"/>
      <c r="AQ546" s="69"/>
      <c r="AR546" s="69"/>
      <c r="AS546" s="69"/>
      <c r="AT546" s="69"/>
      <c r="AU546" s="71"/>
      <c r="AV546" s="64">
        <v>0</v>
      </c>
      <c r="AW546" s="64">
        <v>0</v>
      </c>
      <c r="AX546" s="64">
        <v>0</v>
      </c>
      <c r="AY546" s="64">
        <v>0</v>
      </c>
      <c r="AZ546" s="64"/>
      <c r="BA546" s="64"/>
      <c r="BB546" s="64"/>
      <c r="BC546" s="64"/>
      <c r="BD546" s="72">
        <f t="shared" si="135"/>
        <v>920457.21</v>
      </c>
      <c r="BE546" s="73">
        <f t="shared" si="133"/>
        <v>354.29</v>
      </c>
      <c r="BF546" s="74">
        <f t="shared" si="132"/>
        <v>447.75</v>
      </c>
      <c r="BG546" s="66">
        <f t="shared" si="134"/>
        <v>242809.07999999996</v>
      </c>
      <c r="BH546" s="75">
        <f t="shared" si="136"/>
        <v>6.8608066094228923E-4</v>
      </c>
      <c r="BI546" s="76">
        <f t="shared" si="137"/>
        <v>6.8608066094228901E-4</v>
      </c>
    </row>
    <row r="547" spans="1:61" ht="15.75" customHeight="1" x14ac:dyDescent="0.25">
      <c r="A547" s="60">
        <v>1</v>
      </c>
      <c r="B547" s="61">
        <v>607</v>
      </c>
      <c r="C547" s="61">
        <v>20</v>
      </c>
      <c r="D547" s="79" t="s">
        <v>87</v>
      </c>
      <c r="E547" s="62" t="s">
        <v>626</v>
      </c>
      <c r="F547" s="63">
        <v>1990</v>
      </c>
      <c r="G547" s="64">
        <v>10</v>
      </c>
      <c r="H547" s="64">
        <f>+ROUND('Izračun udjela za 2024. (kune)'!H547/'Izračun udjela za 2024. (euri)'!$G$1,2)</f>
        <v>381419.04</v>
      </c>
      <c r="I547" s="65">
        <f>+ROUND('Izračun udjela za 2024. (kune)'!I547/'Izračun udjela za 2024. (euri)'!$G$1,2)</f>
        <v>0</v>
      </c>
      <c r="J547" s="66">
        <f>+ROUND('Izračun udjela za 2024. (kune)'!J547/'Izračun udjela za 2024. (euri)'!$G$1,2)</f>
        <v>419560.95</v>
      </c>
      <c r="K547" s="64">
        <f>+ROUND('Izračun udjela za 2024. (kune)'!K547/'Izračun udjela za 2024. (euri)'!$G$1,2)</f>
        <v>407051.89</v>
      </c>
      <c r="L547" s="65">
        <f>+ROUND('Izračun udjela za 2024. (kune)'!L547/'Izračun udjela za 2024. (euri)'!$G$1,2)</f>
        <v>0</v>
      </c>
      <c r="M547" s="66">
        <f>+ROUND('Izračun udjela za 2024. (kune)'!M547/'Izračun udjela za 2024. (euri)'!$G$1,2)</f>
        <v>447757.08</v>
      </c>
      <c r="N547" s="64">
        <f>+ROUND('Izračun udjela za 2024. (kune)'!N547/'Izračun udjela za 2024. (euri)'!$G$1,2)</f>
        <v>376213.23</v>
      </c>
      <c r="O547" s="65">
        <f>+ROUND('Izračun udjela za 2024. (kune)'!O547/'Izračun udjela za 2024. (euri)'!$G$1,2)</f>
        <v>0</v>
      </c>
      <c r="P547" s="66">
        <f>+ROUND('Izračun udjela za 2024. (kune)'!P547/'Izračun udjela za 2024. (euri)'!$G$1,2)</f>
        <v>413834.56</v>
      </c>
      <c r="Q547" s="64">
        <f>+ROUND('Izračun udjela za 2024. (kune)'!Q547/'Izračun udjela za 2024. (euri)'!$G$1,2)</f>
        <v>414906.85</v>
      </c>
      <c r="R547" s="65">
        <f>+ROUND('Izračun udjela za 2024. (kune)'!R547/'Izračun udjela za 2024. (euri)'!$G$1,2)</f>
        <v>0</v>
      </c>
      <c r="S547" s="66">
        <f>+ROUND('Izračun udjela za 2024. (kune)'!S547/'Izračun udjela za 2024. (euri)'!$G$1,2)</f>
        <v>456397.53</v>
      </c>
      <c r="T547" s="64">
        <f>+ROUND('Izračun udjela za 2024. (kune)'!T547/'Izračun udjela za 2024. (euri)'!$G$1,2)</f>
        <v>379798.56</v>
      </c>
      <c r="U547" s="65">
        <f>+ROUND('Izračun udjela za 2024. (kune)'!U547/'Izračun udjela za 2024. (euri)'!$G$1,2)</f>
        <v>0</v>
      </c>
      <c r="V547" s="67">
        <f>+ROUND('Izračun udjela za 2024. (kune)'!V547/'Izračun udjela za 2024. (euri)'!$G$1,2)</f>
        <v>417778.42</v>
      </c>
      <c r="W547" s="64">
        <f>+ROUND('Izračun udjela za 2024. (kune)'!W547/'Izračun udjela za 2024. (euri)'!$G$1,2)</f>
        <v>502815.92</v>
      </c>
      <c r="X547" s="65">
        <f>+ROUND('Izračun udjela za 2024. (kune)'!X547/'Izračun udjela za 2024. (euri)'!$G$1,2)</f>
        <v>0</v>
      </c>
      <c r="Y547" s="67">
        <f>+ROUND('Izračun udjela za 2024. (kune)'!Y547/'Izračun udjela za 2024. (euri)'!$G$1,2)</f>
        <v>553097.51</v>
      </c>
      <c r="Z547" s="64">
        <f>+ROUND('Izračun udjela za 2024. (kune)'!Z547/'Izračun udjela za 2024. (euri)'!$G$1,2)</f>
        <v>561358.86</v>
      </c>
      <c r="AA547" s="68">
        <f>+ROUND('Izračun udjela za 2024. (kune)'!AA547/'Izračun udjela za 2024. (euri)'!$G$1,2)</f>
        <v>159.27000000000001</v>
      </c>
      <c r="AB547" s="65">
        <f>+ROUND('Izračun udjela za 2024. (kune)'!AB547/'Izračun udjela za 2024. (euri)'!$G$1,2)</f>
        <v>0</v>
      </c>
      <c r="AC547" s="67">
        <f>+ROUND('Izračun udjela za 2024. (kune)'!AC547/'Izračun udjela za 2024. (euri)'!$G$1,2)</f>
        <v>617494.74</v>
      </c>
      <c r="AD547" s="64">
        <f>+ROUND('Izračun udjela za 2024. (kune)'!AD547/'Izračun udjela za 2024. (euri)'!$G$1,2)</f>
        <v>535407.43000000005</v>
      </c>
      <c r="AE547" s="68">
        <f>+ROUND('Izračun udjela za 2024. (kune)'!AE547/'Izračun udjela za 2024. (euri)'!$G$1,2)</f>
        <v>0</v>
      </c>
      <c r="AF547" s="65">
        <f>+ROUND('Izračun udjela za 2024. (kune)'!AF547/'Izračun udjela za 2024. (euri)'!$G$1,2)</f>
        <v>0</v>
      </c>
      <c r="AG547" s="67">
        <f>+ROUND('Izračun udjela za 2024. (kune)'!AG547/'Izračun udjela za 2024. (euri)'!$G$1,2)</f>
        <v>588948.17000000004</v>
      </c>
      <c r="AH547" s="64">
        <f>+ROUND('Izračun udjela za 2024. (kune)'!AH547/'Izračun udjela za 2024. (euri)'!$G$1,2)</f>
        <v>572356.29</v>
      </c>
      <c r="AI547" s="68">
        <f>+ROUND('Izračun udjela za 2024. (kune)'!AI547/'Izračun udjela za 2024. (euri)'!$G$1,2)</f>
        <v>0</v>
      </c>
      <c r="AJ547" s="64">
        <f>+ROUND('Izračun udjela za 2024. (kune)'!AJ547/'Izračun udjela za 2024. (euri)'!$G$1,2)</f>
        <v>0</v>
      </c>
      <c r="AK547" s="67">
        <f>+ROUND('Izračun udjela za 2024. (kune)'!AK547/'Izračun udjela za 2024. (euri)'!$G$1,2)</f>
        <v>629591.92000000004</v>
      </c>
      <c r="AL547" s="64">
        <f>+ROUND('Izračun udjela za 2024. (kune)'!AL547/'Izračun udjela za 2024. (euri)'!$G$1,2)</f>
        <v>619147.56000000006</v>
      </c>
      <c r="AM547" s="68">
        <f>+ROUND('Izračun udjela za 2024. (kune)'!AM547/'Izračun udjela za 2024. (euri)'!$G$1,2)</f>
        <v>0</v>
      </c>
      <c r="AN547" s="64">
        <f>+ROUND('Izračun udjela za 2024. (kune)'!AN547/'Izračun udjela za 2024. (euri)'!$G$1,2)</f>
        <v>0</v>
      </c>
      <c r="AO547" s="67">
        <f>+ROUND('Izračun udjela za 2024. (kune)'!AO547/'Izračun udjela za 2024. (euri)'!$G$1,2)</f>
        <v>681062.31</v>
      </c>
      <c r="AP547" s="69"/>
      <c r="AQ547" s="69"/>
      <c r="AR547" s="69"/>
      <c r="AS547" s="69"/>
      <c r="AT547" s="69"/>
      <c r="AU547" s="71"/>
      <c r="AV547" s="64">
        <v>0</v>
      </c>
      <c r="AW547" s="64">
        <v>0</v>
      </c>
      <c r="AX547" s="64">
        <v>0</v>
      </c>
      <c r="AY547" s="64">
        <v>0</v>
      </c>
      <c r="AZ547" s="64"/>
      <c r="BA547" s="64"/>
      <c r="BB547" s="64"/>
      <c r="BC547" s="64"/>
      <c r="BD547" s="72">
        <f t="shared" si="135"/>
        <v>614038.93000000005</v>
      </c>
      <c r="BE547" s="73">
        <f t="shared" si="133"/>
        <v>308.56</v>
      </c>
      <c r="BF547" s="74">
        <f t="shared" si="132"/>
        <v>447.75</v>
      </c>
      <c r="BG547" s="66">
        <f t="shared" si="134"/>
        <v>276988.09999999998</v>
      </c>
      <c r="BH547" s="75">
        <f t="shared" si="136"/>
        <v>7.8265680476672836E-4</v>
      </c>
      <c r="BI547" s="76">
        <f t="shared" si="137"/>
        <v>7.8265680476672804E-4</v>
      </c>
    </row>
    <row r="548" spans="1:61" ht="15.75" customHeight="1" x14ac:dyDescent="0.25">
      <c r="A548" s="60">
        <v>1</v>
      </c>
      <c r="B548" s="61">
        <v>608</v>
      </c>
      <c r="C548" s="61">
        <v>20</v>
      </c>
      <c r="D548" s="79" t="s">
        <v>87</v>
      </c>
      <c r="E548" s="62" t="s">
        <v>627</v>
      </c>
      <c r="F548" s="63">
        <v>2708</v>
      </c>
      <c r="G548" s="64">
        <v>10</v>
      </c>
      <c r="H548" s="64">
        <f>+ROUND('Izračun udjela za 2024. (kune)'!H548/'Izračun udjela za 2024. (euri)'!$G$1,2)</f>
        <v>983732.72</v>
      </c>
      <c r="I548" s="65">
        <f>+ROUND('Izračun udjela za 2024. (kune)'!I548/'Izračun udjela za 2024. (euri)'!$G$1,2)</f>
        <v>0</v>
      </c>
      <c r="J548" s="66">
        <f>+ROUND('Izračun udjela za 2024. (kune)'!J548/'Izračun udjela za 2024. (euri)'!$G$1,2)</f>
        <v>1082106</v>
      </c>
      <c r="K548" s="64">
        <f>+ROUND('Izračun udjela za 2024. (kune)'!K548/'Izračun udjela za 2024. (euri)'!$G$1,2)</f>
        <v>1016469.74</v>
      </c>
      <c r="L548" s="65">
        <f>+ROUND('Izračun udjela za 2024. (kune)'!L548/'Izračun udjela za 2024. (euri)'!$G$1,2)</f>
        <v>0</v>
      </c>
      <c r="M548" s="66">
        <f>+ROUND('Izračun udjela za 2024. (kune)'!M548/'Izračun udjela za 2024. (euri)'!$G$1,2)</f>
        <v>1118116.72</v>
      </c>
      <c r="N548" s="64">
        <f>+ROUND('Izračun udjela za 2024. (kune)'!N548/'Izračun udjela za 2024. (euri)'!$G$1,2)</f>
        <v>931520.69</v>
      </c>
      <c r="O548" s="65">
        <f>+ROUND('Izračun udjela za 2024. (kune)'!O548/'Izračun udjela za 2024. (euri)'!$G$1,2)</f>
        <v>0</v>
      </c>
      <c r="P548" s="66">
        <f>+ROUND('Izračun udjela za 2024. (kune)'!P548/'Izračun udjela za 2024. (euri)'!$G$1,2)</f>
        <v>1024672.76</v>
      </c>
      <c r="Q548" s="64">
        <f>+ROUND('Izračun udjela za 2024. (kune)'!Q548/'Izračun udjela za 2024. (euri)'!$G$1,2)</f>
        <v>930565.21</v>
      </c>
      <c r="R548" s="65">
        <f>+ROUND('Izračun udjela za 2024. (kune)'!R548/'Izračun udjela za 2024. (euri)'!$G$1,2)</f>
        <v>0</v>
      </c>
      <c r="S548" s="66">
        <f>+ROUND('Izračun udjela za 2024. (kune)'!S548/'Izračun udjela za 2024. (euri)'!$G$1,2)</f>
        <v>1023621.73</v>
      </c>
      <c r="T548" s="64">
        <f>+ROUND('Izračun udjela za 2024. (kune)'!T548/'Izračun udjela za 2024. (euri)'!$G$1,2)</f>
        <v>848266.84</v>
      </c>
      <c r="U548" s="65">
        <f>+ROUND('Izračun udjela za 2024. (kune)'!U548/'Izračun udjela za 2024. (euri)'!$G$1,2)</f>
        <v>0</v>
      </c>
      <c r="V548" s="67">
        <f>+ROUND('Izračun udjela za 2024. (kune)'!V548/'Izračun udjela za 2024. (euri)'!$G$1,2)</f>
        <v>933093.53</v>
      </c>
      <c r="W548" s="64">
        <f>+ROUND('Izračun udjela za 2024. (kune)'!W548/'Izračun udjela za 2024. (euri)'!$G$1,2)</f>
        <v>1038613.96</v>
      </c>
      <c r="X548" s="65">
        <f>+ROUND('Izračun udjela za 2024. (kune)'!X548/'Izračun udjela za 2024. (euri)'!$G$1,2)</f>
        <v>0</v>
      </c>
      <c r="Y548" s="67">
        <f>+ROUND('Izračun udjela za 2024. (kune)'!Y548/'Izračun udjela za 2024. (euri)'!$G$1,2)</f>
        <v>1142475.3600000001</v>
      </c>
      <c r="Z548" s="64">
        <f>+ROUND('Izračun udjela za 2024. (kune)'!Z548/'Izračun udjela za 2024. (euri)'!$G$1,2)</f>
        <v>1121036.49</v>
      </c>
      <c r="AA548" s="68">
        <f>+ROUND('Izračun udjela za 2024. (kune)'!AA548/'Izračun udjela za 2024. (euri)'!$G$1,2)</f>
        <v>3254.45</v>
      </c>
      <c r="AB548" s="65">
        <f>+ROUND('Izračun udjela za 2024. (kune)'!AB548/'Izračun udjela za 2024. (euri)'!$G$1,2)</f>
        <v>0</v>
      </c>
      <c r="AC548" s="67">
        <f>+ROUND('Izračun udjela za 2024. (kune)'!AC548/'Izračun udjela za 2024. (euri)'!$G$1,2)</f>
        <v>1230874.2</v>
      </c>
      <c r="AD548" s="64">
        <f>+ROUND('Izračun udjela za 2024. (kune)'!AD548/'Izračun udjela za 2024. (euri)'!$G$1,2)</f>
        <v>1208332.77</v>
      </c>
      <c r="AE548" s="68">
        <f>+ROUND('Izračun udjela za 2024. (kune)'!AE548/'Izračun udjela za 2024. (euri)'!$G$1,2)</f>
        <v>546.48</v>
      </c>
      <c r="AF548" s="65">
        <f>+ROUND('Izračun udjela za 2024. (kune)'!AF548/'Izračun udjela za 2024. (euri)'!$G$1,2)</f>
        <v>0</v>
      </c>
      <c r="AG548" s="67">
        <f>+ROUND('Izračun udjela za 2024. (kune)'!AG548/'Izračun udjela za 2024. (euri)'!$G$1,2)</f>
        <v>1329878.8799999999</v>
      </c>
      <c r="AH548" s="64">
        <f>+ROUND('Izračun udjela za 2024. (kune)'!AH548/'Izračun udjela za 2024. (euri)'!$G$1,2)</f>
        <v>1165792.4099999999</v>
      </c>
      <c r="AI548" s="68">
        <f>+ROUND('Izračun udjela za 2024. (kune)'!AI548/'Izračun udjela za 2024. (euri)'!$G$1,2)</f>
        <v>576.45000000000005</v>
      </c>
      <c r="AJ548" s="64">
        <f>+ROUND('Izračun udjela za 2024. (kune)'!AJ548/'Izračun udjela za 2024. (euri)'!$G$1,2)</f>
        <v>0</v>
      </c>
      <c r="AK548" s="67">
        <f>+ROUND('Izračun udjela za 2024. (kune)'!AK548/'Izračun udjela za 2024. (euri)'!$G$1,2)</f>
        <v>1283051.52</v>
      </c>
      <c r="AL548" s="64">
        <f>+ROUND('Izračun udjela za 2024. (kune)'!AL548/'Izračun udjela za 2024. (euri)'!$G$1,2)</f>
        <v>1428678.12</v>
      </c>
      <c r="AM548" s="68">
        <f>+ROUND('Izračun udjela za 2024. (kune)'!AM548/'Izračun udjela za 2024. (euri)'!$G$1,2)</f>
        <v>603.22</v>
      </c>
      <c r="AN548" s="64">
        <f>+ROUND('Izračun udjela za 2024. (kune)'!AN548/'Izračun udjela za 2024. (euri)'!$G$1,2)</f>
        <v>0</v>
      </c>
      <c r="AO548" s="67">
        <f>+ROUND('Izračun udjela za 2024. (kune)'!AO548/'Izračun udjela za 2024. (euri)'!$G$1,2)</f>
        <v>1572196.34</v>
      </c>
      <c r="AP548" s="69"/>
      <c r="AQ548" s="69"/>
      <c r="AR548" s="69"/>
      <c r="AS548" s="69"/>
      <c r="AT548" s="69"/>
      <c r="AU548" s="71"/>
      <c r="AV548" s="64">
        <v>6</v>
      </c>
      <c r="AW548" s="64">
        <v>6</v>
      </c>
      <c r="AX548" s="64">
        <v>6</v>
      </c>
      <c r="AY548" s="64">
        <v>6</v>
      </c>
      <c r="AZ548" s="64"/>
      <c r="BA548" s="64"/>
      <c r="BB548" s="64"/>
      <c r="BC548" s="64"/>
      <c r="BD548" s="72">
        <f t="shared" si="135"/>
        <v>1311695.26</v>
      </c>
      <c r="BE548" s="73">
        <f t="shared" si="133"/>
        <v>484.38</v>
      </c>
      <c r="BF548" s="74">
        <f t="shared" si="132"/>
        <v>447.75</v>
      </c>
      <c r="BG548" s="66">
        <f t="shared" si="134"/>
        <v>0</v>
      </c>
      <c r="BH548" s="75">
        <f t="shared" si="136"/>
        <v>0</v>
      </c>
      <c r="BI548" s="76">
        <f t="shared" si="137"/>
        <v>0</v>
      </c>
    </row>
    <row r="549" spans="1:61" ht="15.75" customHeight="1" x14ac:dyDescent="0.25">
      <c r="A549" s="60">
        <v>1</v>
      </c>
      <c r="B549" s="61">
        <v>609</v>
      </c>
      <c r="C549" s="61">
        <v>14</v>
      </c>
      <c r="D549" s="79" t="s">
        <v>87</v>
      </c>
      <c r="E549" s="62" t="s">
        <v>628</v>
      </c>
      <c r="F549" s="63">
        <v>1500</v>
      </c>
      <c r="G549" s="64">
        <v>10</v>
      </c>
      <c r="H549" s="64">
        <f>+ROUND('Izračun udjela za 2024. (kune)'!H549/'Izračun udjela za 2024. (euri)'!$G$1,2)</f>
        <v>62212.54</v>
      </c>
      <c r="I549" s="65">
        <f>+ROUND('Izračun udjela za 2024. (kune)'!I549/'Izračun udjela za 2024. (euri)'!$G$1,2)</f>
        <v>4386.22</v>
      </c>
      <c r="J549" s="66">
        <f>+ROUND('Izračun udjela za 2024. (kune)'!J549/'Izračun udjela za 2024. (euri)'!$G$1,2)</f>
        <v>63608.959999999999</v>
      </c>
      <c r="K549" s="64">
        <f>+ROUND('Izračun udjela za 2024. (kune)'!K549/'Izračun udjela za 2024. (euri)'!$G$1,2)</f>
        <v>47627.51</v>
      </c>
      <c r="L549" s="65">
        <f>+ROUND('Izračun udjela za 2024. (kune)'!L549/'Izračun udjela za 2024. (euri)'!$G$1,2)</f>
        <v>4191.1000000000004</v>
      </c>
      <c r="M549" s="66">
        <f>+ROUND('Izračun udjela za 2024. (kune)'!M549/'Izračun udjela za 2024. (euri)'!$G$1,2)</f>
        <v>47780.05</v>
      </c>
      <c r="N549" s="64">
        <f>+ROUND('Izračun udjela za 2024. (kune)'!N549/'Izračun udjela za 2024. (euri)'!$G$1,2)</f>
        <v>52700.55</v>
      </c>
      <c r="O549" s="65">
        <f>+ROUND('Izračun udjela za 2024. (kune)'!O549/'Izračun udjela za 2024. (euri)'!$G$1,2)</f>
        <v>1519.63</v>
      </c>
      <c r="P549" s="66">
        <f>+ROUND('Izračun udjela za 2024. (kune)'!P549/'Izračun udjela za 2024. (euri)'!$G$1,2)</f>
        <v>56299.02</v>
      </c>
      <c r="Q549" s="64">
        <f>+ROUND('Izračun udjela za 2024. (kune)'!Q549/'Izračun udjela za 2024. (euri)'!$G$1,2)</f>
        <v>45548.99</v>
      </c>
      <c r="R549" s="65">
        <f>+ROUND('Izračun udjela za 2024. (kune)'!R549/'Izračun udjela za 2024. (euri)'!$G$1,2)</f>
        <v>1339.28</v>
      </c>
      <c r="S549" s="66">
        <f>+ROUND('Izračun udjela za 2024. (kune)'!S549/'Izračun udjela za 2024. (euri)'!$G$1,2)</f>
        <v>48630.67</v>
      </c>
      <c r="T549" s="64">
        <f>+ROUND('Izračun udjela za 2024. (kune)'!T549/'Izračun udjela za 2024. (euri)'!$G$1,2)</f>
        <v>38187.57</v>
      </c>
      <c r="U549" s="65">
        <f>+ROUND('Izračun udjela za 2024. (kune)'!U549/'Izračun udjela za 2024. (euri)'!$G$1,2)</f>
        <v>1127.83</v>
      </c>
      <c r="V549" s="67">
        <f>+ROUND('Izračun udjela za 2024. (kune)'!V549/'Izračun udjela za 2024. (euri)'!$G$1,2)</f>
        <v>40765.72</v>
      </c>
      <c r="W549" s="64">
        <f>+ROUND('Izračun udjela za 2024. (kune)'!W549/'Izračun udjela za 2024. (euri)'!$G$1,2)</f>
        <v>116360.83</v>
      </c>
      <c r="X549" s="65">
        <f>+ROUND('Izračun udjela za 2024. (kune)'!X549/'Izračun udjela za 2024. (euri)'!$G$1,2)</f>
        <v>3389.17</v>
      </c>
      <c r="Y549" s="67">
        <f>+ROUND('Izračun udjela za 2024. (kune)'!Y549/'Izračun udjela za 2024. (euri)'!$G$1,2)</f>
        <v>124268.83</v>
      </c>
      <c r="Z549" s="64">
        <f>+ROUND('Izračun udjela za 2024. (kune)'!Z549/'Izračun udjela za 2024. (euri)'!$G$1,2)</f>
        <v>272645.76000000001</v>
      </c>
      <c r="AA549" s="68">
        <f>+ROUND('Izračun udjela za 2024. (kune)'!AA549/'Izračun udjela za 2024. (euri)'!$G$1,2)</f>
        <v>0</v>
      </c>
      <c r="AB549" s="65">
        <f>+ROUND('Izračun udjela za 2024. (kune)'!AB549/'Izračun udjela za 2024. (euri)'!$G$1,2)</f>
        <v>7941.15</v>
      </c>
      <c r="AC549" s="67">
        <f>+ROUND('Izračun udjela za 2024. (kune)'!AC549/'Izračun udjela za 2024. (euri)'!$G$1,2)</f>
        <v>291175.08</v>
      </c>
      <c r="AD549" s="64">
        <f>+ROUND('Izračun udjela za 2024. (kune)'!AD549/'Izračun udjela za 2024. (euri)'!$G$1,2)</f>
        <v>112025.85</v>
      </c>
      <c r="AE549" s="68">
        <f>+ROUND('Izračun udjela za 2024. (kune)'!AE549/'Izračun udjela za 2024. (euri)'!$G$1,2)</f>
        <v>0</v>
      </c>
      <c r="AF549" s="65">
        <f>+ROUND('Izračun udjela za 2024. (kune)'!AF549/'Izračun udjela za 2024. (euri)'!$G$1,2)</f>
        <v>3138.75</v>
      </c>
      <c r="AG549" s="67">
        <f>+ROUND('Izračun udjela za 2024. (kune)'!AG549/'Izračun udjela za 2024. (euri)'!$G$1,2)</f>
        <v>119775.81</v>
      </c>
      <c r="AH549" s="64">
        <f>+ROUND('Izračun udjela za 2024. (kune)'!AH549/'Izračun udjela za 2024. (euri)'!$G$1,2)</f>
        <v>311168.45</v>
      </c>
      <c r="AI549" s="68">
        <f>+ROUND('Izračun udjela za 2024. (kune)'!AI549/'Izračun udjela za 2024. (euri)'!$G$1,2)</f>
        <v>0</v>
      </c>
      <c r="AJ549" s="64">
        <f>+ROUND('Izračun udjela za 2024. (kune)'!AJ549/'Izračun udjela za 2024. (euri)'!$G$1,2)</f>
        <v>9063.07</v>
      </c>
      <c r="AK549" s="67">
        <f>+ROUND('Izračun udjela za 2024. (kune)'!AK549/'Izračun udjela za 2024. (euri)'!$G$1,2)</f>
        <v>332315.92</v>
      </c>
      <c r="AL549" s="64">
        <f>+ROUND('Izračun udjela za 2024. (kune)'!AL549/'Izračun udjela za 2024. (euri)'!$G$1,2)</f>
        <v>345923.91</v>
      </c>
      <c r="AM549" s="68">
        <f>+ROUND('Izračun udjela za 2024. (kune)'!AM549/'Izračun udjela za 2024. (euri)'!$G$1,2)</f>
        <v>0</v>
      </c>
      <c r="AN549" s="64">
        <f>+ROUND('Izračun udjela za 2024. (kune)'!AN549/'Izračun udjela za 2024. (euri)'!$G$1,2)</f>
        <v>10076.040000000001</v>
      </c>
      <c r="AO549" s="67">
        <f>+ROUND('Izračun udjela za 2024. (kune)'!AO549/'Izračun udjela za 2024. (euri)'!$G$1,2)</f>
        <v>369432.66</v>
      </c>
      <c r="AP549" s="69"/>
      <c r="AQ549" s="69"/>
      <c r="AR549" s="69"/>
      <c r="AS549" s="69"/>
      <c r="AT549" s="69"/>
      <c r="AU549" s="71"/>
      <c r="AV549" s="64">
        <v>0</v>
      </c>
      <c r="AW549" s="64">
        <v>0</v>
      </c>
      <c r="AX549" s="64">
        <v>0</v>
      </c>
      <c r="AY549" s="64">
        <v>0</v>
      </c>
      <c r="AZ549" s="64"/>
      <c r="BA549" s="64"/>
      <c r="BB549" s="64"/>
      <c r="BC549" s="64"/>
      <c r="BD549" s="72">
        <f t="shared" si="135"/>
        <v>247393.66</v>
      </c>
      <c r="BE549" s="73">
        <f t="shared" si="133"/>
        <v>164.93</v>
      </c>
      <c r="BF549" s="74">
        <f t="shared" si="132"/>
        <v>447.75</v>
      </c>
      <c r="BG549" s="66">
        <f t="shared" si="134"/>
        <v>424230</v>
      </c>
      <c r="BH549" s="75">
        <f t="shared" si="136"/>
        <v>1.1987031077731829E-3</v>
      </c>
      <c r="BI549" s="76">
        <f t="shared" si="137"/>
        <v>1.1987031077731801E-3</v>
      </c>
    </row>
    <row r="550" spans="1:61" ht="15.75" customHeight="1" x14ac:dyDescent="0.25">
      <c r="A550" s="60">
        <v>1</v>
      </c>
      <c r="B550" s="61">
        <v>610</v>
      </c>
      <c r="C550" s="61">
        <v>16</v>
      </c>
      <c r="D550" s="79" t="s">
        <v>87</v>
      </c>
      <c r="E550" s="62" t="s">
        <v>629</v>
      </c>
      <c r="F550" s="63">
        <v>1773</v>
      </c>
      <c r="G550" s="64">
        <v>10</v>
      </c>
      <c r="H550" s="64">
        <f>+ROUND('Izračun udjela za 2024. (kune)'!H550/'Izračun udjela za 2024. (euri)'!$G$1,2)</f>
        <v>54731.1</v>
      </c>
      <c r="I550" s="65">
        <f>+ROUND('Izračun udjela za 2024. (kune)'!I550/'Izračun udjela za 2024. (euri)'!$G$1,2)</f>
        <v>6782.65</v>
      </c>
      <c r="J550" s="66">
        <f>+ROUND('Izračun udjela za 2024. (kune)'!J550/'Izračun udjela za 2024. (euri)'!$G$1,2)</f>
        <v>52743.29</v>
      </c>
      <c r="K550" s="64">
        <f>+ROUND('Izračun udjela za 2024. (kune)'!K550/'Izračun udjela za 2024. (euri)'!$G$1,2)</f>
        <v>43641.56</v>
      </c>
      <c r="L550" s="65">
        <f>+ROUND('Izračun udjela za 2024. (kune)'!L550/'Izračun udjela za 2024. (euri)'!$G$1,2)</f>
        <v>6756.23</v>
      </c>
      <c r="M550" s="66">
        <f>+ROUND('Izračun udjela za 2024. (kune)'!M550/'Izračun udjela za 2024. (euri)'!$G$1,2)</f>
        <v>40573.86</v>
      </c>
      <c r="N550" s="64">
        <f>+ROUND('Izračun udjela za 2024. (kune)'!N550/'Izračun udjela za 2024. (euri)'!$G$1,2)</f>
        <v>52777.34</v>
      </c>
      <c r="O550" s="65">
        <f>+ROUND('Izračun udjela za 2024. (kune)'!O550/'Izračun udjela za 2024. (euri)'!$G$1,2)</f>
        <v>2488.0700000000002</v>
      </c>
      <c r="P550" s="66">
        <f>+ROUND('Izračun udjela za 2024. (kune)'!P550/'Izračun udjela za 2024. (euri)'!$G$1,2)</f>
        <v>55318.2</v>
      </c>
      <c r="Q550" s="64">
        <f>+ROUND('Izračun udjela za 2024. (kune)'!Q550/'Izračun udjela za 2024. (euri)'!$G$1,2)</f>
        <v>82312.990000000005</v>
      </c>
      <c r="R550" s="65">
        <f>+ROUND('Izračun udjela za 2024. (kune)'!R550/'Izračun udjela za 2024. (euri)'!$G$1,2)</f>
        <v>3921.21</v>
      </c>
      <c r="S550" s="66">
        <f>+ROUND('Izračun udjela za 2024. (kune)'!S550/'Izračun udjela za 2024. (euri)'!$G$1,2)</f>
        <v>86230.96</v>
      </c>
      <c r="T550" s="64">
        <f>+ROUND('Izračun udjela za 2024. (kune)'!T550/'Izračun udjela za 2024. (euri)'!$G$1,2)</f>
        <v>23949.4</v>
      </c>
      <c r="U550" s="65">
        <f>+ROUND('Izračun udjela za 2024. (kune)'!U550/'Izračun udjela za 2024. (euri)'!$G$1,2)</f>
        <v>1164.53</v>
      </c>
      <c r="V550" s="67">
        <f>+ROUND('Izračun udjela za 2024. (kune)'!V550/'Izračun udjela za 2024. (euri)'!$G$1,2)</f>
        <v>25063.37</v>
      </c>
      <c r="W550" s="64">
        <f>+ROUND('Izračun udjela za 2024. (kune)'!W550/'Izračun udjela za 2024. (euri)'!$G$1,2)</f>
        <v>95796.98</v>
      </c>
      <c r="X550" s="65">
        <f>+ROUND('Izračun udjela za 2024. (kune)'!X550/'Izračun udjela za 2024. (euri)'!$G$1,2)</f>
        <v>4561.78</v>
      </c>
      <c r="Y550" s="67">
        <f>+ROUND('Izračun udjela za 2024. (kune)'!Y550/'Izračun udjela za 2024. (euri)'!$G$1,2)</f>
        <v>100358.72</v>
      </c>
      <c r="Z550" s="64">
        <f>+ROUND('Izračun udjela za 2024. (kune)'!Z550/'Izračun udjela za 2024. (euri)'!$G$1,2)</f>
        <v>77375.67</v>
      </c>
      <c r="AA550" s="68">
        <f>+ROUND('Izračun udjela za 2024. (kune)'!AA550/'Izračun udjela za 2024. (euri)'!$G$1,2)</f>
        <v>41.81</v>
      </c>
      <c r="AB550" s="65">
        <f>+ROUND('Izračun udjela za 2024. (kune)'!AB550/'Izračun udjela za 2024. (euri)'!$G$1,2)</f>
        <v>3684.58</v>
      </c>
      <c r="AC550" s="67">
        <f>+ROUND('Izračun udjela za 2024. (kune)'!AC550/'Izračun udjela za 2024. (euri)'!$G$1,2)</f>
        <v>81060.2</v>
      </c>
      <c r="AD550" s="64">
        <f>+ROUND('Izračun udjela za 2024. (kune)'!AD550/'Izračun udjela za 2024. (euri)'!$G$1,2)</f>
        <v>89456.22</v>
      </c>
      <c r="AE550" s="68">
        <f>+ROUND('Izračun udjela za 2024. (kune)'!AE550/'Izračun udjela za 2024. (euri)'!$G$1,2)</f>
        <v>0</v>
      </c>
      <c r="AF550" s="65">
        <f>+ROUND('Izračun udjela za 2024. (kune)'!AF550/'Izračun udjela za 2024. (euri)'!$G$1,2)</f>
        <v>4259.8500000000004</v>
      </c>
      <c r="AG550" s="67">
        <f>+ROUND('Izračun udjela za 2024. (kune)'!AG550/'Izračun udjela za 2024. (euri)'!$G$1,2)</f>
        <v>93716.02</v>
      </c>
      <c r="AH550" s="64">
        <f>+ROUND('Izračun udjela za 2024. (kune)'!AH550/'Izračun udjela za 2024. (euri)'!$G$1,2)</f>
        <v>139265.93</v>
      </c>
      <c r="AI550" s="68">
        <f>+ROUND('Izračun udjela za 2024. (kune)'!AI550/'Izračun udjela za 2024. (euri)'!$G$1,2)</f>
        <v>0</v>
      </c>
      <c r="AJ550" s="64">
        <f>+ROUND('Izračun udjela za 2024. (kune)'!AJ550/'Izračun udjela za 2024. (euri)'!$G$1,2)</f>
        <v>6631.71</v>
      </c>
      <c r="AK550" s="67">
        <f>+ROUND('Izračun udjela za 2024. (kune)'!AK550/'Izračun udjela za 2024. (euri)'!$G$1,2)</f>
        <v>145897.65</v>
      </c>
      <c r="AL550" s="64">
        <f>+ROUND('Izračun udjela za 2024. (kune)'!AL550/'Izračun udjela za 2024. (euri)'!$G$1,2)</f>
        <v>132462.99</v>
      </c>
      <c r="AM550" s="68">
        <f>+ROUND('Izračun udjela za 2024. (kune)'!AM550/'Izračun udjela za 2024. (euri)'!$G$1,2)</f>
        <v>0</v>
      </c>
      <c r="AN550" s="64">
        <f>+ROUND('Izračun udjela za 2024. (kune)'!AN550/'Izračun udjela za 2024. (euri)'!$G$1,2)</f>
        <v>6544.77</v>
      </c>
      <c r="AO550" s="67">
        <f>+ROUND('Izračun udjela za 2024. (kune)'!AO550/'Izračun udjela za 2024. (euri)'!$G$1,2)</f>
        <v>138510.04</v>
      </c>
      <c r="AP550" s="69"/>
      <c r="AQ550" s="69"/>
      <c r="AR550" s="69"/>
      <c r="AS550" s="69"/>
      <c r="AT550" s="69"/>
      <c r="AU550" s="71"/>
      <c r="AV550" s="64">
        <v>0</v>
      </c>
      <c r="AW550" s="64">
        <v>0</v>
      </c>
      <c r="AX550" s="64">
        <v>0</v>
      </c>
      <c r="AY550" s="64">
        <v>0</v>
      </c>
      <c r="AZ550" s="64"/>
      <c r="BA550" s="64"/>
      <c r="BB550" s="64"/>
      <c r="BC550" s="64"/>
      <c r="BD550" s="72">
        <f t="shared" si="135"/>
        <v>111908.53</v>
      </c>
      <c r="BE550" s="73">
        <f t="shared" si="133"/>
        <v>63.12</v>
      </c>
      <c r="BF550" s="74">
        <f t="shared" si="132"/>
        <v>447.75</v>
      </c>
      <c r="BG550" s="66">
        <f t="shared" si="134"/>
        <v>681948.99</v>
      </c>
      <c r="BH550" s="75">
        <f t="shared" si="136"/>
        <v>1.9269131689314365E-3</v>
      </c>
      <c r="BI550" s="76">
        <f t="shared" si="137"/>
        <v>1.92691316893144E-3</v>
      </c>
    </row>
    <row r="551" spans="1:61" ht="15.75" customHeight="1" x14ac:dyDescent="0.25">
      <c r="A551" s="60">
        <v>1</v>
      </c>
      <c r="B551" s="61">
        <v>612</v>
      </c>
      <c r="C551" s="61">
        <v>16</v>
      </c>
      <c r="D551" s="79" t="s">
        <v>87</v>
      </c>
      <c r="E551" s="62" t="s">
        <v>630</v>
      </c>
      <c r="F551" s="63">
        <v>983</v>
      </c>
      <c r="G551" s="64">
        <v>10</v>
      </c>
      <c r="H551" s="64">
        <f>+ROUND('Izračun udjela za 2024. (kune)'!H551/'Izračun udjela za 2024. (euri)'!$G$1,2)</f>
        <v>27196.6</v>
      </c>
      <c r="I551" s="65">
        <f>+ROUND('Izračun udjela za 2024. (kune)'!I551/'Izračun udjela za 2024. (euri)'!$G$1,2)</f>
        <v>4553.34</v>
      </c>
      <c r="J551" s="66">
        <f>+ROUND('Izračun udjela za 2024. (kune)'!J551/'Izračun udjela za 2024. (euri)'!$G$1,2)</f>
        <v>24907.59</v>
      </c>
      <c r="K551" s="64">
        <f>+ROUND('Izračun udjela za 2024. (kune)'!K551/'Izračun udjela za 2024. (euri)'!$G$1,2)</f>
        <v>34385.519999999997</v>
      </c>
      <c r="L551" s="65">
        <f>+ROUND('Izračun udjela za 2024. (kune)'!L551/'Izračun udjela za 2024. (euri)'!$G$1,2)</f>
        <v>4824.84</v>
      </c>
      <c r="M551" s="66">
        <f>+ROUND('Izračun udjela za 2024. (kune)'!M551/'Izračun udjela za 2024. (euri)'!$G$1,2)</f>
        <v>32516.75</v>
      </c>
      <c r="N551" s="64">
        <f>+ROUND('Izračun udjela za 2024. (kune)'!N551/'Izračun udjela za 2024. (euri)'!$G$1,2)</f>
        <v>65986.61</v>
      </c>
      <c r="O551" s="65">
        <f>+ROUND('Izračun udjela za 2024. (kune)'!O551/'Izračun udjela za 2024. (euri)'!$G$1,2)</f>
        <v>3110.79</v>
      </c>
      <c r="P551" s="66">
        <f>+ROUND('Izračun udjela za 2024. (kune)'!P551/'Izračun udjela za 2024. (euri)'!$G$1,2)</f>
        <v>69163.399999999994</v>
      </c>
      <c r="Q551" s="64">
        <f>+ROUND('Izračun udjela za 2024. (kune)'!Q551/'Izračun udjela za 2024. (euri)'!$G$1,2)</f>
        <v>59769.29</v>
      </c>
      <c r="R551" s="65">
        <f>+ROUND('Izračun udjela za 2024. (kune)'!R551/'Izračun udjela za 2024. (euri)'!$G$1,2)</f>
        <v>2886.79</v>
      </c>
      <c r="S551" s="66">
        <f>+ROUND('Izračun udjela za 2024. (kune)'!S551/'Izračun udjela za 2024. (euri)'!$G$1,2)</f>
        <v>62570.75</v>
      </c>
      <c r="T551" s="64">
        <f>+ROUND('Izračun udjela za 2024. (kune)'!T551/'Izračun udjela za 2024. (euri)'!$G$1,2)</f>
        <v>54265.61</v>
      </c>
      <c r="U551" s="65">
        <f>+ROUND('Izračun udjela za 2024. (kune)'!U551/'Izračun udjela za 2024. (euri)'!$G$1,2)</f>
        <v>2653.24</v>
      </c>
      <c r="V551" s="67">
        <f>+ROUND('Izračun udjela za 2024. (kune)'!V551/'Izračun udjela za 2024. (euri)'!$G$1,2)</f>
        <v>56773.599999999999</v>
      </c>
      <c r="W551" s="64">
        <f>+ROUND('Izračun udjela za 2024. (kune)'!W551/'Izračun udjela za 2024. (euri)'!$G$1,2)</f>
        <v>94431.2</v>
      </c>
      <c r="X551" s="65">
        <f>+ROUND('Izračun udjela za 2024. (kune)'!X551/'Izračun udjela za 2024. (euri)'!$G$1,2)</f>
        <v>5576.51</v>
      </c>
      <c r="Y551" s="67">
        <f>+ROUND('Izračun udjela za 2024. (kune)'!Y551/'Izračun udjela za 2024. (euri)'!$G$1,2)</f>
        <v>97740.160000000003</v>
      </c>
      <c r="Z551" s="64">
        <f>+ROUND('Izračun udjela za 2024. (kune)'!Z551/'Izračun udjela za 2024. (euri)'!$G$1,2)</f>
        <v>79762.509999999995</v>
      </c>
      <c r="AA551" s="68">
        <f>+ROUND('Izračun udjela za 2024. (kune)'!AA551/'Izračun udjela za 2024. (euri)'!$G$1,2)</f>
        <v>0</v>
      </c>
      <c r="AB551" s="65">
        <f>+ROUND('Izračun udjela za 2024. (kune)'!AB551/'Izračun udjela za 2024. (euri)'!$G$1,2)</f>
        <v>3798.23</v>
      </c>
      <c r="AC551" s="67">
        <f>+ROUND('Izračun udjela za 2024. (kune)'!AC551/'Izračun udjela za 2024. (euri)'!$G$1,2)</f>
        <v>83560.7</v>
      </c>
      <c r="AD551" s="64">
        <f>+ROUND('Izračun udjela za 2024. (kune)'!AD551/'Izračun udjela za 2024. (euri)'!$G$1,2)</f>
        <v>79545.440000000002</v>
      </c>
      <c r="AE551" s="68">
        <f>+ROUND('Izračun udjela za 2024. (kune)'!AE551/'Izračun udjela za 2024. (euri)'!$G$1,2)</f>
        <v>0</v>
      </c>
      <c r="AF551" s="65">
        <f>+ROUND('Izračun udjela za 2024. (kune)'!AF551/'Izračun udjela za 2024. (euri)'!$G$1,2)</f>
        <v>3792.59</v>
      </c>
      <c r="AG551" s="67">
        <f>+ROUND('Izračun udjela za 2024. (kune)'!AG551/'Izračun udjela za 2024. (euri)'!$G$1,2)</f>
        <v>83328.13</v>
      </c>
      <c r="AH551" s="64">
        <f>+ROUND('Izračun udjela za 2024. (kune)'!AH551/'Izračun udjela za 2024. (euri)'!$G$1,2)</f>
        <v>111933.84</v>
      </c>
      <c r="AI551" s="68">
        <f>+ROUND('Izračun udjela za 2024. (kune)'!AI551/'Izračun udjela za 2024. (euri)'!$G$1,2)</f>
        <v>0</v>
      </c>
      <c r="AJ551" s="64">
        <f>+ROUND('Izračun udjela za 2024. (kune)'!AJ551/'Izračun udjela za 2024. (euri)'!$G$1,2)</f>
        <v>5327.67</v>
      </c>
      <c r="AK551" s="67">
        <f>+ROUND('Izračun udjela za 2024. (kune)'!AK551/'Izračun udjela za 2024. (euri)'!$G$1,2)</f>
        <v>117266.78</v>
      </c>
      <c r="AL551" s="64">
        <f>+ROUND('Izračun udjela za 2024. (kune)'!AL551/'Izračun udjela za 2024. (euri)'!$G$1,2)</f>
        <v>135728.29999999999</v>
      </c>
      <c r="AM551" s="68">
        <f>+ROUND('Izračun udjela za 2024. (kune)'!AM551/'Izračun udjela za 2024. (euri)'!$G$1,2)</f>
        <v>0</v>
      </c>
      <c r="AN551" s="64">
        <f>+ROUND('Izračun udjela za 2024. (kune)'!AN551/'Izračun udjela za 2024. (euri)'!$G$1,2)</f>
        <v>6483.75</v>
      </c>
      <c r="AO551" s="67">
        <f>+ROUND('Izračun udjela za 2024. (kune)'!AO551/'Izračun udjela za 2024. (euri)'!$G$1,2)</f>
        <v>142169</v>
      </c>
      <c r="AP551" s="69"/>
      <c r="AQ551" s="69"/>
      <c r="AR551" s="69"/>
      <c r="AS551" s="69"/>
      <c r="AT551" s="69"/>
      <c r="AU551" s="71"/>
      <c r="AV551" s="64">
        <v>0</v>
      </c>
      <c r="AW551" s="64">
        <v>0</v>
      </c>
      <c r="AX551" s="64">
        <v>0</v>
      </c>
      <c r="AY551" s="64">
        <v>0</v>
      </c>
      <c r="AZ551" s="64"/>
      <c r="BA551" s="64"/>
      <c r="BB551" s="64"/>
      <c r="BC551" s="64"/>
      <c r="BD551" s="72">
        <f t="shared" si="135"/>
        <v>104812.95</v>
      </c>
      <c r="BE551" s="73">
        <f t="shared" si="133"/>
        <v>106.63</v>
      </c>
      <c r="BF551" s="74">
        <f t="shared" si="132"/>
        <v>447.75</v>
      </c>
      <c r="BG551" s="66">
        <f t="shared" si="134"/>
        <v>335320.96000000002</v>
      </c>
      <c r="BH551" s="75">
        <f t="shared" si="136"/>
        <v>9.4748197169810524E-4</v>
      </c>
      <c r="BI551" s="76">
        <f t="shared" si="137"/>
        <v>9.4748197169810503E-4</v>
      </c>
    </row>
    <row r="552" spans="1:61" ht="15.75" customHeight="1" x14ac:dyDescent="0.25">
      <c r="A552" s="60">
        <v>1</v>
      </c>
      <c r="B552" s="61">
        <v>614</v>
      </c>
      <c r="C552" s="61">
        <v>14</v>
      </c>
      <c r="D552" s="79" t="s">
        <v>87</v>
      </c>
      <c r="E552" s="62" t="s">
        <v>631</v>
      </c>
      <c r="F552" s="63">
        <v>1217</v>
      </c>
      <c r="G552" s="64">
        <v>10</v>
      </c>
      <c r="H552" s="64">
        <f>+ROUND('Izračun udjela za 2024. (kune)'!H552/'Izračun udjela za 2024. (euri)'!$G$1,2)</f>
        <v>46148.81</v>
      </c>
      <c r="I552" s="65">
        <f>+ROUND('Izračun udjela za 2024. (kune)'!I552/'Izračun udjela za 2024. (euri)'!$G$1,2)</f>
        <v>0</v>
      </c>
      <c r="J552" s="66">
        <f>+ROUND('Izračun udjela za 2024. (kune)'!J552/'Izračun udjela za 2024. (euri)'!$G$1,2)</f>
        <v>50763.69</v>
      </c>
      <c r="K552" s="64">
        <f>+ROUND('Izračun udjela za 2024. (kune)'!K552/'Izračun udjela za 2024. (euri)'!$G$1,2)</f>
        <v>37445.339999999997</v>
      </c>
      <c r="L552" s="65">
        <f>+ROUND('Izračun udjela za 2024. (kune)'!L552/'Izračun udjela za 2024. (euri)'!$G$1,2)</f>
        <v>0</v>
      </c>
      <c r="M552" s="66">
        <f>+ROUND('Izračun udjela za 2024. (kune)'!M552/'Izračun udjela za 2024. (euri)'!$G$1,2)</f>
        <v>41189.870000000003</v>
      </c>
      <c r="N552" s="64">
        <f>+ROUND('Izračun udjela za 2024. (kune)'!N552/'Izračun udjela za 2024. (euri)'!$G$1,2)</f>
        <v>45546.77</v>
      </c>
      <c r="O552" s="65">
        <f>+ROUND('Izračun udjela za 2024. (kune)'!O552/'Izračun udjela za 2024. (euri)'!$G$1,2)</f>
        <v>0</v>
      </c>
      <c r="P552" s="66">
        <f>+ROUND('Izračun udjela za 2024. (kune)'!P552/'Izračun udjela za 2024. (euri)'!$G$1,2)</f>
        <v>50101.45</v>
      </c>
      <c r="Q552" s="64">
        <f>+ROUND('Izračun udjela za 2024. (kune)'!Q552/'Izračun udjela za 2024. (euri)'!$G$1,2)</f>
        <v>63091.49</v>
      </c>
      <c r="R552" s="65">
        <f>+ROUND('Izračun udjela za 2024. (kune)'!R552/'Izračun udjela za 2024. (euri)'!$G$1,2)</f>
        <v>0</v>
      </c>
      <c r="S552" s="66">
        <f>+ROUND('Izračun udjela za 2024. (kune)'!S552/'Izračun udjela za 2024. (euri)'!$G$1,2)</f>
        <v>69400.639999999999</v>
      </c>
      <c r="T552" s="64">
        <f>+ROUND('Izračun udjela za 2024. (kune)'!T552/'Izračun udjela za 2024. (euri)'!$G$1,2)</f>
        <v>55581.88</v>
      </c>
      <c r="U552" s="65">
        <f>+ROUND('Izračun udjela za 2024. (kune)'!U552/'Izračun udjela za 2024. (euri)'!$G$1,2)</f>
        <v>0</v>
      </c>
      <c r="V552" s="67">
        <f>+ROUND('Izračun udjela za 2024. (kune)'!V552/'Izračun udjela za 2024. (euri)'!$G$1,2)</f>
        <v>61140.06</v>
      </c>
      <c r="W552" s="64">
        <f>+ROUND('Izračun udjela za 2024. (kune)'!W552/'Izračun udjela za 2024. (euri)'!$G$1,2)</f>
        <v>120807.85</v>
      </c>
      <c r="X552" s="65">
        <f>+ROUND('Izračun udjela za 2024. (kune)'!X552/'Izračun udjela za 2024. (euri)'!$G$1,2)</f>
        <v>0</v>
      </c>
      <c r="Y552" s="67">
        <f>+ROUND('Izračun udjela za 2024. (kune)'!Y552/'Izračun udjela za 2024. (euri)'!$G$1,2)</f>
        <v>132888.64000000001</v>
      </c>
      <c r="Z552" s="64">
        <f>+ROUND('Izračun udjela za 2024. (kune)'!Z552/'Izračun udjela za 2024. (euri)'!$G$1,2)</f>
        <v>97382.87</v>
      </c>
      <c r="AA552" s="68">
        <f>+ROUND('Izračun udjela za 2024. (kune)'!AA552/'Izračun udjela za 2024. (euri)'!$G$1,2)</f>
        <v>0</v>
      </c>
      <c r="AB552" s="65">
        <f>+ROUND('Izračun udjela za 2024. (kune)'!AB552/'Izračun udjela za 2024. (euri)'!$G$1,2)</f>
        <v>0</v>
      </c>
      <c r="AC552" s="67">
        <f>+ROUND('Izračun udjela za 2024. (kune)'!AC552/'Izračun udjela za 2024. (euri)'!$G$1,2)</f>
        <v>107121.16</v>
      </c>
      <c r="AD552" s="64">
        <f>+ROUND('Izračun udjela za 2024. (kune)'!AD552/'Izračun udjela za 2024. (euri)'!$G$1,2)</f>
        <v>97069.73</v>
      </c>
      <c r="AE552" s="68">
        <f>+ROUND('Izračun udjela za 2024. (kune)'!AE552/'Izračun udjela za 2024. (euri)'!$G$1,2)</f>
        <v>0</v>
      </c>
      <c r="AF552" s="65">
        <f>+ROUND('Izračun udjela za 2024. (kune)'!AF552/'Izračun udjela za 2024. (euri)'!$G$1,2)</f>
        <v>0</v>
      </c>
      <c r="AG552" s="67">
        <f>+ROUND('Izračun udjela za 2024. (kune)'!AG552/'Izračun udjela za 2024. (euri)'!$G$1,2)</f>
        <v>106776.71</v>
      </c>
      <c r="AH552" s="64">
        <f>+ROUND('Izračun udjela za 2024. (kune)'!AH552/'Izračun udjela za 2024. (euri)'!$G$1,2)</f>
        <v>105661.6</v>
      </c>
      <c r="AI552" s="68">
        <f>+ROUND('Izračun udjela za 2024. (kune)'!AI552/'Izračun udjela za 2024. (euri)'!$G$1,2)</f>
        <v>0</v>
      </c>
      <c r="AJ552" s="64">
        <f>+ROUND('Izračun udjela za 2024. (kune)'!AJ552/'Izračun udjela za 2024. (euri)'!$G$1,2)</f>
        <v>0</v>
      </c>
      <c r="AK552" s="67">
        <f>+ROUND('Izračun udjela za 2024. (kune)'!AK552/'Izračun udjela za 2024. (euri)'!$G$1,2)</f>
        <v>116227.76</v>
      </c>
      <c r="AL552" s="64">
        <f>+ROUND('Izračun udjela za 2024. (kune)'!AL552/'Izračun udjela za 2024. (euri)'!$G$1,2)</f>
        <v>195521.33</v>
      </c>
      <c r="AM552" s="68">
        <f>+ROUND('Izračun udjela za 2024. (kune)'!AM552/'Izračun udjela za 2024. (euri)'!$G$1,2)</f>
        <v>0</v>
      </c>
      <c r="AN552" s="64">
        <f>+ROUND('Izračun udjela za 2024. (kune)'!AN552/'Izračun udjela za 2024. (euri)'!$G$1,2)</f>
        <v>0</v>
      </c>
      <c r="AO552" s="67">
        <f>+ROUND('Izračun udjela za 2024. (kune)'!AO552/'Izračun udjela za 2024. (euri)'!$G$1,2)</f>
        <v>215073.47</v>
      </c>
      <c r="AP552" s="69"/>
      <c r="AQ552" s="69"/>
      <c r="AR552" s="69"/>
      <c r="AS552" s="69"/>
      <c r="AT552" s="69"/>
      <c r="AU552" s="71"/>
      <c r="AV552" s="64">
        <v>0</v>
      </c>
      <c r="AW552" s="64">
        <v>0</v>
      </c>
      <c r="AX552" s="64">
        <v>0</v>
      </c>
      <c r="AY552" s="64">
        <v>0</v>
      </c>
      <c r="AZ552" s="64"/>
      <c r="BA552" s="64"/>
      <c r="BB552" s="64"/>
      <c r="BC552" s="64"/>
      <c r="BD552" s="72">
        <f t="shared" si="135"/>
        <v>135617.54999999999</v>
      </c>
      <c r="BE552" s="73">
        <f t="shared" si="133"/>
        <v>111.44</v>
      </c>
      <c r="BF552" s="74">
        <f t="shared" si="132"/>
        <v>447.75</v>
      </c>
      <c r="BG552" s="66">
        <f t="shared" si="134"/>
        <v>409289.27</v>
      </c>
      <c r="BH552" s="75">
        <f t="shared" si="136"/>
        <v>1.1564866226509616E-3</v>
      </c>
      <c r="BI552" s="76">
        <f t="shared" si="137"/>
        <v>1.1564866226509601E-3</v>
      </c>
    </row>
    <row r="553" spans="1:61" ht="15.75" customHeight="1" x14ac:dyDescent="0.25">
      <c r="A553" s="60">
        <v>1</v>
      </c>
      <c r="B553" s="61">
        <v>616</v>
      </c>
      <c r="C553" s="61">
        <v>6</v>
      </c>
      <c r="D553" s="79" t="s">
        <v>87</v>
      </c>
      <c r="E553" s="62" t="s">
        <v>632</v>
      </c>
      <c r="F553" s="63">
        <v>1446</v>
      </c>
      <c r="G553" s="64">
        <v>10</v>
      </c>
      <c r="H553" s="64">
        <f>+ROUND('Izračun udjela za 2024. (kune)'!H553/'Izračun udjela za 2024. (euri)'!$G$1,2)</f>
        <v>104220.99</v>
      </c>
      <c r="I553" s="65">
        <f>+ROUND('Izračun udjela za 2024. (kune)'!I553/'Izračun udjela za 2024. (euri)'!$G$1,2)</f>
        <v>0</v>
      </c>
      <c r="J553" s="66">
        <f>+ROUND('Izračun udjela za 2024. (kune)'!J553/'Izračun udjela za 2024. (euri)'!$G$1,2)</f>
        <v>114643.09</v>
      </c>
      <c r="K553" s="64">
        <f>+ROUND('Izračun udjela za 2024. (kune)'!K553/'Izračun udjela za 2024. (euri)'!$G$1,2)</f>
        <v>110909.08</v>
      </c>
      <c r="L553" s="65">
        <f>+ROUND('Izračun udjela za 2024. (kune)'!L553/'Izračun udjela za 2024. (euri)'!$G$1,2)</f>
        <v>0</v>
      </c>
      <c r="M553" s="66">
        <f>+ROUND('Izračun udjela za 2024. (kune)'!M553/'Izračun udjela za 2024. (euri)'!$G$1,2)</f>
        <v>121999.99</v>
      </c>
      <c r="N553" s="64">
        <f>+ROUND('Izračun udjela za 2024. (kune)'!N553/'Izračun udjela za 2024. (euri)'!$G$1,2)</f>
        <v>86295.06</v>
      </c>
      <c r="O553" s="65">
        <f>+ROUND('Izračun udjela za 2024. (kune)'!O553/'Izračun udjela za 2024. (euri)'!$G$1,2)</f>
        <v>0</v>
      </c>
      <c r="P553" s="66">
        <f>+ROUND('Izračun udjela za 2024. (kune)'!P553/'Izračun udjela za 2024. (euri)'!$G$1,2)</f>
        <v>94924.57</v>
      </c>
      <c r="Q553" s="64">
        <f>+ROUND('Izračun udjela za 2024. (kune)'!Q553/'Izračun udjela za 2024. (euri)'!$G$1,2)</f>
        <v>93638.02</v>
      </c>
      <c r="R553" s="65">
        <f>+ROUND('Izračun udjela za 2024. (kune)'!R553/'Izračun udjela za 2024. (euri)'!$G$1,2)</f>
        <v>0</v>
      </c>
      <c r="S553" s="66">
        <f>+ROUND('Izračun udjela za 2024. (kune)'!S553/'Izračun udjela za 2024. (euri)'!$G$1,2)</f>
        <v>103001.82</v>
      </c>
      <c r="T553" s="64">
        <f>+ROUND('Izračun udjela za 2024. (kune)'!T553/'Izračun udjela za 2024. (euri)'!$G$1,2)</f>
        <v>74086.34</v>
      </c>
      <c r="U553" s="65">
        <f>+ROUND('Izračun udjela za 2024. (kune)'!U553/'Izračun udjela za 2024. (euri)'!$G$1,2)</f>
        <v>0</v>
      </c>
      <c r="V553" s="67">
        <f>+ROUND('Izračun udjela za 2024. (kune)'!V553/'Izračun udjela za 2024. (euri)'!$G$1,2)</f>
        <v>81494.98</v>
      </c>
      <c r="W553" s="64">
        <f>+ROUND('Izračun udjela za 2024. (kune)'!W553/'Izračun udjela za 2024. (euri)'!$G$1,2)</f>
        <v>117523.2</v>
      </c>
      <c r="X553" s="65">
        <f>+ROUND('Izračun udjela za 2024. (kune)'!X553/'Izračun udjela za 2024. (euri)'!$G$1,2)</f>
        <v>0</v>
      </c>
      <c r="Y553" s="67">
        <f>+ROUND('Izračun udjela za 2024. (kune)'!Y553/'Izračun udjela za 2024. (euri)'!$G$1,2)</f>
        <v>129275.52</v>
      </c>
      <c r="Z553" s="64">
        <f>+ROUND('Izračun udjela za 2024. (kune)'!Z553/'Izračun udjela za 2024. (euri)'!$G$1,2)</f>
        <v>144901.53</v>
      </c>
      <c r="AA553" s="68">
        <f>+ROUND('Izračun udjela za 2024. (kune)'!AA553/'Izračun udjela za 2024. (euri)'!$G$1,2)</f>
        <v>549.47</v>
      </c>
      <c r="AB553" s="65">
        <f>+ROUND('Izračun udjela za 2024. (kune)'!AB553/'Izračun udjela za 2024. (euri)'!$G$1,2)</f>
        <v>0</v>
      </c>
      <c r="AC553" s="67">
        <f>+ROUND('Izračun udjela za 2024. (kune)'!AC553/'Izračun udjela za 2024. (euri)'!$G$1,2)</f>
        <v>159391.67999999999</v>
      </c>
      <c r="AD553" s="64">
        <f>+ROUND('Izračun udjela za 2024. (kune)'!AD553/'Izračun udjela za 2024. (euri)'!$G$1,2)</f>
        <v>141756.94</v>
      </c>
      <c r="AE553" s="68">
        <f>+ROUND('Izračun udjela za 2024. (kune)'!AE553/'Izračun udjela za 2024. (euri)'!$G$1,2)</f>
        <v>0</v>
      </c>
      <c r="AF553" s="65">
        <f>+ROUND('Izračun udjela za 2024. (kune)'!AF553/'Izračun udjela za 2024. (euri)'!$G$1,2)</f>
        <v>0</v>
      </c>
      <c r="AG553" s="67">
        <f>+ROUND('Izračun udjela za 2024. (kune)'!AG553/'Izračun udjela za 2024. (euri)'!$G$1,2)</f>
        <v>155932.63</v>
      </c>
      <c r="AH553" s="64">
        <f>+ROUND('Izračun udjela za 2024. (kune)'!AH553/'Izračun udjela za 2024. (euri)'!$G$1,2)</f>
        <v>166703.99</v>
      </c>
      <c r="AI553" s="68">
        <f>+ROUND('Izračun udjela za 2024. (kune)'!AI553/'Izračun udjela za 2024. (euri)'!$G$1,2)</f>
        <v>364.99</v>
      </c>
      <c r="AJ553" s="64">
        <f>+ROUND('Izračun udjela za 2024. (kune)'!AJ553/'Izračun udjela za 2024. (euri)'!$G$1,2)</f>
        <v>0</v>
      </c>
      <c r="AK553" s="67">
        <f>+ROUND('Izračun udjela za 2024. (kune)'!AK553/'Izračun udjela za 2024. (euri)'!$G$1,2)</f>
        <v>183374.39</v>
      </c>
      <c r="AL553" s="64">
        <f>+ROUND('Izračun udjela za 2024. (kune)'!AL553/'Izračun udjela za 2024. (euri)'!$G$1,2)</f>
        <v>209289.21</v>
      </c>
      <c r="AM553" s="68">
        <f>+ROUND('Izračun udjela za 2024. (kune)'!AM553/'Izračun udjela za 2024. (euri)'!$G$1,2)</f>
        <v>298.63</v>
      </c>
      <c r="AN553" s="64">
        <f>+ROUND('Izračun udjela za 2024. (kune)'!AN553/'Izračun udjela za 2024. (euri)'!$G$1,2)</f>
        <v>0</v>
      </c>
      <c r="AO553" s="67">
        <f>+ROUND('Izračun udjela za 2024. (kune)'!AO553/'Izračun udjela za 2024. (euri)'!$G$1,2)</f>
        <v>230765.61</v>
      </c>
      <c r="AP553" s="69"/>
      <c r="AQ553" s="69"/>
      <c r="AR553" s="69"/>
      <c r="AS553" s="69"/>
      <c r="AT553" s="69"/>
      <c r="AU553" s="71"/>
      <c r="AV553" s="64">
        <v>0</v>
      </c>
      <c r="AW553" s="64">
        <v>0</v>
      </c>
      <c r="AX553" s="64">
        <v>0</v>
      </c>
      <c r="AY553" s="64">
        <v>4</v>
      </c>
      <c r="AZ553" s="64"/>
      <c r="BA553" s="64"/>
      <c r="BB553" s="64"/>
      <c r="BC553" s="64"/>
      <c r="BD553" s="72">
        <f t="shared" si="135"/>
        <v>171747.97</v>
      </c>
      <c r="BE553" s="73">
        <f t="shared" si="133"/>
        <v>118.77</v>
      </c>
      <c r="BF553" s="74">
        <f t="shared" ref="BF553:BF566" si="138">+$BJ$600</f>
        <v>447.75</v>
      </c>
      <c r="BG553" s="66">
        <f t="shared" si="134"/>
        <v>475705.08</v>
      </c>
      <c r="BH553" s="75">
        <f t="shared" si="136"/>
        <v>1.3441509506152104E-3</v>
      </c>
      <c r="BI553" s="76">
        <f t="shared" si="137"/>
        <v>1.3441509506152099E-3</v>
      </c>
    </row>
    <row r="554" spans="1:61" ht="15.75" customHeight="1" x14ac:dyDescent="0.25">
      <c r="A554" s="60">
        <v>1</v>
      </c>
      <c r="B554" s="61">
        <v>617</v>
      </c>
      <c r="C554" s="61">
        <v>15</v>
      </c>
      <c r="D554" s="79" t="s">
        <v>87</v>
      </c>
      <c r="E554" s="62" t="s">
        <v>633</v>
      </c>
      <c r="F554" s="63">
        <v>1934</v>
      </c>
      <c r="G554" s="64">
        <v>10</v>
      </c>
      <c r="H554" s="64">
        <f>+ROUND('Izračun udjela za 2024. (kune)'!H554/'Izračun udjela za 2024. (euri)'!$G$1,2)</f>
        <v>414591.79</v>
      </c>
      <c r="I554" s="65">
        <f>+ROUND('Izračun udjela za 2024. (kune)'!I554/'Izračun udjela za 2024. (euri)'!$G$1,2)</f>
        <v>23232.9</v>
      </c>
      <c r="J554" s="66">
        <f>+ROUND('Izračun udjela za 2024. (kune)'!J554/'Izračun udjela za 2024. (euri)'!$G$1,2)</f>
        <v>430494.79</v>
      </c>
      <c r="K554" s="64">
        <f>+ROUND('Izračun udjela za 2024. (kune)'!K554/'Izračun udjela za 2024. (euri)'!$G$1,2)</f>
        <v>436915.85</v>
      </c>
      <c r="L554" s="65">
        <f>+ROUND('Izračun udjela za 2024. (kune)'!L554/'Izračun udjela za 2024. (euri)'!$G$1,2)</f>
        <v>24483.88</v>
      </c>
      <c r="M554" s="66">
        <f>+ROUND('Izračun udjela za 2024. (kune)'!M554/'Izračun udjela za 2024. (euri)'!$G$1,2)</f>
        <v>453675.17</v>
      </c>
      <c r="N554" s="64">
        <f>+ROUND('Izračun udjela za 2024. (kune)'!N554/'Izračun udjela za 2024. (euri)'!$G$1,2)</f>
        <v>439726.36</v>
      </c>
      <c r="O554" s="65">
        <f>+ROUND('Izračun udjela za 2024. (kune)'!O554/'Izračun udjela za 2024. (euri)'!$G$1,2)</f>
        <v>24641.3</v>
      </c>
      <c r="P554" s="66">
        <f>+ROUND('Izračun udjela za 2024. (kune)'!P554/'Izračun udjela za 2024. (euri)'!$G$1,2)</f>
        <v>456593.57</v>
      </c>
      <c r="Q554" s="64">
        <f>+ROUND('Izračun udjela za 2024. (kune)'!Q554/'Izračun udjela za 2024. (euri)'!$G$1,2)</f>
        <v>502548.43</v>
      </c>
      <c r="R554" s="65">
        <f>+ROUND('Izračun udjela za 2024. (kune)'!R554/'Izračun udjela za 2024. (euri)'!$G$1,2)</f>
        <v>28528.74</v>
      </c>
      <c r="S554" s="66">
        <f>+ROUND('Izračun udjela za 2024. (kune)'!S554/'Izračun udjela za 2024. (euri)'!$G$1,2)</f>
        <v>521421.67</v>
      </c>
      <c r="T554" s="64">
        <f>+ROUND('Izračun udjela za 2024. (kune)'!T554/'Izračun udjela za 2024. (euri)'!$G$1,2)</f>
        <v>480298.81</v>
      </c>
      <c r="U554" s="65">
        <f>+ROUND('Izračun udjela za 2024. (kune)'!U554/'Izračun udjela za 2024. (euri)'!$G$1,2)</f>
        <v>30451.49</v>
      </c>
      <c r="V554" s="67">
        <f>+ROUND('Izračun udjela za 2024. (kune)'!V554/'Izračun udjela za 2024. (euri)'!$G$1,2)</f>
        <v>494832.05</v>
      </c>
      <c r="W554" s="64">
        <f>+ROUND('Izračun udjela za 2024. (kune)'!W554/'Izračun udjela za 2024. (euri)'!$G$1,2)</f>
        <v>529659.54</v>
      </c>
      <c r="X554" s="65">
        <f>+ROUND('Izračun udjela za 2024. (kune)'!X554/'Izračun udjela za 2024. (euri)'!$G$1,2)</f>
        <v>39234.11</v>
      </c>
      <c r="Y554" s="67">
        <f>+ROUND('Izračun udjela za 2024. (kune)'!Y554/'Izračun udjela za 2024. (euri)'!$G$1,2)</f>
        <v>539467.97</v>
      </c>
      <c r="Z554" s="64">
        <f>+ROUND('Izračun udjela za 2024. (kune)'!Z554/'Izračun udjela za 2024. (euri)'!$G$1,2)</f>
        <v>603888.62</v>
      </c>
      <c r="AA554" s="68">
        <f>+ROUND('Izračun udjela za 2024. (kune)'!AA554/'Izračun udjela za 2024. (euri)'!$G$1,2)</f>
        <v>83992.4</v>
      </c>
      <c r="AB554" s="65">
        <f>+ROUND('Izračun udjela za 2024. (kune)'!AB554/'Izračun udjela za 2024. (euri)'!$G$1,2)</f>
        <v>44732.56</v>
      </c>
      <c r="AC554" s="67">
        <f>+ROUND('Izračun udjela za 2024. (kune)'!AC554/'Izračun udjela za 2024. (euri)'!$G$1,2)</f>
        <v>1127318.68</v>
      </c>
      <c r="AD554" s="64">
        <f>+ROUND('Izračun udjela za 2024. (kune)'!AD554/'Izračun udjela za 2024. (euri)'!$G$1,2)</f>
        <v>540723.46</v>
      </c>
      <c r="AE554" s="68">
        <f>+ROUND('Izračun udjela za 2024. (kune)'!AE554/'Izračun udjela za 2024. (euri)'!$G$1,2)</f>
        <v>88852.9</v>
      </c>
      <c r="AF554" s="65">
        <f>+ROUND('Izračun udjela za 2024. (kune)'!AF554/'Izračun udjela za 2024. (euri)'!$G$1,2)</f>
        <v>39666.76</v>
      </c>
      <c r="AG554" s="67">
        <f>+ROUND('Izračun udjela za 2024. (kune)'!AG554/'Izračun udjela za 2024. (euri)'!$G$1,2)</f>
        <v>1051712.05</v>
      </c>
      <c r="AH554" s="64">
        <f>+ROUND('Izračun udjela za 2024. (kune)'!AH554/'Izračun udjela za 2024. (euri)'!$G$1,2)</f>
        <v>546282.23999999999</v>
      </c>
      <c r="AI554" s="68">
        <f>+ROUND('Izračun udjela za 2024. (kune)'!AI554/'Izračun udjela za 2024. (euri)'!$G$1,2)</f>
        <v>121601.84</v>
      </c>
      <c r="AJ554" s="64">
        <f>+ROUND('Izračun udjela za 2024. (kune)'!AJ554/'Izračun udjela za 2024. (euri)'!$G$1,2)</f>
        <v>40483.760000000002</v>
      </c>
      <c r="AK554" s="67">
        <f>+ROUND('Izračun udjela za 2024. (kune)'!AK554/'Izračun udjela za 2024. (euri)'!$G$1,2)</f>
        <v>1076090.32</v>
      </c>
      <c r="AL554" s="64">
        <f>+ROUND('Izračun udjela za 2024. (kune)'!AL554/'Izračun udjela za 2024. (euri)'!$G$1,2)</f>
        <v>808016.21</v>
      </c>
      <c r="AM554" s="68">
        <f>+ROUND('Izračun udjela za 2024. (kune)'!AM554/'Izračun udjela za 2024. (euri)'!$G$1,2)</f>
        <v>135782.94</v>
      </c>
      <c r="AN554" s="64">
        <f>+ROUND('Izračun udjela za 2024. (kune)'!AN554/'Izračun udjela za 2024. (euri)'!$G$1,2)</f>
        <v>59857.3</v>
      </c>
      <c r="AO554" s="67">
        <f>+ROUND('Izračun udjela za 2024. (kune)'!AO554/'Izračun udjela za 2024. (euri)'!$G$1,2)</f>
        <v>1343950.02</v>
      </c>
      <c r="AP554" s="69"/>
      <c r="AQ554" s="69"/>
      <c r="AR554" s="69"/>
      <c r="AS554" s="69"/>
      <c r="AT554" s="69"/>
      <c r="AU554" s="71"/>
      <c r="AV554" s="64">
        <v>2761</v>
      </c>
      <c r="AW554" s="64">
        <v>2732</v>
      </c>
      <c r="AX554" s="64">
        <v>2984</v>
      </c>
      <c r="AY554" s="64">
        <v>3061</v>
      </c>
      <c r="AZ554" s="64"/>
      <c r="BA554" s="64"/>
      <c r="BB554" s="64"/>
      <c r="BC554" s="64"/>
      <c r="BD554" s="72">
        <f t="shared" si="135"/>
        <v>1027707.81</v>
      </c>
      <c r="BE554" s="73">
        <f t="shared" si="133"/>
        <v>531.39</v>
      </c>
      <c r="BF554" s="74">
        <f t="shared" si="138"/>
        <v>447.75</v>
      </c>
      <c r="BG554" s="66">
        <f t="shared" si="134"/>
        <v>0</v>
      </c>
      <c r="BH554" s="75">
        <f t="shared" si="136"/>
        <v>0</v>
      </c>
      <c r="BI554" s="76">
        <f t="shared" si="137"/>
        <v>0</v>
      </c>
    </row>
    <row r="555" spans="1:61" ht="15.75" customHeight="1" x14ac:dyDescent="0.25">
      <c r="A555" s="60">
        <v>1</v>
      </c>
      <c r="B555" s="61">
        <v>618</v>
      </c>
      <c r="C555" s="61">
        <v>6</v>
      </c>
      <c r="D555" s="79" t="s">
        <v>87</v>
      </c>
      <c r="E555" s="62" t="s">
        <v>634</v>
      </c>
      <c r="F555" s="63">
        <v>1559</v>
      </c>
      <c r="G555" s="64">
        <v>10</v>
      </c>
      <c r="H555" s="64">
        <f>+ROUND('Izračun udjela za 2024. (kune)'!H555/'Izračun udjela za 2024. (euri)'!$G$1,2)</f>
        <v>101209.49</v>
      </c>
      <c r="I555" s="65">
        <f>+ROUND('Izračun udjela za 2024. (kune)'!I555/'Izračun udjela za 2024. (euri)'!$G$1,2)</f>
        <v>0</v>
      </c>
      <c r="J555" s="66">
        <f>+ROUND('Izračun udjela za 2024. (kune)'!J555/'Izračun udjela za 2024. (euri)'!$G$1,2)</f>
        <v>111330.44</v>
      </c>
      <c r="K555" s="64">
        <f>+ROUND('Izračun udjela za 2024. (kune)'!K555/'Izračun udjela za 2024. (euri)'!$G$1,2)</f>
        <v>109011.7</v>
      </c>
      <c r="L555" s="65">
        <f>+ROUND('Izračun udjela za 2024. (kune)'!L555/'Izračun udjela za 2024. (euri)'!$G$1,2)</f>
        <v>0</v>
      </c>
      <c r="M555" s="66">
        <f>+ROUND('Izračun udjela za 2024. (kune)'!M555/'Izračun udjela za 2024. (euri)'!$G$1,2)</f>
        <v>119912.87</v>
      </c>
      <c r="N555" s="64">
        <f>+ROUND('Izračun udjela za 2024. (kune)'!N555/'Izračun udjela za 2024. (euri)'!$G$1,2)</f>
        <v>86818.99</v>
      </c>
      <c r="O555" s="65">
        <f>+ROUND('Izračun udjela za 2024. (kune)'!O555/'Izračun udjela za 2024. (euri)'!$G$1,2)</f>
        <v>0</v>
      </c>
      <c r="P555" s="66">
        <f>+ROUND('Izračun udjela za 2024. (kune)'!P555/'Izračun udjela za 2024. (euri)'!$G$1,2)</f>
        <v>95500.89</v>
      </c>
      <c r="Q555" s="64">
        <f>+ROUND('Izračun udjela za 2024. (kune)'!Q555/'Izračun udjela za 2024. (euri)'!$G$1,2)</f>
        <v>122756.63</v>
      </c>
      <c r="R555" s="65">
        <f>+ROUND('Izračun udjela za 2024. (kune)'!R555/'Izračun udjela za 2024. (euri)'!$G$1,2)</f>
        <v>0</v>
      </c>
      <c r="S555" s="66">
        <f>+ROUND('Izračun udjela za 2024. (kune)'!S555/'Izračun udjela za 2024. (euri)'!$G$1,2)</f>
        <v>135032.29</v>
      </c>
      <c r="T555" s="64">
        <f>+ROUND('Izračun udjela za 2024. (kune)'!T555/'Izračun udjela za 2024. (euri)'!$G$1,2)</f>
        <v>98140.24</v>
      </c>
      <c r="U555" s="65">
        <f>+ROUND('Izračun udjela za 2024. (kune)'!U555/'Izračun udjela za 2024. (euri)'!$G$1,2)</f>
        <v>0</v>
      </c>
      <c r="V555" s="67">
        <f>+ROUND('Izračun udjela za 2024. (kune)'!V555/'Izračun udjela za 2024. (euri)'!$G$1,2)</f>
        <v>107954.26</v>
      </c>
      <c r="W555" s="64">
        <f>+ROUND('Izračun udjela za 2024. (kune)'!W555/'Izračun udjela za 2024. (euri)'!$G$1,2)</f>
        <v>138307.29999999999</v>
      </c>
      <c r="X555" s="65">
        <f>+ROUND('Izračun udjela za 2024. (kune)'!X555/'Izračun udjela za 2024. (euri)'!$G$1,2)</f>
        <v>0</v>
      </c>
      <c r="Y555" s="67">
        <f>+ROUND('Izračun udjela za 2024. (kune)'!Y555/'Izračun udjela za 2024. (euri)'!$G$1,2)</f>
        <v>152138.03</v>
      </c>
      <c r="Z555" s="64">
        <f>+ROUND('Izračun udjela za 2024. (kune)'!Z555/'Izračun udjela za 2024. (euri)'!$G$1,2)</f>
        <v>186977.23</v>
      </c>
      <c r="AA555" s="68">
        <f>+ROUND('Izračun udjela za 2024. (kune)'!AA555/'Izračun udjela za 2024. (euri)'!$G$1,2)</f>
        <v>278.72000000000003</v>
      </c>
      <c r="AB555" s="65">
        <f>+ROUND('Izračun udjela za 2024. (kune)'!AB555/'Izračun udjela za 2024. (euri)'!$G$1,2)</f>
        <v>0</v>
      </c>
      <c r="AC555" s="67">
        <f>+ROUND('Izračun udjela za 2024. (kune)'!AC555/'Izračun udjela za 2024. (euri)'!$G$1,2)</f>
        <v>205674.95</v>
      </c>
      <c r="AD555" s="64">
        <f>+ROUND('Izračun udjela za 2024. (kune)'!AD555/'Izračun udjela za 2024. (euri)'!$G$1,2)</f>
        <v>159828.98000000001</v>
      </c>
      <c r="AE555" s="68">
        <f>+ROUND('Izračun udjela za 2024. (kune)'!AE555/'Izračun udjela za 2024. (euri)'!$G$1,2)</f>
        <v>0</v>
      </c>
      <c r="AF555" s="65">
        <f>+ROUND('Izračun udjela za 2024. (kune)'!AF555/'Izračun udjela za 2024. (euri)'!$G$1,2)</f>
        <v>0</v>
      </c>
      <c r="AG555" s="67">
        <f>+ROUND('Izračun udjela za 2024. (kune)'!AG555/'Izračun udjela za 2024. (euri)'!$G$1,2)</f>
        <v>175811.88</v>
      </c>
      <c r="AH555" s="64">
        <f>+ROUND('Izračun udjela za 2024. (kune)'!AH555/'Izračun udjela za 2024. (euri)'!$G$1,2)</f>
        <v>161226.49</v>
      </c>
      <c r="AI555" s="68">
        <f>+ROUND('Izračun udjela za 2024. (kune)'!AI555/'Izračun udjela za 2024. (euri)'!$G$1,2)</f>
        <v>0</v>
      </c>
      <c r="AJ555" s="64">
        <f>+ROUND('Izračun udjela za 2024. (kune)'!AJ555/'Izračun udjela za 2024. (euri)'!$G$1,2)</f>
        <v>0</v>
      </c>
      <c r="AK555" s="67">
        <f>+ROUND('Izračun udjela za 2024. (kune)'!AK555/'Izračun udjela za 2024. (euri)'!$G$1,2)</f>
        <v>177349.14</v>
      </c>
      <c r="AL555" s="64">
        <f>+ROUND('Izračun udjela za 2024. (kune)'!AL555/'Izračun udjela za 2024. (euri)'!$G$1,2)</f>
        <v>201368.21</v>
      </c>
      <c r="AM555" s="68">
        <f>+ROUND('Izračun udjela za 2024. (kune)'!AM555/'Izračun udjela za 2024. (euri)'!$G$1,2)</f>
        <v>0</v>
      </c>
      <c r="AN555" s="64">
        <f>+ROUND('Izračun udjela za 2024. (kune)'!AN555/'Izračun udjela za 2024. (euri)'!$G$1,2)</f>
        <v>0</v>
      </c>
      <c r="AO555" s="67">
        <f>+ROUND('Izračun udjela za 2024. (kune)'!AO555/'Izračun udjela za 2024. (euri)'!$G$1,2)</f>
        <v>221505.03</v>
      </c>
      <c r="AP555" s="69"/>
      <c r="AQ555" s="69"/>
      <c r="AR555" s="69"/>
      <c r="AS555" s="69"/>
      <c r="AT555" s="69"/>
      <c r="AU555" s="71"/>
      <c r="AV555" s="64">
        <v>0</v>
      </c>
      <c r="AW555" s="64">
        <v>0</v>
      </c>
      <c r="AX555" s="64">
        <v>0</v>
      </c>
      <c r="AY555" s="64">
        <v>0</v>
      </c>
      <c r="AZ555" s="64"/>
      <c r="BA555" s="64"/>
      <c r="BB555" s="64"/>
      <c r="BC555" s="64"/>
      <c r="BD555" s="72">
        <f t="shared" si="135"/>
        <v>186495.81</v>
      </c>
      <c r="BE555" s="73">
        <f t="shared" si="133"/>
        <v>119.63</v>
      </c>
      <c r="BF555" s="74">
        <f t="shared" si="138"/>
        <v>447.75</v>
      </c>
      <c r="BG555" s="66">
        <f t="shared" si="134"/>
        <v>511539.08</v>
      </c>
      <c r="BH555" s="75">
        <f t="shared" si="136"/>
        <v>1.4454034013234209E-3</v>
      </c>
      <c r="BI555" s="76">
        <f t="shared" si="137"/>
        <v>1.4454034013234201E-3</v>
      </c>
    </row>
    <row r="556" spans="1:61" ht="15.75" customHeight="1" x14ac:dyDescent="0.25">
      <c r="A556" s="60">
        <v>1</v>
      </c>
      <c r="B556" s="61">
        <v>619</v>
      </c>
      <c r="C556" s="61">
        <v>18</v>
      </c>
      <c r="D556" s="79" t="s">
        <v>87</v>
      </c>
      <c r="E556" s="62" t="s">
        <v>635</v>
      </c>
      <c r="F556" s="63">
        <v>3463</v>
      </c>
      <c r="G556" s="64">
        <v>10</v>
      </c>
      <c r="H556" s="64">
        <f>+ROUND('Izračun udjela za 2024. (kune)'!H556/'Izračun udjela za 2024. (euri)'!$G$1,2)</f>
        <v>1583569.95</v>
      </c>
      <c r="I556" s="65">
        <f>+ROUND('Izračun udjela za 2024. (kune)'!I556/'Izračun udjela za 2024. (euri)'!$G$1,2)</f>
        <v>45661.81</v>
      </c>
      <c r="J556" s="66">
        <f>+ROUND('Izračun udjela za 2024. (kune)'!J556/'Izračun udjela za 2024. (euri)'!$G$1,2)</f>
        <v>1691698.96</v>
      </c>
      <c r="K556" s="64">
        <f>+ROUND('Izračun udjela za 2024. (kune)'!K556/'Izračun udjela za 2024. (euri)'!$G$1,2)</f>
        <v>1662826.99</v>
      </c>
      <c r="L556" s="65">
        <f>+ROUND('Izračun udjela za 2024. (kune)'!L556/'Izračun udjela za 2024. (euri)'!$G$1,2)</f>
        <v>47947.16</v>
      </c>
      <c r="M556" s="66">
        <f>+ROUND('Izračun udjela za 2024. (kune)'!M556/'Izračun udjela za 2024. (euri)'!$G$1,2)</f>
        <v>1776367.81</v>
      </c>
      <c r="N556" s="64">
        <f>+ROUND('Izračun udjela za 2024. (kune)'!N556/'Izračun udjela za 2024. (euri)'!$G$1,2)</f>
        <v>1534111.97</v>
      </c>
      <c r="O556" s="65">
        <f>+ROUND('Izračun udjela za 2024. (kune)'!O556/'Izračun udjela za 2024. (euri)'!$G$1,2)</f>
        <v>44236.47</v>
      </c>
      <c r="P556" s="66">
        <f>+ROUND('Izračun udjela za 2024. (kune)'!P556/'Izračun udjela za 2024. (euri)'!$G$1,2)</f>
        <v>1638863.05</v>
      </c>
      <c r="Q556" s="64">
        <f>+ROUND('Izračun udjela za 2024. (kune)'!Q556/'Izračun udjela za 2024. (euri)'!$G$1,2)</f>
        <v>1649404.2</v>
      </c>
      <c r="R556" s="65">
        <f>+ROUND('Izračun udjela za 2024. (kune)'!R556/'Izračun udjela za 2024. (euri)'!$G$1,2)</f>
        <v>47916.71</v>
      </c>
      <c r="S556" s="66">
        <f>+ROUND('Izračun udjela za 2024. (kune)'!S556/'Izračun udjela za 2024. (euri)'!$G$1,2)</f>
        <v>1761636.23</v>
      </c>
      <c r="T556" s="64">
        <f>+ROUND('Izračun udjela za 2024. (kune)'!T556/'Izračun udjela za 2024. (euri)'!$G$1,2)</f>
        <v>1495333.16</v>
      </c>
      <c r="U556" s="65">
        <f>+ROUND('Izračun udjela za 2024. (kune)'!U556/'Izračun udjela za 2024. (euri)'!$G$1,2)</f>
        <v>43548.07</v>
      </c>
      <c r="V556" s="67">
        <f>+ROUND('Izračun udjela za 2024. (kune)'!V556/'Izračun udjela za 2024. (euri)'!$G$1,2)</f>
        <v>1596963.6</v>
      </c>
      <c r="W556" s="64">
        <f>+ROUND('Izračun udjela za 2024. (kune)'!W556/'Izračun udjela za 2024. (euri)'!$G$1,2)</f>
        <v>1801819.19</v>
      </c>
      <c r="X556" s="65">
        <f>+ROUND('Izračun udjela za 2024. (kune)'!X556/'Izračun udjela za 2024. (euri)'!$G$1,2)</f>
        <v>52480.18</v>
      </c>
      <c r="Y556" s="67">
        <f>+ROUND('Izračun udjela za 2024. (kune)'!Y556/'Izračun udjela za 2024. (euri)'!$G$1,2)</f>
        <v>1924272.91</v>
      </c>
      <c r="Z556" s="64">
        <f>+ROUND('Izračun udjela za 2024. (kune)'!Z556/'Izračun udjela za 2024. (euri)'!$G$1,2)</f>
        <v>1633279.46</v>
      </c>
      <c r="AA556" s="68">
        <f>+ROUND('Izračun udjela za 2024. (kune)'!AA556/'Izračun udjela za 2024. (euri)'!$G$1,2)</f>
        <v>121344.77</v>
      </c>
      <c r="AB556" s="65">
        <f>+ROUND('Izračun udjela za 2024. (kune)'!AB556/'Izračun udjela za 2024. (euri)'!$G$1,2)</f>
        <v>47571.26</v>
      </c>
      <c r="AC556" s="67">
        <f>+ROUND('Izračun udjela za 2024. (kune)'!AC556/'Izračun udjela za 2024. (euri)'!$G$1,2)</f>
        <v>2421948.4900000002</v>
      </c>
      <c r="AD556" s="64">
        <f>+ROUND('Izračun udjela za 2024. (kune)'!AD556/'Izračun udjela za 2024. (euri)'!$G$1,2)</f>
        <v>1511018.51</v>
      </c>
      <c r="AE556" s="68">
        <f>+ROUND('Izračun udjela za 2024. (kune)'!AE556/'Izračun udjela za 2024. (euri)'!$G$1,2)</f>
        <v>96517.6</v>
      </c>
      <c r="AF556" s="65">
        <f>+ROUND('Izračun udjela za 2024. (kune)'!AF556/'Izračun udjela za 2024. (euri)'!$G$1,2)</f>
        <v>44776.74</v>
      </c>
      <c r="AG556" s="67">
        <f>+ROUND('Izračun udjela za 2024. (kune)'!AG556/'Izračun udjela za 2024. (euri)'!$G$1,2)</f>
        <v>2309742.5699999998</v>
      </c>
      <c r="AH556" s="64">
        <f>+ROUND('Izračun udjela za 2024. (kune)'!AH556/'Izračun udjela za 2024. (euri)'!$G$1,2)</f>
        <v>1436307.21</v>
      </c>
      <c r="AI556" s="68">
        <f>+ROUND('Izračun udjela za 2024. (kune)'!AI556/'Izračun udjela za 2024. (euri)'!$G$1,2)</f>
        <v>135663.10999999999</v>
      </c>
      <c r="AJ556" s="64">
        <f>+ROUND('Izračun udjela za 2024. (kune)'!AJ556/'Izračun udjela za 2024. (euri)'!$G$1,2)</f>
        <v>41793.910000000003</v>
      </c>
      <c r="AK556" s="67">
        <f>+ROUND('Izračun udjela za 2024. (kune)'!AK556/'Izračun udjela za 2024. (euri)'!$G$1,2)</f>
        <v>2276911.21</v>
      </c>
      <c r="AL556" s="64">
        <f>+ROUND('Izračun udjela za 2024. (kune)'!AL556/'Izračun udjela za 2024. (euri)'!$G$1,2)</f>
        <v>1987465.01</v>
      </c>
      <c r="AM556" s="68">
        <f>+ROUND('Izračun udjela za 2024. (kune)'!AM556/'Izračun udjela za 2024. (euri)'!$G$1,2)</f>
        <v>143318.96</v>
      </c>
      <c r="AN556" s="64">
        <f>+ROUND('Izračun udjela za 2024. (kune)'!AN556/'Izračun udjela za 2024. (euri)'!$G$1,2)</f>
        <v>57887.51</v>
      </c>
      <c r="AO556" s="67">
        <f>+ROUND('Izračun udjela za 2024. (kune)'!AO556/'Izračun udjela za 2024. (euri)'!$G$1,2)</f>
        <v>2845672.76</v>
      </c>
      <c r="AP556" s="69"/>
      <c r="AQ556" s="69"/>
      <c r="AR556" s="69"/>
      <c r="AS556" s="69"/>
      <c r="AT556" s="69"/>
      <c r="AU556" s="71"/>
      <c r="AV556" s="64">
        <v>3704</v>
      </c>
      <c r="AW556" s="64">
        <v>3667</v>
      </c>
      <c r="AX556" s="64">
        <v>4074</v>
      </c>
      <c r="AY556" s="64">
        <v>4022</v>
      </c>
      <c r="AZ556" s="64"/>
      <c r="BA556" s="64"/>
      <c r="BB556" s="64"/>
      <c r="BC556" s="64"/>
      <c r="BD556" s="72">
        <f t="shared" si="135"/>
        <v>2355709.59</v>
      </c>
      <c r="BE556" s="73">
        <f t="shared" si="133"/>
        <v>680.25</v>
      </c>
      <c r="BF556" s="74">
        <f t="shared" si="138"/>
        <v>447.75</v>
      </c>
      <c r="BG556" s="66">
        <f t="shared" si="134"/>
        <v>0</v>
      </c>
      <c r="BH556" s="75">
        <f t="shared" si="136"/>
        <v>0</v>
      </c>
      <c r="BI556" s="76">
        <f t="shared" si="137"/>
        <v>0</v>
      </c>
    </row>
    <row r="557" spans="1:61" ht="15.75" customHeight="1" x14ac:dyDescent="0.25">
      <c r="A557" s="60">
        <v>1</v>
      </c>
      <c r="B557" s="61">
        <v>620</v>
      </c>
      <c r="C557" s="61">
        <v>20</v>
      </c>
      <c r="D557" s="79" t="s">
        <v>87</v>
      </c>
      <c r="E557" s="62" t="s">
        <v>636</v>
      </c>
      <c r="F557" s="63">
        <v>2963</v>
      </c>
      <c r="G557" s="64">
        <v>10</v>
      </c>
      <c r="H557" s="64">
        <f>+ROUND('Izračun udjela za 2024. (kune)'!H557/'Izračun udjela za 2024. (euri)'!$G$1,2)</f>
        <v>530192.43999999994</v>
      </c>
      <c r="I557" s="65">
        <f>+ROUND('Izračun udjela za 2024. (kune)'!I557/'Izračun udjela za 2024. (euri)'!$G$1,2)</f>
        <v>0</v>
      </c>
      <c r="J557" s="66">
        <f>+ROUND('Izračun udjela za 2024. (kune)'!J557/'Izračun udjela za 2024. (euri)'!$G$1,2)</f>
        <v>583211.68999999994</v>
      </c>
      <c r="K557" s="64">
        <f>+ROUND('Izračun udjela za 2024. (kune)'!K557/'Izračun udjela za 2024. (euri)'!$G$1,2)</f>
        <v>548477.22</v>
      </c>
      <c r="L557" s="65">
        <f>+ROUND('Izračun udjela za 2024. (kune)'!L557/'Izračun udjela za 2024. (euri)'!$G$1,2)</f>
        <v>0</v>
      </c>
      <c r="M557" s="66">
        <f>+ROUND('Izračun udjela za 2024. (kune)'!M557/'Izračun udjela za 2024. (euri)'!$G$1,2)</f>
        <v>603324.93999999994</v>
      </c>
      <c r="N557" s="64">
        <f>+ROUND('Izračun udjela za 2024. (kune)'!N557/'Izračun udjela za 2024. (euri)'!$G$1,2)</f>
        <v>383120.02</v>
      </c>
      <c r="O557" s="65">
        <f>+ROUND('Izračun udjela za 2024. (kune)'!O557/'Izračun udjela za 2024. (euri)'!$G$1,2)</f>
        <v>0</v>
      </c>
      <c r="P557" s="66">
        <f>+ROUND('Izračun udjela za 2024. (kune)'!P557/'Izračun udjela za 2024. (euri)'!$G$1,2)</f>
        <v>421432.02</v>
      </c>
      <c r="Q557" s="64">
        <f>+ROUND('Izračun udjela za 2024. (kune)'!Q557/'Izračun udjela za 2024. (euri)'!$G$1,2)</f>
        <v>438011.29</v>
      </c>
      <c r="R557" s="65">
        <f>+ROUND('Izračun udjela za 2024. (kune)'!R557/'Izračun udjela za 2024. (euri)'!$G$1,2)</f>
        <v>0</v>
      </c>
      <c r="S557" s="66">
        <f>+ROUND('Izračun udjela za 2024. (kune)'!S557/'Izračun udjela za 2024. (euri)'!$G$1,2)</f>
        <v>481812.42</v>
      </c>
      <c r="T557" s="64">
        <f>+ROUND('Izračun udjela za 2024. (kune)'!T557/'Izračun udjela za 2024. (euri)'!$G$1,2)</f>
        <v>375850.6</v>
      </c>
      <c r="U557" s="65">
        <f>+ROUND('Izračun udjela za 2024. (kune)'!U557/'Izračun udjela za 2024. (euri)'!$G$1,2)</f>
        <v>0</v>
      </c>
      <c r="V557" s="67">
        <f>+ROUND('Izračun udjela za 2024. (kune)'!V557/'Izračun udjela za 2024. (euri)'!$G$1,2)</f>
        <v>413435.67</v>
      </c>
      <c r="W557" s="64">
        <f>+ROUND('Izračun udjela za 2024. (kune)'!W557/'Izračun udjela za 2024. (euri)'!$G$1,2)</f>
        <v>506303.03</v>
      </c>
      <c r="X557" s="65">
        <f>+ROUND('Izračun udjela za 2024. (kune)'!X557/'Izračun udjela za 2024. (euri)'!$G$1,2)</f>
        <v>0</v>
      </c>
      <c r="Y557" s="67">
        <f>+ROUND('Izračun udjela za 2024. (kune)'!Y557/'Izračun udjela za 2024. (euri)'!$G$1,2)</f>
        <v>556933.32999999996</v>
      </c>
      <c r="Z557" s="64">
        <f>+ROUND('Izračun udjela za 2024. (kune)'!Z557/'Izračun udjela za 2024. (euri)'!$G$1,2)</f>
        <v>593476.56999999995</v>
      </c>
      <c r="AA557" s="68">
        <f>+ROUND('Izračun udjela za 2024. (kune)'!AA557/'Izračun udjela za 2024. (euri)'!$G$1,2)</f>
        <v>1578.67</v>
      </c>
      <c r="AB557" s="65">
        <f>+ROUND('Izračun udjela za 2024. (kune)'!AB557/'Izračun udjela za 2024. (euri)'!$G$1,2)</f>
        <v>0</v>
      </c>
      <c r="AC557" s="67">
        <f>+ROUND('Izračun udjela za 2024. (kune)'!AC557/'Izračun udjela za 2024. (euri)'!$G$1,2)</f>
        <v>652824.23</v>
      </c>
      <c r="AD557" s="64">
        <f>+ROUND('Izračun udjela za 2024. (kune)'!AD557/'Izračun udjela za 2024. (euri)'!$G$1,2)</f>
        <v>572884.93000000005</v>
      </c>
      <c r="AE557" s="68">
        <f>+ROUND('Izračun udjela za 2024. (kune)'!AE557/'Izračun udjela za 2024. (euri)'!$G$1,2)</f>
        <v>728.38</v>
      </c>
      <c r="AF557" s="65">
        <f>+ROUND('Izračun udjela za 2024. (kune)'!AF557/'Izračun udjela za 2024. (euri)'!$G$1,2)</f>
        <v>0</v>
      </c>
      <c r="AG557" s="67">
        <f>+ROUND('Izračun udjela za 2024. (kune)'!AG557/'Izračun udjela za 2024. (euri)'!$G$1,2)</f>
        <v>630173.42000000004</v>
      </c>
      <c r="AH557" s="64">
        <f>+ROUND('Izračun udjela za 2024. (kune)'!AH557/'Izračun udjela za 2024. (euri)'!$G$1,2)</f>
        <v>592001.65</v>
      </c>
      <c r="AI557" s="68">
        <f>+ROUND('Izračun udjela za 2024. (kune)'!AI557/'Izračun udjela za 2024. (euri)'!$G$1,2)</f>
        <v>71.31</v>
      </c>
      <c r="AJ557" s="64">
        <f>+ROUND('Izračun udjela za 2024. (kune)'!AJ557/'Izračun udjela za 2024. (euri)'!$G$1,2)</f>
        <v>0</v>
      </c>
      <c r="AK557" s="67">
        <f>+ROUND('Izračun udjela za 2024. (kune)'!AK557/'Izračun udjela za 2024. (euri)'!$G$1,2)</f>
        <v>651999.34</v>
      </c>
      <c r="AL557" s="64">
        <f>+ROUND('Izračun udjela za 2024. (kune)'!AL557/'Izračun udjela za 2024. (euri)'!$G$1,2)</f>
        <v>657867.64</v>
      </c>
      <c r="AM557" s="68">
        <f>+ROUND('Izračun udjela za 2024. (kune)'!AM557/'Izračun udjela za 2024. (euri)'!$G$1,2)</f>
        <v>194.89</v>
      </c>
      <c r="AN557" s="64">
        <f>+ROUND('Izračun udjela za 2024. (kune)'!AN557/'Izračun udjela za 2024. (euri)'!$G$1,2)</f>
        <v>0</v>
      </c>
      <c r="AO557" s="67">
        <f>+ROUND('Izračun udjela za 2024. (kune)'!AO557/'Izračun udjela za 2024. (euri)'!$G$1,2)</f>
        <v>724315.99</v>
      </c>
      <c r="AP557" s="69"/>
      <c r="AQ557" s="69"/>
      <c r="AR557" s="69"/>
      <c r="AS557" s="69"/>
      <c r="AT557" s="69"/>
      <c r="AU557" s="71"/>
      <c r="AV557" s="64">
        <v>0</v>
      </c>
      <c r="AW557" s="64">
        <v>0</v>
      </c>
      <c r="AX557" s="64">
        <v>4</v>
      </c>
      <c r="AY557" s="64">
        <v>4</v>
      </c>
      <c r="AZ557" s="64"/>
      <c r="BA557" s="64"/>
      <c r="BB557" s="64"/>
      <c r="BC557" s="64"/>
      <c r="BD557" s="72">
        <f t="shared" si="135"/>
        <v>643249.26</v>
      </c>
      <c r="BE557" s="73">
        <f t="shared" si="133"/>
        <v>217.09</v>
      </c>
      <c r="BF557" s="74">
        <f t="shared" si="138"/>
        <v>447.75</v>
      </c>
      <c r="BG557" s="66">
        <f t="shared" si="134"/>
        <v>683445.58</v>
      </c>
      <c r="BH557" s="75">
        <f t="shared" si="136"/>
        <v>1.931141929471856E-3</v>
      </c>
      <c r="BI557" s="76">
        <f t="shared" si="137"/>
        <v>1.9311419294718601E-3</v>
      </c>
    </row>
    <row r="558" spans="1:61" ht="15.75" customHeight="1" x14ac:dyDescent="0.25">
      <c r="A558" s="60">
        <v>1</v>
      </c>
      <c r="B558" s="61">
        <v>621</v>
      </c>
      <c r="C558" s="61">
        <v>15</v>
      </c>
      <c r="D558" s="79" t="s">
        <v>87</v>
      </c>
      <c r="E558" s="62" t="s">
        <v>637</v>
      </c>
      <c r="F558" s="63">
        <v>2546</v>
      </c>
      <c r="G558" s="64">
        <v>10</v>
      </c>
      <c r="H558" s="64">
        <f>+ROUND('Izračun udjela za 2024. (kune)'!H558/'Izračun udjela za 2024. (euri)'!$G$1,2)</f>
        <v>399593.34</v>
      </c>
      <c r="I558" s="65">
        <f>+ROUND('Izračun udjela za 2024. (kune)'!I558/'Izračun udjela za 2024. (euri)'!$G$1,2)</f>
        <v>35963.5</v>
      </c>
      <c r="J558" s="66">
        <f>+ROUND('Izračun udjela za 2024. (kune)'!J558/'Izračun udjela za 2024. (euri)'!$G$1,2)</f>
        <v>399992.82</v>
      </c>
      <c r="K558" s="64">
        <f>+ROUND('Izračun udjela za 2024. (kune)'!K558/'Izračun udjela za 2024. (euri)'!$G$1,2)</f>
        <v>489659.44</v>
      </c>
      <c r="L558" s="65">
        <f>+ROUND('Izračun udjela za 2024. (kune)'!L558/'Izračun udjela za 2024. (euri)'!$G$1,2)</f>
        <v>44069.45</v>
      </c>
      <c r="M558" s="66">
        <f>+ROUND('Izračun udjela za 2024. (kune)'!M558/'Izračun udjela za 2024. (euri)'!$G$1,2)</f>
        <v>490148.98</v>
      </c>
      <c r="N558" s="64">
        <f>+ROUND('Izračun udjela za 2024. (kune)'!N558/'Izračun udjela za 2024. (euri)'!$G$1,2)</f>
        <v>431242.79</v>
      </c>
      <c r="O558" s="65">
        <f>+ROUND('Izračun udjela za 2024. (kune)'!O558/'Izračun udjela za 2024. (euri)'!$G$1,2)</f>
        <v>38811.89</v>
      </c>
      <c r="P558" s="66">
        <f>+ROUND('Izračun udjela za 2024. (kune)'!P558/'Izračun udjela za 2024. (euri)'!$G$1,2)</f>
        <v>431673.99</v>
      </c>
      <c r="Q558" s="64">
        <f>+ROUND('Izračun udjela za 2024. (kune)'!Q558/'Izračun udjela za 2024. (euri)'!$G$1,2)</f>
        <v>471154.54</v>
      </c>
      <c r="R558" s="65">
        <f>+ROUND('Izračun udjela za 2024. (kune)'!R558/'Izračun udjela za 2024. (euri)'!$G$1,2)</f>
        <v>42801.09</v>
      </c>
      <c r="S558" s="66">
        <f>+ROUND('Izračun udjela za 2024. (kune)'!S558/'Izračun udjela za 2024. (euri)'!$G$1,2)</f>
        <v>471188.8</v>
      </c>
      <c r="T558" s="64">
        <f>+ROUND('Izračun udjela za 2024. (kune)'!T558/'Izračun udjela za 2024. (euri)'!$G$1,2)</f>
        <v>477262.78</v>
      </c>
      <c r="U558" s="65">
        <f>+ROUND('Izračun udjela za 2024. (kune)'!U558/'Izračun udjela za 2024. (euri)'!$G$1,2)</f>
        <v>43316.28</v>
      </c>
      <c r="V558" s="67">
        <f>+ROUND('Izračun udjela za 2024. (kune)'!V558/'Izračun udjela za 2024. (euri)'!$G$1,2)</f>
        <v>477341.15</v>
      </c>
      <c r="W558" s="64">
        <f>+ROUND('Izračun udjela za 2024. (kune)'!W558/'Izračun udjela za 2024. (euri)'!$G$1,2)</f>
        <v>658352.29</v>
      </c>
      <c r="X558" s="65">
        <f>+ROUND('Izračun udjela za 2024. (kune)'!X558/'Izračun udjela za 2024. (euri)'!$G$1,2)</f>
        <v>59850.27</v>
      </c>
      <c r="Y558" s="67">
        <f>+ROUND('Izračun udjela za 2024. (kune)'!Y558/'Izračun udjela za 2024. (euri)'!$G$1,2)</f>
        <v>658352.23</v>
      </c>
      <c r="Z558" s="64">
        <f>+ROUND('Izračun udjela za 2024. (kune)'!Z558/'Izračun udjela za 2024. (euri)'!$G$1,2)</f>
        <v>683381.71</v>
      </c>
      <c r="AA558" s="68">
        <f>+ROUND('Izračun udjela za 2024. (kune)'!AA558/'Izračun udjela za 2024. (euri)'!$G$1,2)</f>
        <v>17914.57</v>
      </c>
      <c r="AB558" s="65">
        <f>+ROUND('Izračun udjela za 2024. (kune)'!AB558/'Izračun udjela za 2024. (euri)'!$G$1,2)</f>
        <v>62125.67</v>
      </c>
      <c r="AC558" s="67">
        <f>+ROUND('Izračun udjela za 2024. (kune)'!AC558/'Izračun udjela za 2024. (euri)'!$G$1,2)</f>
        <v>805582.85</v>
      </c>
      <c r="AD558" s="64">
        <f>+ROUND('Izračun udjela za 2024. (kune)'!AD558/'Izračun udjela za 2024. (euri)'!$G$1,2)</f>
        <v>602465.77</v>
      </c>
      <c r="AE558" s="68">
        <f>+ROUND('Izračun udjela za 2024. (kune)'!AE558/'Izračun udjela za 2024. (euri)'!$G$1,2)</f>
        <v>17413.8</v>
      </c>
      <c r="AF558" s="65">
        <f>+ROUND('Izračun udjela za 2024. (kune)'!AF558/'Izračun udjela za 2024. (euri)'!$G$1,2)</f>
        <v>53522.92</v>
      </c>
      <c r="AG558" s="67">
        <f>+ROUND('Izračun udjela za 2024. (kune)'!AG558/'Izračun udjela za 2024. (euri)'!$G$1,2)</f>
        <v>714763.59</v>
      </c>
      <c r="AH558" s="64">
        <f>+ROUND('Izračun udjela za 2024. (kune)'!AH558/'Izračun udjela za 2024. (euri)'!$G$1,2)</f>
        <v>556786.01</v>
      </c>
      <c r="AI558" s="68">
        <f>+ROUND('Izračun udjela za 2024. (kune)'!AI558/'Izračun udjela za 2024. (euri)'!$G$1,2)</f>
        <v>18882.939999999999</v>
      </c>
      <c r="AJ558" s="64">
        <f>+ROUND('Izračun udjela za 2024. (kune)'!AJ558/'Izračun udjela za 2024. (euri)'!$G$1,2)</f>
        <v>50141.56</v>
      </c>
      <c r="AK558" s="67">
        <f>+ROUND('Izračun udjela za 2024. (kune)'!AK558/'Izračun udjela za 2024. (euri)'!$G$1,2)</f>
        <v>684576.67</v>
      </c>
      <c r="AL558" s="64">
        <f>+ROUND('Izračun udjela za 2024. (kune)'!AL558/'Izračun udjela za 2024. (euri)'!$G$1,2)</f>
        <v>818006.66</v>
      </c>
      <c r="AM558" s="68">
        <f>+ROUND('Izračun udjela za 2024. (kune)'!AM558/'Izračun udjela za 2024. (euri)'!$G$1,2)</f>
        <v>21503.599999999999</v>
      </c>
      <c r="AN558" s="64">
        <f>+ROUND('Izračun udjela za 2024. (kune)'!AN558/'Izračun udjela za 2024. (euri)'!$G$1,2)</f>
        <v>74874.27</v>
      </c>
      <c r="AO558" s="67">
        <f>+ROUND('Izračun udjela za 2024. (kune)'!AO558/'Izračun udjela za 2024. (euri)'!$G$1,2)</f>
        <v>945334.57</v>
      </c>
      <c r="AP558" s="69"/>
      <c r="AQ558" s="69"/>
      <c r="AR558" s="69"/>
      <c r="AS558" s="69"/>
      <c r="AT558" s="69"/>
      <c r="AU558" s="71"/>
      <c r="AV558" s="64">
        <v>648</v>
      </c>
      <c r="AW558" s="64">
        <v>594</v>
      </c>
      <c r="AX558" s="64">
        <v>676</v>
      </c>
      <c r="AY558" s="64">
        <v>692</v>
      </c>
      <c r="AZ558" s="64"/>
      <c r="BA558" s="64"/>
      <c r="BB558" s="64"/>
      <c r="BC558" s="64"/>
      <c r="BD558" s="72">
        <f t="shared" si="135"/>
        <v>761721.98</v>
      </c>
      <c r="BE558" s="73">
        <f t="shared" si="133"/>
        <v>299.18</v>
      </c>
      <c r="BF558" s="74">
        <f t="shared" si="138"/>
        <v>447.75</v>
      </c>
      <c r="BG558" s="66">
        <f t="shared" si="134"/>
        <v>378259.22</v>
      </c>
      <c r="BH558" s="75">
        <f t="shared" si="136"/>
        <v>1.0688081996979471E-3</v>
      </c>
      <c r="BI558" s="76">
        <f t="shared" si="137"/>
        <v>1.0688081996979501E-3</v>
      </c>
    </row>
    <row r="559" spans="1:61" ht="15.75" customHeight="1" x14ac:dyDescent="0.25">
      <c r="A559" s="60">
        <v>1</v>
      </c>
      <c r="B559" s="61">
        <v>622</v>
      </c>
      <c r="C559" s="61">
        <v>13</v>
      </c>
      <c r="D559" s="79" t="s">
        <v>87</v>
      </c>
      <c r="E559" s="62" t="s">
        <v>638</v>
      </c>
      <c r="F559" s="63">
        <v>815</v>
      </c>
      <c r="G559" s="64">
        <v>10</v>
      </c>
      <c r="H559" s="64">
        <f>+ROUND('Izračun udjela za 2024. (kune)'!H559/'Izračun udjela za 2024. (euri)'!$G$1,2)</f>
        <v>235077.72</v>
      </c>
      <c r="I559" s="65">
        <f>+ROUND('Izračun udjela za 2024. (kune)'!I559/'Izračun udjela za 2024. (euri)'!$G$1,2)</f>
        <v>0</v>
      </c>
      <c r="J559" s="66">
        <f>+ROUND('Izračun udjela za 2024. (kune)'!J559/'Izračun udjela za 2024. (euri)'!$G$1,2)</f>
        <v>258585.49</v>
      </c>
      <c r="K559" s="64">
        <f>+ROUND('Izračun udjela za 2024. (kune)'!K559/'Izračun udjela za 2024. (euri)'!$G$1,2)</f>
        <v>255468.09</v>
      </c>
      <c r="L559" s="65">
        <f>+ROUND('Izračun udjela za 2024. (kune)'!L559/'Izračun udjela za 2024. (euri)'!$G$1,2)</f>
        <v>0</v>
      </c>
      <c r="M559" s="66">
        <f>+ROUND('Izračun udjela za 2024. (kune)'!M559/'Izračun udjela za 2024. (euri)'!$G$1,2)</f>
        <v>281014.90000000002</v>
      </c>
      <c r="N559" s="64">
        <f>+ROUND('Izračun udjela za 2024. (kune)'!N559/'Izračun udjela za 2024. (euri)'!$G$1,2)</f>
        <v>220477.19</v>
      </c>
      <c r="O559" s="65">
        <f>+ROUND('Izračun udjela za 2024. (kune)'!O559/'Izračun udjela za 2024. (euri)'!$G$1,2)</f>
        <v>0</v>
      </c>
      <c r="P559" s="66">
        <f>+ROUND('Izračun udjela za 2024. (kune)'!P559/'Izračun udjela za 2024. (euri)'!$G$1,2)</f>
        <v>242524.91</v>
      </c>
      <c r="Q559" s="64">
        <f>+ROUND('Izračun udjela za 2024. (kune)'!Q559/'Izračun udjela za 2024. (euri)'!$G$1,2)</f>
        <v>278151.14</v>
      </c>
      <c r="R559" s="65">
        <f>+ROUND('Izračun udjela za 2024. (kune)'!R559/'Izračun udjela za 2024. (euri)'!$G$1,2)</f>
        <v>0</v>
      </c>
      <c r="S559" s="66">
        <f>+ROUND('Izračun udjela za 2024. (kune)'!S559/'Izračun udjela za 2024. (euri)'!$G$1,2)</f>
        <v>305966.25</v>
      </c>
      <c r="T559" s="64">
        <f>+ROUND('Izračun udjela za 2024. (kune)'!T559/'Izračun udjela za 2024. (euri)'!$G$1,2)</f>
        <v>258826.56</v>
      </c>
      <c r="U559" s="65">
        <f>+ROUND('Izračun udjela za 2024. (kune)'!U559/'Izračun udjela za 2024. (euri)'!$G$1,2)</f>
        <v>0</v>
      </c>
      <c r="V559" s="67">
        <f>+ROUND('Izračun udjela za 2024. (kune)'!V559/'Izračun udjela za 2024. (euri)'!$G$1,2)</f>
        <v>284709.21999999997</v>
      </c>
      <c r="W559" s="64">
        <f>+ROUND('Izračun udjela za 2024. (kune)'!W559/'Izračun udjela za 2024. (euri)'!$G$1,2)</f>
        <v>244776.12</v>
      </c>
      <c r="X559" s="65">
        <f>+ROUND('Izračun udjela za 2024. (kune)'!X559/'Izračun udjela za 2024. (euri)'!$G$1,2)</f>
        <v>0</v>
      </c>
      <c r="Y559" s="67">
        <f>+ROUND('Izračun udjela za 2024. (kune)'!Y559/'Izračun udjela za 2024. (euri)'!$G$1,2)</f>
        <v>269253.73</v>
      </c>
      <c r="Z559" s="64">
        <f>+ROUND('Izračun udjela za 2024. (kune)'!Z559/'Izračun udjela za 2024. (euri)'!$G$1,2)</f>
        <v>308555.26</v>
      </c>
      <c r="AA559" s="68">
        <f>+ROUND('Izračun udjela za 2024. (kune)'!AA559/'Izračun udjela za 2024. (euri)'!$G$1,2)</f>
        <v>46468.06</v>
      </c>
      <c r="AB559" s="65">
        <f>+ROUND('Izračun udjela za 2024. (kune)'!AB559/'Izračun udjela za 2024. (euri)'!$G$1,2)</f>
        <v>0</v>
      </c>
      <c r="AC559" s="67">
        <f>+ROUND('Izračun udjela za 2024. (kune)'!AC559/'Izračun udjela za 2024. (euri)'!$G$1,2)</f>
        <v>805118.53</v>
      </c>
      <c r="AD559" s="64">
        <f>+ROUND('Izračun udjela za 2024. (kune)'!AD559/'Izračun udjela za 2024. (euri)'!$G$1,2)</f>
        <v>268829.28000000003</v>
      </c>
      <c r="AE559" s="68">
        <f>+ROUND('Izračun udjela za 2024. (kune)'!AE559/'Izračun udjela za 2024. (euri)'!$G$1,2)</f>
        <v>52680.51</v>
      </c>
      <c r="AF559" s="65">
        <f>+ROUND('Izračun udjela za 2024. (kune)'!AF559/'Izračun udjela za 2024. (euri)'!$G$1,2)</f>
        <v>0</v>
      </c>
      <c r="AG559" s="67">
        <f>+ROUND('Izračun udjela za 2024. (kune)'!AG559/'Izračun udjela za 2024. (euri)'!$G$1,2)</f>
        <v>755243.24</v>
      </c>
      <c r="AH559" s="64">
        <f>+ROUND('Izračun udjela za 2024. (kune)'!AH559/'Izračun udjela za 2024. (euri)'!$G$1,2)</f>
        <v>367186.84</v>
      </c>
      <c r="AI559" s="68">
        <f>+ROUND('Izračun udjela za 2024. (kune)'!AI559/'Izračun udjela za 2024. (euri)'!$G$1,2)</f>
        <v>75150.09</v>
      </c>
      <c r="AJ559" s="64">
        <f>+ROUND('Izračun udjela za 2024. (kune)'!AJ559/'Izračun udjela za 2024. (euri)'!$G$1,2)</f>
        <v>0</v>
      </c>
      <c r="AK559" s="67">
        <f>+ROUND('Izračun udjela za 2024. (kune)'!AK559/'Izračun udjela za 2024. (euri)'!$G$1,2)</f>
        <v>881861.56</v>
      </c>
      <c r="AL559" s="64">
        <f>+ROUND('Izračun udjela za 2024. (kune)'!AL559/'Izračun udjela za 2024. (euri)'!$G$1,2)</f>
        <v>364567.01</v>
      </c>
      <c r="AM559" s="68">
        <f>+ROUND('Izračun udjela za 2024. (kune)'!AM559/'Izračun udjela za 2024. (euri)'!$G$1,2)</f>
        <v>87450.38</v>
      </c>
      <c r="AN559" s="64">
        <f>+ROUND('Izračun udjela za 2024. (kune)'!AN559/'Izračun udjela za 2024. (euri)'!$G$1,2)</f>
        <v>0</v>
      </c>
      <c r="AO559" s="67">
        <f>+ROUND('Izračun udjela za 2024. (kune)'!AO559/'Izračun udjela za 2024. (euri)'!$G$1,2)</f>
        <v>853185.85</v>
      </c>
      <c r="AP559" s="69"/>
      <c r="AQ559" s="69"/>
      <c r="AR559" s="69"/>
      <c r="AS559" s="69"/>
      <c r="AT559" s="69"/>
      <c r="AU559" s="71"/>
      <c r="AV559" s="64">
        <v>2360</v>
      </c>
      <c r="AW559" s="64">
        <v>2363</v>
      </c>
      <c r="AX559" s="64">
        <v>2560</v>
      </c>
      <c r="AY559" s="64">
        <v>2504</v>
      </c>
      <c r="AZ559" s="64"/>
      <c r="BA559" s="64"/>
      <c r="BB559" s="64"/>
      <c r="BC559" s="64"/>
      <c r="BD559" s="72">
        <f t="shared" si="135"/>
        <v>712932.58</v>
      </c>
      <c r="BE559" s="73">
        <f t="shared" si="133"/>
        <v>874.76</v>
      </c>
      <c r="BF559" s="74">
        <f t="shared" si="138"/>
        <v>447.75</v>
      </c>
      <c r="BG559" s="66">
        <f t="shared" si="134"/>
        <v>0</v>
      </c>
      <c r="BH559" s="75">
        <f t="shared" si="136"/>
        <v>0</v>
      </c>
      <c r="BI559" s="76">
        <f t="shared" si="137"/>
        <v>0</v>
      </c>
    </row>
    <row r="560" spans="1:61" ht="15.75" customHeight="1" x14ac:dyDescent="0.25">
      <c r="A560" s="60">
        <v>1</v>
      </c>
      <c r="B560" s="61">
        <v>623</v>
      </c>
      <c r="C560" s="61">
        <v>4</v>
      </c>
      <c r="D560" s="79" t="s">
        <v>87</v>
      </c>
      <c r="E560" s="62" t="s">
        <v>639</v>
      </c>
      <c r="F560" s="63">
        <v>827</v>
      </c>
      <c r="G560" s="64">
        <v>10</v>
      </c>
      <c r="H560" s="64">
        <f>+ROUND('Izračun udjela za 2024. (kune)'!H560/'Izračun udjela za 2024. (euri)'!$G$1,2)</f>
        <v>200560.44</v>
      </c>
      <c r="I560" s="65">
        <f>+ROUND('Izračun udjela za 2024. (kune)'!I560/'Izračun udjela za 2024. (euri)'!$G$1,2)</f>
        <v>18050.52</v>
      </c>
      <c r="J560" s="66">
        <f>+ROUND('Izračun udjela za 2024. (kune)'!J560/'Izračun udjela za 2024. (euri)'!$G$1,2)</f>
        <v>200760.91</v>
      </c>
      <c r="K560" s="64">
        <f>+ROUND('Izračun udjela za 2024. (kune)'!K560/'Izračun udjela za 2024. (euri)'!$G$1,2)</f>
        <v>219447.79</v>
      </c>
      <c r="L560" s="65">
        <f>+ROUND('Izračun udjela za 2024. (kune)'!L560/'Izračun udjela za 2024. (euri)'!$G$1,2)</f>
        <v>19750.39</v>
      </c>
      <c r="M560" s="66">
        <f>+ROUND('Izračun udjela za 2024. (kune)'!M560/'Izračun udjela za 2024. (euri)'!$G$1,2)</f>
        <v>219667.14</v>
      </c>
      <c r="N560" s="64">
        <f>+ROUND('Izračun udjela za 2024. (kune)'!N560/'Izračun udjela za 2024. (euri)'!$G$1,2)</f>
        <v>205943.55</v>
      </c>
      <c r="O560" s="65">
        <f>+ROUND('Izračun udjela za 2024. (kune)'!O560/'Izračun udjela za 2024. (euri)'!$G$1,2)</f>
        <v>18535</v>
      </c>
      <c r="P560" s="66">
        <f>+ROUND('Izračun udjela za 2024. (kune)'!P560/'Izračun udjela za 2024. (euri)'!$G$1,2)</f>
        <v>206149.41</v>
      </c>
      <c r="Q560" s="64">
        <f>+ROUND('Izračun udjela za 2024. (kune)'!Q560/'Izračun udjela za 2024. (euri)'!$G$1,2)</f>
        <v>207320.05</v>
      </c>
      <c r="R560" s="65">
        <f>+ROUND('Izračun udjela za 2024. (kune)'!R560/'Izračun udjela za 2024. (euri)'!$G$1,2)</f>
        <v>18781.939999999999</v>
      </c>
      <c r="S560" s="66">
        <f>+ROUND('Izračun udjela za 2024. (kune)'!S560/'Izračun udjela za 2024. (euri)'!$G$1,2)</f>
        <v>207391.91</v>
      </c>
      <c r="T560" s="64">
        <f>+ROUND('Izračun udjela za 2024. (kune)'!T560/'Izračun udjela za 2024. (euri)'!$G$1,2)</f>
        <v>196562.25</v>
      </c>
      <c r="U560" s="65">
        <f>+ROUND('Izračun udjela za 2024. (kune)'!U560/'Izračun udjela za 2024. (euri)'!$G$1,2)</f>
        <v>17844.5</v>
      </c>
      <c r="V560" s="67">
        <f>+ROUND('Izračun udjela za 2024. (kune)'!V560/'Izračun udjela za 2024. (euri)'!$G$1,2)</f>
        <v>196589.52</v>
      </c>
      <c r="W560" s="64">
        <f>+ROUND('Izračun udjela za 2024. (kune)'!W560/'Izračun udjela za 2024. (euri)'!$G$1,2)</f>
        <v>271125.31</v>
      </c>
      <c r="X560" s="65">
        <f>+ROUND('Izračun udjela za 2024. (kune)'!X560/'Izračun udjela za 2024. (euri)'!$G$1,2)</f>
        <v>24647.83</v>
      </c>
      <c r="Y560" s="67">
        <f>+ROUND('Izračun udjela za 2024. (kune)'!Y560/'Izračun udjela za 2024. (euri)'!$G$1,2)</f>
        <v>271125.23</v>
      </c>
      <c r="Z560" s="64">
        <f>+ROUND('Izračun udjela za 2024. (kune)'!Z560/'Izračun udjela za 2024. (euri)'!$G$1,2)</f>
        <v>296373.75</v>
      </c>
      <c r="AA560" s="68">
        <f>+ROUND('Izračun udjela za 2024. (kune)'!AA560/'Izračun udjela za 2024. (euri)'!$G$1,2)</f>
        <v>1373.3</v>
      </c>
      <c r="AB560" s="65">
        <f>+ROUND('Izračun udjela za 2024. (kune)'!AB560/'Izračun udjela za 2024. (euri)'!$G$1,2)</f>
        <v>26943.14</v>
      </c>
      <c r="AC560" s="67">
        <f>+ROUND('Izračun udjela za 2024. (kune)'!AC560/'Izračun udjela za 2024. (euri)'!$G$1,2)</f>
        <v>297709.95</v>
      </c>
      <c r="AD560" s="64">
        <f>+ROUND('Izračun udjela za 2024. (kune)'!AD560/'Izračun udjela za 2024. (euri)'!$G$1,2)</f>
        <v>261501.43</v>
      </c>
      <c r="AE560" s="68">
        <f>+ROUND('Izračun udjela za 2024. (kune)'!AE560/'Izračun udjela za 2024. (euri)'!$G$1,2)</f>
        <v>657.71</v>
      </c>
      <c r="AF560" s="65">
        <f>+ROUND('Izračun udjela za 2024. (kune)'!AF560/'Izračun udjela za 2024. (euri)'!$G$1,2)</f>
        <v>23777.66</v>
      </c>
      <c r="AG560" s="67">
        <f>+ROUND('Izračun udjela za 2024. (kune)'!AG560/'Izračun udjela za 2024. (euri)'!$G$1,2)</f>
        <v>264276.56</v>
      </c>
      <c r="AH560" s="64">
        <f>+ROUND('Izračun udjela za 2024. (kune)'!AH560/'Izračun udjela za 2024. (euri)'!$G$1,2)</f>
        <v>222803.38</v>
      </c>
      <c r="AI560" s="68">
        <f>+ROUND('Izračun udjela za 2024. (kune)'!AI560/'Izračun udjela za 2024. (euri)'!$G$1,2)</f>
        <v>448.97</v>
      </c>
      <c r="AJ560" s="64">
        <f>+ROUND('Izračun udjela za 2024. (kune)'!AJ560/'Izračun udjela za 2024. (euri)'!$G$1,2)</f>
        <v>20255.3</v>
      </c>
      <c r="AK560" s="67">
        <f>+ROUND('Izračun udjela za 2024. (kune)'!AK560/'Izračun udjela za 2024. (euri)'!$G$1,2)</f>
        <v>225812.91</v>
      </c>
      <c r="AL560" s="64">
        <f>+ROUND('Izračun udjela za 2024. (kune)'!AL560/'Izračun udjela za 2024. (euri)'!$G$1,2)</f>
        <v>331736.53000000003</v>
      </c>
      <c r="AM560" s="68">
        <f>+ROUND('Izračun udjela za 2024. (kune)'!AM560/'Izračun udjela za 2024. (euri)'!$G$1,2)</f>
        <v>348.4</v>
      </c>
      <c r="AN560" s="64">
        <f>+ROUND('Izračun udjela za 2024. (kune)'!AN560/'Izračun udjela za 2024. (euri)'!$G$1,2)</f>
        <v>30157.97</v>
      </c>
      <c r="AO560" s="67">
        <f>+ROUND('Izračun udjela za 2024. (kune)'!AO560/'Izračun udjela za 2024. (euri)'!$G$1,2)</f>
        <v>334857.06</v>
      </c>
      <c r="AP560" s="69"/>
      <c r="AQ560" s="69"/>
      <c r="AR560" s="69"/>
      <c r="AS560" s="69"/>
      <c r="AT560" s="69"/>
      <c r="AU560" s="71"/>
      <c r="AV560" s="64">
        <v>13</v>
      </c>
      <c r="AW560" s="64">
        <v>16</v>
      </c>
      <c r="AX560" s="64">
        <v>16</v>
      </c>
      <c r="AY560" s="64">
        <v>16</v>
      </c>
      <c r="AZ560" s="64"/>
      <c r="BA560" s="64"/>
      <c r="BB560" s="64"/>
      <c r="BC560" s="64"/>
      <c r="BD560" s="72">
        <f t="shared" si="135"/>
        <v>278756.34000000003</v>
      </c>
      <c r="BE560" s="73">
        <f t="shared" si="133"/>
        <v>337.07</v>
      </c>
      <c r="BF560" s="74">
        <f t="shared" si="138"/>
        <v>447.75</v>
      </c>
      <c r="BG560" s="66">
        <f t="shared" si="134"/>
        <v>91532.36</v>
      </c>
      <c r="BH560" s="75">
        <f t="shared" si="136"/>
        <v>2.5863358176888429E-4</v>
      </c>
      <c r="BI560" s="76">
        <f t="shared" si="137"/>
        <v>2.5863358176888402E-4</v>
      </c>
    </row>
    <row r="561" spans="1:63" ht="15.75" customHeight="1" x14ac:dyDescent="0.25">
      <c r="A561" s="60">
        <v>1</v>
      </c>
      <c r="B561" s="61">
        <v>624</v>
      </c>
      <c r="C561" s="61">
        <v>8</v>
      </c>
      <c r="D561" s="79" t="s">
        <v>87</v>
      </c>
      <c r="E561" s="62" t="s">
        <v>640</v>
      </c>
      <c r="F561" s="63">
        <v>1107</v>
      </c>
      <c r="G561" s="64">
        <v>10</v>
      </c>
      <c r="H561" s="64">
        <f>+ROUND('Izračun udjela za 2024. (kune)'!H561/'Izračun udjela za 2024. (euri)'!$G$1,2)</f>
        <v>339148.98</v>
      </c>
      <c r="I561" s="65">
        <f>+ROUND('Izračun udjela za 2024. (kune)'!I561/'Izračun udjela za 2024. (euri)'!$G$1,2)</f>
        <v>0</v>
      </c>
      <c r="J561" s="66">
        <f>+ROUND('Izračun udjela za 2024. (kune)'!J561/'Izračun udjela za 2024. (euri)'!$G$1,2)</f>
        <v>373063.88</v>
      </c>
      <c r="K561" s="64">
        <f>+ROUND('Izračun udjela za 2024. (kune)'!K561/'Izračun udjela za 2024. (euri)'!$G$1,2)</f>
        <v>366493.4</v>
      </c>
      <c r="L561" s="65">
        <f>+ROUND('Izračun udjela za 2024. (kune)'!L561/'Izračun udjela za 2024. (euri)'!$G$1,2)</f>
        <v>0</v>
      </c>
      <c r="M561" s="66">
        <f>+ROUND('Izračun udjela za 2024. (kune)'!M561/'Izračun udjela za 2024. (euri)'!$G$1,2)</f>
        <v>403142.74</v>
      </c>
      <c r="N561" s="64">
        <f>+ROUND('Izračun udjela za 2024. (kune)'!N561/'Izračun udjela za 2024. (euri)'!$G$1,2)</f>
        <v>333867.63</v>
      </c>
      <c r="O561" s="65">
        <f>+ROUND('Izračun udjela za 2024. (kune)'!O561/'Izračun udjela za 2024. (euri)'!$G$1,2)</f>
        <v>0</v>
      </c>
      <c r="P561" s="66">
        <f>+ROUND('Izračun udjela za 2024. (kune)'!P561/'Izračun udjela za 2024. (euri)'!$G$1,2)</f>
        <v>367254.39</v>
      </c>
      <c r="Q561" s="64">
        <f>+ROUND('Izračun udjela za 2024. (kune)'!Q561/'Izračun udjela za 2024. (euri)'!$G$1,2)</f>
        <v>385254.9</v>
      </c>
      <c r="R561" s="65">
        <f>+ROUND('Izračun udjela za 2024. (kune)'!R561/'Izračun udjela za 2024. (euri)'!$G$1,2)</f>
        <v>0</v>
      </c>
      <c r="S561" s="66">
        <f>+ROUND('Izračun udjela za 2024. (kune)'!S561/'Izračun udjela za 2024. (euri)'!$G$1,2)</f>
        <v>423780.39</v>
      </c>
      <c r="T561" s="64">
        <f>+ROUND('Izračun udjela za 2024. (kune)'!T561/'Izračun udjela za 2024. (euri)'!$G$1,2)</f>
        <v>338225.03</v>
      </c>
      <c r="U561" s="65">
        <f>+ROUND('Izračun udjela za 2024. (kune)'!U561/'Izračun udjela za 2024. (euri)'!$G$1,2)</f>
        <v>0</v>
      </c>
      <c r="V561" s="67">
        <f>+ROUND('Izračun udjela za 2024. (kune)'!V561/'Izračun udjela za 2024. (euri)'!$G$1,2)</f>
        <v>372047.53</v>
      </c>
      <c r="W561" s="64">
        <f>+ROUND('Izračun udjela za 2024. (kune)'!W561/'Izračun udjela za 2024. (euri)'!$G$1,2)</f>
        <v>363606.68</v>
      </c>
      <c r="X561" s="65">
        <f>+ROUND('Izračun udjela za 2024. (kune)'!X561/'Izračun udjela za 2024. (euri)'!$G$1,2)</f>
        <v>0</v>
      </c>
      <c r="Y561" s="67">
        <f>+ROUND('Izračun udjela za 2024. (kune)'!Y561/'Izračun udjela za 2024. (euri)'!$G$1,2)</f>
        <v>399967.35</v>
      </c>
      <c r="Z561" s="64">
        <f>+ROUND('Izračun udjela za 2024. (kune)'!Z561/'Izračun udjela za 2024. (euri)'!$G$1,2)</f>
        <v>431147.95</v>
      </c>
      <c r="AA561" s="68">
        <f>+ROUND('Izračun udjela za 2024. (kune)'!AA561/'Izračun udjela za 2024. (euri)'!$G$1,2)</f>
        <v>147080.09</v>
      </c>
      <c r="AB561" s="65">
        <f>+ROUND('Izračun udjela za 2024. (kune)'!AB561/'Izračun udjela za 2024. (euri)'!$G$1,2)</f>
        <v>0</v>
      </c>
      <c r="AC561" s="67">
        <f>+ROUND('Izračun udjela za 2024. (kune)'!AC561/'Izračun udjela za 2024. (euri)'!$G$1,2)</f>
        <v>1152311.3899999999</v>
      </c>
      <c r="AD561" s="64">
        <f>+ROUND('Izračun udjela za 2024. (kune)'!AD561/'Izračun udjela za 2024. (euri)'!$G$1,2)</f>
        <v>341362.77</v>
      </c>
      <c r="AE561" s="68">
        <f>+ROUND('Izračun udjela za 2024. (kune)'!AE561/'Izračun udjela za 2024. (euri)'!$G$1,2)</f>
        <v>106067.2</v>
      </c>
      <c r="AF561" s="65">
        <f>+ROUND('Izračun udjela za 2024. (kune)'!AF561/'Izračun udjela za 2024. (euri)'!$G$1,2)</f>
        <v>0</v>
      </c>
      <c r="AG561" s="67">
        <f>+ROUND('Izračun udjela za 2024. (kune)'!AG561/'Izračun udjela za 2024. (euri)'!$G$1,2)</f>
        <v>1081580.46</v>
      </c>
      <c r="AH561" s="64">
        <f>+ROUND('Izračun udjela za 2024. (kune)'!AH561/'Izračun udjela za 2024. (euri)'!$G$1,2)</f>
        <v>418759.74</v>
      </c>
      <c r="AI561" s="68">
        <f>+ROUND('Izračun udjela za 2024. (kune)'!AI561/'Izračun udjela za 2024. (euri)'!$G$1,2)</f>
        <v>153896.13</v>
      </c>
      <c r="AJ561" s="64">
        <f>+ROUND('Izračun udjela za 2024. (kune)'!AJ561/'Izračun udjela za 2024. (euri)'!$G$1,2)</f>
        <v>0</v>
      </c>
      <c r="AK561" s="67">
        <f>+ROUND('Izračun udjela za 2024. (kune)'!AK561/'Izračun udjela za 2024. (euri)'!$G$1,2)</f>
        <v>1180679.06</v>
      </c>
      <c r="AL561" s="64">
        <f>+ROUND('Izračun udjela za 2024. (kune)'!AL561/'Izračun udjela za 2024. (euri)'!$G$1,2)</f>
        <v>567923.09</v>
      </c>
      <c r="AM561" s="68">
        <f>+ROUND('Izračun udjela za 2024. (kune)'!AM561/'Izračun udjela za 2024. (euri)'!$G$1,2)</f>
        <v>168087.88</v>
      </c>
      <c r="AN561" s="64">
        <f>+ROUND('Izračun udjela za 2024. (kune)'!AN561/'Izračun udjela za 2024. (euri)'!$G$1,2)</f>
        <v>0</v>
      </c>
      <c r="AO561" s="67">
        <f>+ROUND('Izračun udjela za 2024. (kune)'!AO561/'Izračun udjela za 2024. (euri)'!$G$1,2)</f>
        <v>1340535.43</v>
      </c>
      <c r="AP561" s="69"/>
      <c r="AQ561" s="69"/>
      <c r="AR561" s="69"/>
      <c r="AS561" s="69"/>
      <c r="AT561" s="69"/>
      <c r="AU561" s="71"/>
      <c r="AV561" s="64">
        <v>3835</v>
      </c>
      <c r="AW561" s="64">
        <v>3757</v>
      </c>
      <c r="AX561" s="64">
        <v>4061</v>
      </c>
      <c r="AY561" s="64">
        <v>4113</v>
      </c>
      <c r="AZ561" s="64"/>
      <c r="BA561" s="64"/>
      <c r="BB561" s="64"/>
      <c r="BC561" s="64"/>
      <c r="BD561" s="72">
        <f t="shared" si="135"/>
        <v>1031014.74</v>
      </c>
      <c r="BE561" s="73">
        <f t="shared" si="133"/>
        <v>931.36</v>
      </c>
      <c r="BF561" s="74">
        <f t="shared" si="138"/>
        <v>447.75</v>
      </c>
      <c r="BG561" s="66">
        <f t="shared" si="134"/>
        <v>0</v>
      </c>
      <c r="BH561" s="75">
        <f t="shared" si="136"/>
        <v>0</v>
      </c>
      <c r="BI561" s="76">
        <f t="shared" si="137"/>
        <v>0</v>
      </c>
    </row>
    <row r="562" spans="1:63" ht="15.75" customHeight="1" x14ac:dyDescent="0.25">
      <c r="A562" s="60">
        <v>1</v>
      </c>
      <c r="B562" s="61">
        <v>625</v>
      </c>
      <c r="C562" s="61">
        <v>13</v>
      </c>
      <c r="D562" s="79" t="s">
        <v>87</v>
      </c>
      <c r="E562" s="62" t="s">
        <v>641</v>
      </c>
      <c r="F562" s="63">
        <v>2045</v>
      </c>
      <c r="G562" s="64">
        <v>10</v>
      </c>
      <c r="H562" s="64">
        <f>+ROUND('Izračun udjela za 2024. (kune)'!H562/'Izračun udjela za 2024. (euri)'!$G$1,2)</f>
        <v>216726.86</v>
      </c>
      <c r="I562" s="65">
        <f>+ROUND('Izračun udjela za 2024. (kune)'!I562/'Izračun udjela za 2024. (euri)'!$G$1,2)</f>
        <v>0</v>
      </c>
      <c r="J562" s="66">
        <f>+ROUND('Izračun udjela za 2024. (kune)'!J562/'Izračun udjela za 2024. (euri)'!$G$1,2)</f>
        <v>238399.55</v>
      </c>
      <c r="K562" s="64">
        <f>+ROUND('Izračun udjela za 2024. (kune)'!K562/'Izračun udjela za 2024. (euri)'!$G$1,2)</f>
        <v>242582.71</v>
      </c>
      <c r="L562" s="65">
        <f>+ROUND('Izračun udjela za 2024. (kune)'!L562/'Izračun udjela za 2024. (euri)'!$G$1,2)</f>
        <v>0</v>
      </c>
      <c r="M562" s="66">
        <f>+ROUND('Izračun udjela za 2024. (kune)'!M562/'Izračun udjela za 2024. (euri)'!$G$1,2)</f>
        <v>266840.98</v>
      </c>
      <c r="N562" s="64">
        <f>+ROUND('Izračun udjela za 2024. (kune)'!N562/'Izračun udjela za 2024. (euri)'!$G$1,2)</f>
        <v>196601.69</v>
      </c>
      <c r="O562" s="65">
        <f>+ROUND('Izračun udjela za 2024. (kune)'!O562/'Izračun udjela za 2024. (euri)'!$G$1,2)</f>
        <v>0</v>
      </c>
      <c r="P562" s="66">
        <f>+ROUND('Izračun udjela za 2024. (kune)'!P562/'Izračun udjela za 2024. (euri)'!$G$1,2)</f>
        <v>216261.86</v>
      </c>
      <c r="Q562" s="64">
        <f>+ROUND('Izračun udjela za 2024. (kune)'!Q562/'Izračun udjela za 2024. (euri)'!$G$1,2)</f>
        <v>254700.29</v>
      </c>
      <c r="R562" s="65">
        <f>+ROUND('Izračun udjela za 2024. (kune)'!R562/'Izračun udjela za 2024. (euri)'!$G$1,2)</f>
        <v>0</v>
      </c>
      <c r="S562" s="66">
        <f>+ROUND('Izračun udjela za 2024. (kune)'!S562/'Izračun udjela za 2024. (euri)'!$G$1,2)</f>
        <v>280170.32</v>
      </c>
      <c r="T562" s="64">
        <f>+ROUND('Izračun udjela za 2024. (kune)'!T562/'Izračun udjela za 2024. (euri)'!$G$1,2)</f>
        <v>203633.9</v>
      </c>
      <c r="U562" s="65">
        <f>+ROUND('Izračun udjela za 2024. (kune)'!U562/'Izračun udjela za 2024. (euri)'!$G$1,2)</f>
        <v>0</v>
      </c>
      <c r="V562" s="67">
        <f>+ROUND('Izračun udjela za 2024. (kune)'!V562/'Izračun udjela za 2024. (euri)'!$G$1,2)</f>
        <v>223997.29</v>
      </c>
      <c r="W562" s="64">
        <f>+ROUND('Izračun udjela za 2024. (kune)'!W562/'Izračun udjela za 2024. (euri)'!$G$1,2)</f>
        <v>282325.67</v>
      </c>
      <c r="X562" s="65">
        <f>+ROUND('Izračun udjela za 2024. (kune)'!X562/'Izračun udjela za 2024. (euri)'!$G$1,2)</f>
        <v>0</v>
      </c>
      <c r="Y562" s="67">
        <f>+ROUND('Izračun udjela za 2024. (kune)'!Y562/'Izračun udjela za 2024. (euri)'!$G$1,2)</f>
        <v>310558.24</v>
      </c>
      <c r="Z562" s="64">
        <f>+ROUND('Izračun udjela za 2024. (kune)'!Z562/'Izračun udjela za 2024. (euri)'!$G$1,2)</f>
        <v>373162.86</v>
      </c>
      <c r="AA562" s="68">
        <f>+ROUND('Izračun udjela za 2024. (kune)'!AA562/'Izračun udjela za 2024. (euri)'!$G$1,2)</f>
        <v>45264.08</v>
      </c>
      <c r="AB562" s="65">
        <f>+ROUND('Izračun udjela za 2024. (kune)'!AB562/'Izračun udjela za 2024. (euri)'!$G$1,2)</f>
        <v>0</v>
      </c>
      <c r="AC562" s="67">
        <f>+ROUND('Izračun udjela za 2024. (kune)'!AC562/'Izračun udjela za 2024. (euri)'!$G$1,2)</f>
        <v>809623.55</v>
      </c>
      <c r="AD562" s="64">
        <f>+ROUND('Izračun udjela za 2024. (kune)'!AD562/'Izračun udjela za 2024. (euri)'!$G$1,2)</f>
        <v>400573.72</v>
      </c>
      <c r="AE562" s="68">
        <f>+ROUND('Izračun udjela za 2024. (kune)'!AE562/'Izračun udjela za 2024. (euri)'!$G$1,2)</f>
        <v>46661.97</v>
      </c>
      <c r="AF562" s="65">
        <f>+ROUND('Izračun udjela za 2024. (kune)'!AF562/'Izračun udjela za 2024. (euri)'!$G$1,2)</f>
        <v>0</v>
      </c>
      <c r="AG562" s="67">
        <f>+ROUND('Izračun udjela za 2024. (kune)'!AG562/'Izračun udjela za 2024. (euri)'!$G$1,2)</f>
        <v>841960.7</v>
      </c>
      <c r="AH562" s="64">
        <f>+ROUND('Izračun udjela za 2024. (kune)'!AH562/'Izračun udjela za 2024. (euri)'!$G$1,2)</f>
        <v>440049.38</v>
      </c>
      <c r="AI562" s="68">
        <f>+ROUND('Izračun udjela za 2024. (kune)'!AI562/'Izračun udjela za 2024. (euri)'!$G$1,2)</f>
        <v>68583.19</v>
      </c>
      <c r="AJ562" s="64">
        <f>+ROUND('Izračun udjela za 2024. (kune)'!AJ562/'Izračun udjela za 2024. (euri)'!$G$1,2)</f>
        <v>0</v>
      </c>
      <c r="AK562" s="67">
        <f>+ROUND('Izračun udjela za 2024. (kune)'!AK562/'Izračun udjela za 2024. (euri)'!$G$1,2)</f>
        <v>906821.06</v>
      </c>
      <c r="AL562" s="64">
        <f>+ROUND('Izračun udjela za 2024. (kune)'!AL562/'Izračun udjela za 2024. (euri)'!$G$1,2)</f>
        <v>617844.84</v>
      </c>
      <c r="AM562" s="68">
        <f>+ROUND('Izračun udjela za 2024. (kune)'!AM562/'Izračun udjela za 2024. (euri)'!$G$1,2)</f>
        <v>74981.440000000002</v>
      </c>
      <c r="AN562" s="64">
        <f>+ROUND('Izračun udjela za 2024. (kune)'!AN562/'Izračun udjela za 2024. (euri)'!$G$1,2)</f>
        <v>0</v>
      </c>
      <c r="AO562" s="67">
        <f>+ROUND('Izračun udjela za 2024. (kune)'!AO562/'Izračun udjela za 2024. (euri)'!$G$1,2)</f>
        <v>1085941.31</v>
      </c>
      <c r="AP562" s="69"/>
      <c r="AQ562" s="69"/>
      <c r="AR562" s="69"/>
      <c r="AS562" s="69"/>
      <c r="AT562" s="69"/>
      <c r="AU562" s="71"/>
      <c r="AV562" s="64">
        <v>2050</v>
      </c>
      <c r="AW562" s="64">
        <v>2067</v>
      </c>
      <c r="AX562" s="64">
        <v>2275</v>
      </c>
      <c r="AY562" s="64">
        <v>2232</v>
      </c>
      <c r="AZ562" s="64"/>
      <c r="BA562" s="64"/>
      <c r="BB562" s="64"/>
      <c r="BC562" s="64"/>
      <c r="BD562" s="72">
        <f t="shared" si="135"/>
        <v>790980.97</v>
      </c>
      <c r="BE562" s="73">
        <f t="shared" si="133"/>
        <v>386.79</v>
      </c>
      <c r="BF562" s="74">
        <f t="shared" si="138"/>
        <v>447.75</v>
      </c>
      <c r="BG562" s="66">
        <f t="shared" si="134"/>
        <v>124663.19999999995</v>
      </c>
      <c r="BH562" s="75">
        <f t="shared" si="136"/>
        <v>3.5224799110140681E-4</v>
      </c>
      <c r="BI562" s="76">
        <f t="shared" si="137"/>
        <v>3.5224799110140698E-4</v>
      </c>
    </row>
    <row r="563" spans="1:63" ht="15.75" customHeight="1" x14ac:dyDescent="0.25">
      <c r="A563" s="60">
        <v>1</v>
      </c>
      <c r="B563" s="61">
        <v>626</v>
      </c>
      <c r="C563" s="61">
        <v>15</v>
      </c>
      <c r="D563" s="79" t="s">
        <v>87</v>
      </c>
      <c r="E563" s="62" t="s">
        <v>642</v>
      </c>
      <c r="F563" s="63">
        <v>1594</v>
      </c>
      <c r="G563" s="64">
        <v>10</v>
      </c>
      <c r="H563" s="64">
        <f>+ROUND('Izračun udjela za 2024. (kune)'!H563/'Izračun udjela za 2024. (euri)'!$G$1,2)</f>
        <v>364507.81</v>
      </c>
      <c r="I563" s="65">
        <f>+ROUND('Izračun udjela za 2024. (kune)'!I563/'Izračun udjela za 2024. (euri)'!$G$1,2)</f>
        <v>20426.27</v>
      </c>
      <c r="J563" s="66">
        <f>+ROUND('Izračun udjela za 2024. (kune)'!J563/'Izračun udjela za 2024. (euri)'!$G$1,2)</f>
        <v>378489.7</v>
      </c>
      <c r="K563" s="64">
        <f>+ROUND('Izračun udjela za 2024. (kune)'!K563/'Izračun udjela za 2024. (euri)'!$G$1,2)</f>
        <v>395680.99</v>
      </c>
      <c r="L563" s="65">
        <f>+ROUND('Izračun udjela za 2024. (kune)'!L563/'Izračun udjela za 2024. (euri)'!$G$1,2)</f>
        <v>22173.15</v>
      </c>
      <c r="M563" s="66">
        <f>+ROUND('Izračun udjela za 2024. (kune)'!M563/'Izračun udjela za 2024. (euri)'!$G$1,2)</f>
        <v>410858.62</v>
      </c>
      <c r="N563" s="64">
        <f>+ROUND('Izračun udjela za 2024. (kune)'!N563/'Izračun udjela za 2024. (euri)'!$G$1,2)</f>
        <v>410180.39</v>
      </c>
      <c r="O563" s="65">
        <f>+ROUND('Izračun udjela za 2024. (kune)'!O563/'Izračun udjela za 2024. (euri)'!$G$1,2)</f>
        <v>22985.61</v>
      </c>
      <c r="P563" s="66">
        <f>+ROUND('Izračun udjela za 2024. (kune)'!P563/'Izračun udjela za 2024. (euri)'!$G$1,2)</f>
        <v>425914.26</v>
      </c>
      <c r="Q563" s="64">
        <f>+ROUND('Izračun udjela za 2024. (kune)'!Q563/'Izračun udjela za 2024. (euri)'!$G$1,2)</f>
        <v>472159.61</v>
      </c>
      <c r="R563" s="65">
        <f>+ROUND('Izračun udjela za 2024. (kune)'!R563/'Izračun udjela za 2024. (euri)'!$G$1,2)</f>
        <v>27027.39</v>
      </c>
      <c r="S563" s="66">
        <f>+ROUND('Izračun udjela za 2024. (kune)'!S563/'Izračun udjela za 2024. (euri)'!$G$1,2)</f>
        <v>489645.45</v>
      </c>
      <c r="T563" s="64">
        <f>+ROUND('Izračun udjela za 2024. (kune)'!T563/'Izračun udjela za 2024. (euri)'!$G$1,2)</f>
        <v>445158.55</v>
      </c>
      <c r="U563" s="65">
        <f>+ROUND('Izračun udjela za 2024. (kune)'!U563/'Izračun udjela za 2024. (euri)'!$G$1,2)</f>
        <v>25431.78</v>
      </c>
      <c r="V563" s="67">
        <f>+ROUND('Izračun udjela za 2024. (kune)'!V563/'Izračun udjela za 2024. (euri)'!$G$1,2)</f>
        <v>461699.45</v>
      </c>
      <c r="W563" s="64">
        <f>+ROUND('Izračun udjela za 2024. (kune)'!W563/'Izračun udjela za 2024. (euri)'!$G$1,2)</f>
        <v>506275.44</v>
      </c>
      <c r="X563" s="65">
        <f>+ROUND('Izračun udjela za 2024. (kune)'!X563/'Izračun udjela za 2024. (euri)'!$G$1,2)</f>
        <v>28657.15</v>
      </c>
      <c r="Y563" s="67">
        <f>+ROUND('Izračun udjela za 2024. (kune)'!Y563/'Izračun udjela za 2024. (euri)'!$G$1,2)</f>
        <v>525380.12</v>
      </c>
      <c r="Z563" s="64">
        <f>+ROUND('Izračun udjela za 2024. (kune)'!Z563/'Izračun udjela za 2024. (euri)'!$G$1,2)</f>
        <v>524983.67000000004</v>
      </c>
      <c r="AA563" s="68">
        <f>+ROUND('Izračun udjela za 2024. (kune)'!AA563/'Izračun udjela za 2024. (euri)'!$G$1,2)</f>
        <v>72211.990000000005</v>
      </c>
      <c r="AB563" s="65">
        <f>+ROUND('Izračun udjela za 2024. (kune)'!AB563/'Izračun udjela za 2024. (euri)'!$G$1,2)</f>
        <v>29716.11</v>
      </c>
      <c r="AC563" s="67">
        <f>+ROUND('Izračun udjela za 2024. (kune)'!AC563/'Izračun udjela za 2024. (euri)'!$G$1,2)</f>
        <v>967949.22</v>
      </c>
      <c r="AD563" s="64">
        <f>+ROUND('Izračun udjela za 2024. (kune)'!AD563/'Izračun udjela za 2024. (euri)'!$G$1,2)</f>
        <v>451106.99</v>
      </c>
      <c r="AE563" s="68">
        <f>+ROUND('Izračun udjela za 2024. (kune)'!AE563/'Izračun udjela za 2024. (euri)'!$G$1,2)</f>
        <v>69103.12</v>
      </c>
      <c r="AF563" s="65">
        <f>+ROUND('Izračun udjela za 2024. (kune)'!AF563/'Izračun udjela za 2024. (euri)'!$G$1,2)</f>
        <v>25291.93</v>
      </c>
      <c r="AG563" s="67">
        <f>+ROUND('Izračun udjela za 2024. (kune)'!AG563/'Izračun udjela za 2024. (euri)'!$G$1,2)</f>
        <v>881174.69</v>
      </c>
      <c r="AH563" s="64">
        <f>+ROUND('Izračun udjela za 2024. (kune)'!AH563/'Izračun udjela za 2024. (euri)'!$G$1,2)</f>
        <v>385205.63</v>
      </c>
      <c r="AI563" s="68">
        <f>+ROUND('Izračun udjela za 2024. (kune)'!AI563/'Izračun udjela za 2024. (euri)'!$G$1,2)</f>
        <v>93932.55</v>
      </c>
      <c r="AJ563" s="64">
        <f>+ROUND('Izračun udjela za 2024. (kune)'!AJ563/'Izračun udjela za 2024. (euri)'!$G$1,2)</f>
        <v>21815.24</v>
      </c>
      <c r="AK563" s="67">
        <f>+ROUND('Izračun udjela za 2024. (kune)'!AK563/'Izračun udjela za 2024. (euri)'!$G$1,2)</f>
        <v>800086.69</v>
      </c>
      <c r="AL563" s="64">
        <f>+ROUND('Izračun udjela za 2024. (kune)'!AL563/'Izračun udjela za 2024. (euri)'!$G$1,2)</f>
        <v>509511.87</v>
      </c>
      <c r="AM563" s="68">
        <f>+ROUND('Izračun udjela za 2024. (kune)'!AM563/'Izračun udjela za 2024. (euri)'!$G$1,2)</f>
        <v>99336.83</v>
      </c>
      <c r="AN563" s="64">
        <f>+ROUND('Izračun udjela za 2024. (kune)'!AN563/'Izračun udjela za 2024. (euri)'!$G$1,2)</f>
        <v>28845.439999999999</v>
      </c>
      <c r="AO563" s="67">
        <f>+ROUND('Izračun udjela za 2024. (kune)'!AO563/'Izračun udjela za 2024. (euri)'!$G$1,2)</f>
        <v>931686.33</v>
      </c>
      <c r="AP563" s="69"/>
      <c r="AQ563" s="69"/>
      <c r="AR563" s="69"/>
      <c r="AS563" s="69"/>
      <c r="AT563" s="69"/>
      <c r="AU563" s="71"/>
      <c r="AV563" s="64">
        <v>2295</v>
      </c>
      <c r="AW563" s="64">
        <v>2232</v>
      </c>
      <c r="AX563" s="64">
        <v>2300</v>
      </c>
      <c r="AY563" s="64">
        <v>2339</v>
      </c>
      <c r="AZ563" s="64"/>
      <c r="BA563" s="64"/>
      <c r="BB563" s="64"/>
      <c r="BC563" s="64"/>
      <c r="BD563" s="72">
        <f t="shared" si="135"/>
        <v>821255.41</v>
      </c>
      <c r="BE563" s="73">
        <f t="shared" si="133"/>
        <v>515.22</v>
      </c>
      <c r="BF563" s="74">
        <f t="shared" si="138"/>
        <v>447.75</v>
      </c>
      <c r="BG563" s="66">
        <f t="shared" si="134"/>
        <v>0</v>
      </c>
      <c r="BH563" s="75">
        <f t="shared" si="136"/>
        <v>0</v>
      </c>
      <c r="BI563" s="76">
        <f t="shared" si="137"/>
        <v>0</v>
      </c>
    </row>
    <row r="564" spans="1:63" ht="15.75" customHeight="1" x14ac:dyDescent="0.25">
      <c r="A564" s="60">
        <v>1</v>
      </c>
      <c r="B564" s="61">
        <v>628</v>
      </c>
      <c r="C564" s="61">
        <v>16</v>
      </c>
      <c r="D564" s="79" t="s">
        <v>87</v>
      </c>
      <c r="E564" s="62" t="s">
        <v>643</v>
      </c>
      <c r="F564" s="63">
        <v>1552</v>
      </c>
      <c r="G564" s="64">
        <v>10</v>
      </c>
      <c r="H564" s="64">
        <f>+ROUND('Izračun udjela za 2024. (kune)'!H564/'Izračun udjela za 2024. (euri)'!$G$1,2)</f>
        <v>122822.44</v>
      </c>
      <c r="I564" s="65">
        <f>+ROUND('Izračun udjela za 2024. (kune)'!I564/'Izračun udjela za 2024. (euri)'!$G$1,2)</f>
        <v>11054.09</v>
      </c>
      <c r="J564" s="66">
        <f>+ROUND('Izračun udjela za 2024. (kune)'!J564/'Izračun udjela za 2024. (euri)'!$G$1,2)</f>
        <v>122945.19</v>
      </c>
      <c r="K564" s="64">
        <f>+ROUND('Izračun udjela za 2024. (kune)'!K564/'Izračun udjela za 2024. (euri)'!$G$1,2)</f>
        <v>120550.65</v>
      </c>
      <c r="L564" s="65">
        <f>+ROUND('Izračun udjela za 2024. (kune)'!L564/'Izračun udjela za 2024. (euri)'!$G$1,2)</f>
        <v>10849.63</v>
      </c>
      <c r="M564" s="66">
        <f>+ROUND('Izračun udjela za 2024. (kune)'!M564/'Izračun udjela za 2024. (euri)'!$G$1,2)</f>
        <v>120671.12</v>
      </c>
      <c r="N564" s="64">
        <f>+ROUND('Izračun udjela za 2024. (kune)'!N564/'Izračun udjela za 2024. (euri)'!$G$1,2)</f>
        <v>90246.17</v>
      </c>
      <c r="O564" s="65">
        <f>+ROUND('Izračun udjela za 2024. (kune)'!O564/'Izračun udjela za 2024. (euri)'!$G$1,2)</f>
        <v>8122.2</v>
      </c>
      <c r="P564" s="66">
        <f>+ROUND('Izračun udjela za 2024. (kune)'!P564/'Izračun udjela za 2024. (euri)'!$G$1,2)</f>
        <v>90336.36</v>
      </c>
      <c r="Q564" s="64">
        <f>+ROUND('Izračun udjela za 2024. (kune)'!Q564/'Izračun udjela za 2024. (euri)'!$G$1,2)</f>
        <v>70705.23</v>
      </c>
      <c r="R564" s="65">
        <f>+ROUND('Izračun udjela za 2024. (kune)'!R564/'Izračun udjela za 2024. (euri)'!$G$1,2)</f>
        <v>6548.59</v>
      </c>
      <c r="S564" s="66">
        <f>+ROUND('Izračun udjela za 2024. (kune)'!S564/'Izračun udjela za 2024. (euri)'!$G$1,2)</f>
        <v>70572.3</v>
      </c>
      <c r="T564" s="64">
        <f>+ROUND('Izračun udjela za 2024. (kune)'!T564/'Izračun udjela za 2024. (euri)'!$G$1,2)</f>
        <v>72004.490000000005</v>
      </c>
      <c r="U564" s="65">
        <f>+ROUND('Izračun udjela za 2024. (kune)'!U564/'Izračun udjela za 2024. (euri)'!$G$1,2)</f>
        <v>6702.91</v>
      </c>
      <c r="V564" s="67">
        <f>+ROUND('Izračun udjela za 2024. (kune)'!V564/'Izračun udjela za 2024. (euri)'!$G$1,2)</f>
        <v>71831.740000000005</v>
      </c>
      <c r="W564" s="64">
        <f>+ROUND('Izračun udjela za 2024. (kune)'!W564/'Izračun udjela za 2024. (euri)'!$G$1,2)</f>
        <v>86137.8</v>
      </c>
      <c r="X564" s="65">
        <f>+ROUND('Izračun udjela za 2024. (kune)'!X564/'Izračun udjela za 2024. (euri)'!$G$1,2)</f>
        <v>4963.91</v>
      </c>
      <c r="Y564" s="67">
        <f>+ROUND('Izračun udjela za 2024. (kune)'!Y564/'Izračun udjela za 2024. (euri)'!$G$1,2)</f>
        <v>89291.28</v>
      </c>
      <c r="Z564" s="64">
        <f>+ROUND('Izračun udjela za 2024. (kune)'!Z564/'Izračun udjela za 2024. (euri)'!$G$1,2)</f>
        <v>111779.2</v>
      </c>
      <c r="AA564" s="68">
        <f>+ROUND('Izračun udjela za 2024. (kune)'!AA564/'Izračun udjela za 2024. (euri)'!$G$1,2)</f>
        <v>966.73</v>
      </c>
      <c r="AB564" s="65">
        <f>+ROUND('Izračun udjela za 2024. (kune)'!AB564/'Izračun udjela za 2024. (euri)'!$G$1,2)</f>
        <v>5322.83</v>
      </c>
      <c r="AC564" s="67">
        <f>+ROUND('Izračun udjela za 2024. (kune)'!AC564/'Izračun udjela za 2024. (euri)'!$G$1,2)</f>
        <v>117102</v>
      </c>
      <c r="AD564" s="64">
        <f>+ROUND('Izračun udjela za 2024. (kune)'!AD564/'Izračun udjela za 2024. (euri)'!$G$1,2)</f>
        <v>96885.34</v>
      </c>
      <c r="AE564" s="68">
        <f>+ROUND('Izračun udjela za 2024. (kune)'!AE564/'Izračun udjela za 2024. (euri)'!$G$1,2)</f>
        <v>142.21</v>
      </c>
      <c r="AF564" s="65">
        <f>+ROUND('Izračun udjela za 2024. (kune)'!AF564/'Izračun udjela za 2024. (euri)'!$G$1,2)</f>
        <v>4613.6099999999997</v>
      </c>
      <c r="AG564" s="67">
        <f>+ROUND('Izračun udjela za 2024. (kune)'!AG564/'Izračun udjela za 2024. (euri)'!$G$1,2)</f>
        <v>101498.9</v>
      </c>
      <c r="AH564" s="64">
        <f>+ROUND('Izračun udjela za 2024. (kune)'!AH564/'Izračun udjela za 2024. (euri)'!$G$1,2)</f>
        <v>122021.21</v>
      </c>
      <c r="AI564" s="68">
        <f>+ROUND('Izračun udjela za 2024. (kune)'!AI564/'Izračun udjela za 2024. (euri)'!$G$1,2)</f>
        <v>960.55</v>
      </c>
      <c r="AJ564" s="64">
        <f>+ROUND('Izračun udjela za 2024. (kune)'!AJ564/'Izračun udjela za 2024. (euri)'!$G$1,2)</f>
        <v>5810.53</v>
      </c>
      <c r="AK564" s="67">
        <f>+ROUND('Izračun udjela za 2024. (kune)'!AK564/'Izračun udjela za 2024. (euri)'!$G$1,2)</f>
        <v>128308.09</v>
      </c>
      <c r="AL564" s="64">
        <f>+ROUND('Izračun udjela za 2024. (kune)'!AL564/'Izračun udjela za 2024. (euri)'!$G$1,2)</f>
        <v>150584.04</v>
      </c>
      <c r="AM564" s="68">
        <f>+ROUND('Izračun udjela za 2024. (kune)'!AM564/'Izračun udjela za 2024. (euri)'!$G$1,2)</f>
        <v>297.02</v>
      </c>
      <c r="AN564" s="64">
        <f>+ROUND('Izračun udjela za 2024. (kune)'!AN564/'Izračun udjela za 2024. (euri)'!$G$1,2)</f>
        <v>7448.04</v>
      </c>
      <c r="AO564" s="67">
        <f>+ROUND('Izračun udjela za 2024. (kune)'!AO564/'Izračun udjela za 2024. (euri)'!$G$1,2)</f>
        <v>158655.84</v>
      </c>
      <c r="AP564" s="69"/>
      <c r="AQ564" s="69"/>
      <c r="AR564" s="69"/>
      <c r="AS564" s="69"/>
      <c r="AT564" s="69"/>
      <c r="AU564" s="71"/>
      <c r="AV564" s="64">
        <v>0</v>
      </c>
      <c r="AW564" s="64">
        <v>0</v>
      </c>
      <c r="AX564" s="64">
        <v>7</v>
      </c>
      <c r="AY564" s="64">
        <v>7</v>
      </c>
      <c r="AZ564" s="64"/>
      <c r="BA564" s="64"/>
      <c r="BB564" s="64"/>
      <c r="BC564" s="64"/>
      <c r="BD564" s="72">
        <f t="shared" si="135"/>
        <v>118971.22</v>
      </c>
      <c r="BE564" s="73">
        <f t="shared" si="133"/>
        <v>76.66</v>
      </c>
      <c r="BF564" s="74">
        <f t="shared" si="138"/>
        <v>447.75</v>
      </c>
      <c r="BG564" s="66">
        <f t="shared" si="134"/>
        <v>575931.68000000005</v>
      </c>
      <c r="BH564" s="75">
        <f t="shared" si="136"/>
        <v>1.6273509527403305E-3</v>
      </c>
      <c r="BI564" s="76">
        <f t="shared" si="137"/>
        <v>1.6273509527403301E-3</v>
      </c>
    </row>
    <row r="565" spans="1:63" ht="15.75" customHeight="1" x14ac:dyDescent="0.25">
      <c r="A565" s="60">
        <v>1</v>
      </c>
      <c r="B565" s="61">
        <v>629</v>
      </c>
      <c r="C565" s="61">
        <v>18</v>
      </c>
      <c r="D565" s="79" t="s">
        <v>87</v>
      </c>
      <c r="E565" s="62" t="s">
        <v>644</v>
      </c>
      <c r="F565" s="63">
        <v>911</v>
      </c>
      <c r="G565" s="64">
        <v>10</v>
      </c>
      <c r="H565" s="64">
        <f>+ROUND('Izračun udjela za 2024. (kune)'!H565/'Izračun udjela za 2024. (euri)'!$G$1,2)</f>
        <v>290254.71999999997</v>
      </c>
      <c r="I565" s="65">
        <f>+ROUND('Izračun udjela za 2024. (kune)'!I565/'Izračun udjela za 2024. (euri)'!$G$1,2)</f>
        <v>0</v>
      </c>
      <c r="J565" s="66">
        <f>+ROUND('Izračun udjela za 2024. (kune)'!J565/'Izračun udjela za 2024. (euri)'!$G$1,2)</f>
        <v>319280.19</v>
      </c>
      <c r="K565" s="64">
        <f>+ROUND('Izračun udjela za 2024. (kune)'!K565/'Izračun udjela za 2024. (euri)'!$G$1,2)</f>
        <v>349088.08</v>
      </c>
      <c r="L565" s="65">
        <f>+ROUND('Izračun udjela za 2024. (kune)'!L565/'Izračun udjela za 2024. (euri)'!$G$1,2)</f>
        <v>0</v>
      </c>
      <c r="M565" s="66">
        <f>+ROUND('Izračun udjela za 2024. (kune)'!M565/'Izračun udjela za 2024. (euri)'!$G$1,2)</f>
        <v>383996.89</v>
      </c>
      <c r="N565" s="64">
        <f>+ROUND('Izračun udjela za 2024. (kune)'!N565/'Izračun udjela za 2024. (euri)'!$G$1,2)</f>
        <v>379645.82</v>
      </c>
      <c r="O565" s="65">
        <f>+ROUND('Izračun udjela za 2024. (kune)'!O565/'Izračun udjela za 2024. (euri)'!$G$1,2)</f>
        <v>0</v>
      </c>
      <c r="P565" s="66">
        <f>+ROUND('Izračun udjela za 2024. (kune)'!P565/'Izračun udjela za 2024. (euri)'!$G$1,2)</f>
        <v>417610.4</v>
      </c>
      <c r="Q565" s="64">
        <f>+ROUND('Izračun udjela za 2024. (kune)'!Q565/'Izračun udjela za 2024. (euri)'!$G$1,2)</f>
        <v>355557.47</v>
      </c>
      <c r="R565" s="65">
        <f>+ROUND('Izračun udjela za 2024. (kune)'!R565/'Izračun udjela za 2024. (euri)'!$G$1,2)</f>
        <v>0</v>
      </c>
      <c r="S565" s="66">
        <f>+ROUND('Izračun udjela za 2024. (kune)'!S565/'Izračun udjela za 2024. (euri)'!$G$1,2)</f>
        <v>391113.22</v>
      </c>
      <c r="T565" s="64">
        <f>+ROUND('Izračun udjela za 2024. (kune)'!T565/'Izračun udjela za 2024. (euri)'!$G$1,2)</f>
        <v>365560.59</v>
      </c>
      <c r="U565" s="65">
        <f>+ROUND('Izračun udjela za 2024. (kune)'!U565/'Izračun udjela za 2024. (euri)'!$G$1,2)</f>
        <v>0</v>
      </c>
      <c r="V565" s="67">
        <f>+ROUND('Izračun udjela za 2024. (kune)'!V565/'Izračun udjela za 2024. (euri)'!$G$1,2)</f>
        <v>402116.64</v>
      </c>
      <c r="W565" s="64">
        <f>+ROUND('Izračun udjela za 2024. (kune)'!W565/'Izračun udjela za 2024. (euri)'!$G$1,2)</f>
        <v>417104.19</v>
      </c>
      <c r="X565" s="65">
        <f>+ROUND('Izračun udjela za 2024. (kune)'!X565/'Izračun udjela za 2024. (euri)'!$G$1,2)</f>
        <v>0</v>
      </c>
      <c r="Y565" s="67">
        <f>+ROUND('Izračun udjela za 2024. (kune)'!Y565/'Izračun udjela za 2024. (euri)'!$G$1,2)</f>
        <v>458814.61</v>
      </c>
      <c r="Z565" s="64">
        <f>+ROUND('Izračun udjela za 2024. (kune)'!Z565/'Izračun udjela za 2024. (euri)'!$G$1,2)</f>
        <v>471258.74</v>
      </c>
      <c r="AA565" s="68">
        <f>+ROUND('Izračun udjela za 2024. (kune)'!AA565/'Izračun udjela za 2024. (euri)'!$G$1,2)</f>
        <v>40927.25</v>
      </c>
      <c r="AB565" s="65">
        <f>+ROUND('Izračun udjela za 2024. (kune)'!AB565/'Izračun udjela za 2024. (euri)'!$G$1,2)</f>
        <v>0</v>
      </c>
      <c r="AC565" s="67">
        <f>+ROUND('Izračun udjela za 2024. (kune)'!AC565/'Izračun udjela za 2024. (euri)'!$G$1,2)</f>
        <v>709438.7</v>
      </c>
      <c r="AD565" s="64">
        <f>+ROUND('Izračun udjela za 2024. (kune)'!AD565/'Izračun udjela za 2024. (euri)'!$G$1,2)</f>
        <v>363126.71</v>
      </c>
      <c r="AE565" s="68">
        <f>+ROUND('Izračun udjela za 2024. (kune)'!AE565/'Izračun udjela za 2024. (euri)'!$G$1,2)</f>
        <v>36172.17</v>
      </c>
      <c r="AF565" s="65">
        <f>+ROUND('Izračun udjela za 2024. (kune)'!AF565/'Izračun udjela za 2024. (euri)'!$G$1,2)</f>
        <v>0</v>
      </c>
      <c r="AG565" s="67">
        <f>+ROUND('Izračun udjela za 2024. (kune)'!AG565/'Izračun udjela za 2024. (euri)'!$G$1,2)</f>
        <v>601417.86</v>
      </c>
      <c r="AH565" s="64">
        <f>+ROUND('Izračun udjela za 2024. (kune)'!AH565/'Izračun udjela za 2024. (euri)'!$G$1,2)</f>
        <v>338379.75</v>
      </c>
      <c r="AI565" s="68">
        <f>+ROUND('Izračun udjela za 2024. (kune)'!AI565/'Izračun udjela za 2024. (euri)'!$G$1,2)</f>
        <v>44250.25</v>
      </c>
      <c r="AJ565" s="64">
        <f>+ROUND('Izračun udjela za 2024. (kune)'!AJ565/'Izračun udjela za 2024. (euri)'!$G$1,2)</f>
        <v>0</v>
      </c>
      <c r="AK565" s="67">
        <f>+ROUND('Izračun udjela za 2024. (kune)'!AK565/'Izračun udjela za 2024. (euri)'!$G$1,2)</f>
        <v>590932.44999999995</v>
      </c>
      <c r="AL565" s="64">
        <f>+ROUND('Izračun udjela za 2024. (kune)'!AL565/'Izračun udjela za 2024. (euri)'!$G$1,2)</f>
        <v>711259.47</v>
      </c>
      <c r="AM565" s="68">
        <f>+ROUND('Izračun udjela za 2024. (kune)'!AM565/'Izračun udjela za 2024. (euri)'!$G$1,2)</f>
        <v>53025.72</v>
      </c>
      <c r="AN565" s="64">
        <f>+ROUND('Izračun udjela za 2024. (kune)'!AN565/'Izračun udjela za 2024. (euri)'!$G$1,2)</f>
        <v>0</v>
      </c>
      <c r="AO565" s="67">
        <f>+ROUND('Izračun udjela za 2024. (kune)'!AO565/'Izračun udjela za 2024. (euri)'!$G$1,2)</f>
        <v>992323.1</v>
      </c>
      <c r="AP565" s="69"/>
      <c r="AQ565" s="69"/>
      <c r="AR565" s="69"/>
      <c r="AS565" s="69"/>
      <c r="AT565" s="69"/>
      <c r="AU565" s="71"/>
      <c r="AV565" s="64">
        <v>1078</v>
      </c>
      <c r="AW565" s="64">
        <v>1104</v>
      </c>
      <c r="AX565" s="64">
        <v>1221</v>
      </c>
      <c r="AY565" s="64">
        <v>1225</v>
      </c>
      <c r="AZ565" s="64"/>
      <c r="BA565" s="64"/>
      <c r="BB565" s="64"/>
      <c r="BC565" s="64"/>
      <c r="BD565" s="72">
        <f t="shared" si="135"/>
        <v>670585.34</v>
      </c>
      <c r="BE565" s="73">
        <f t="shared" si="133"/>
        <v>736.1</v>
      </c>
      <c r="BF565" s="74">
        <f t="shared" si="138"/>
        <v>447.75</v>
      </c>
      <c r="BG565" s="66">
        <f t="shared" si="134"/>
        <v>0</v>
      </c>
      <c r="BH565" s="75">
        <f t="shared" si="136"/>
        <v>0</v>
      </c>
      <c r="BI565" s="76">
        <f t="shared" si="137"/>
        <v>0</v>
      </c>
    </row>
    <row r="566" spans="1:63" ht="15.75" customHeight="1" x14ac:dyDescent="0.25">
      <c r="A566" s="60">
        <v>1</v>
      </c>
      <c r="B566" s="61">
        <v>631</v>
      </c>
      <c r="C566" s="61">
        <v>18</v>
      </c>
      <c r="D566" s="79" t="s">
        <v>87</v>
      </c>
      <c r="E566" s="62" t="s">
        <v>645</v>
      </c>
      <c r="F566" s="63">
        <v>2148</v>
      </c>
      <c r="G566" s="64">
        <v>10</v>
      </c>
      <c r="H566" s="64">
        <f>+ROUND('Izračun udjela za 2024. (kune)'!H566/'Izračun udjela za 2024. (euri)'!$G$1,2)</f>
        <v>531921.93000000005</v>
      </c>
      <c r="I566" s="65">
        <f>+ROUND('Izračun udjela za 2024. (kune)'!I566/'Izračun udjela za 2024. (euri)'!$G$1,2)</f>
        <v>0</v>
      </c>
      <c r="J566" s="66">
        <f>+ROUND('Izračun udjela za 2024. (kune)'!J566/'Izračun udjela za 2024. (euri)'!$G$1,2)</f>
        <v>585114.12</v>
      </c>
      <c r="K566" s="64">
        <f>+ROUND('Izračun udjela za 2024. (kune)'!K566/'Izračun udjela za 2024. (euri)'!$G$1,2)</f>
        <v>554442.55000000005</v>
      </c>
      <c r="L566" s="65">
        <f>+ROUND('Izračun udjela za 2024. (kune)'!L566/'Izračun udjela za 2024. (euri)'!$G$1,2)</f>
        <v>0</v>
      </c>
      <c r="M566" s="66">
        <f>+ROUND('Izračun udjela za 2024. (kune)'!M566/'Izračun udjela za 2024. (euri)'!$G$1,2)</f>
        <v>609886.80000000005</v>
      </c>
      <c r="N566" s="64">
        <f>+ROUND('Izračun udjela za 2024. (kune)'!N566/'Izračun udjela za 2024. (euri)'!$G$1,2)</f>
        <v>571546.66</v>
      </c>
      <c r="O566" s="65">
        <f>+ROUND('Izračun udjela za 2024. (kune)'!O566/'Izračun udjela za 2024. (euri)'!$G$1,2)</f>
        <v>0</v>
      </c>
      <c r="P566" s="66">
        <f>+ROUND('Izračun udjela za 2024. (kune)'!P566/'Izračun udjela za 2024. (euri)'!$G$1,2)</f>
        <v>628701.31999999995</v>
      </c>
      <c r="Q566" s="64">
        <f>+ROUND('Izračun udjela za 2024. (kune)'!Q566/'Izračun udjela za 2024. (euri)'!$G$1,2)</f>
        <v>658666.94999999995</v>
      </c>
      <c r="R566" s="65">
        <f>+ROUND('Izračun udjela za 2024. (kune)'!R566/'Izračun udjela za 2024. (euri)'!$G$1,2)</f>
        <v>0</v>
      </c>
      <c r="S566" s="66">
        <f>+ROUND('Izračun udjela za 2024. (kune)'!S566/'Izračun udjela za 2024. (euri)'!$G$1,2)</f>
        <v>724533.64</v>
      </c>
      <c r="T566" s="64">
        <f>+ROUND('Izračun udjela za 2024. (kune)'!T566/'Izračun udjela za 2024. (euri)'!$G$1,2)</f>
        <v>836256.02</v>
      </c>
      <c r="U566" s="65">
        <f>+ROUND('Izračun udjela za 2024. (kune)'!U566/'Izračun udjela za 2024. (euri)'!$G$1,2)</f>
        <v>0</v>
      </c>
      <c r="V566" s="67">
        <f>+ROUND('Izračun udjela za 2024. (kune)'!V566/'Izračun udjela za 2024. (euri)'!$G$1,2)</f>
        <v>919881.62</v>
      </c>
      <c r="W566" s="64">
        <f>+ROUND('Izračun udjela za 2024. (kune)'!W566/'Izračun udjela za 2024. (euri)'!$G$1,2)</f>
        <v>826626.07</v>
      </c>
      <c r="X566" s="65">
        <f>+ROUND('Izračun udjela za 2024. (kune)'!X566/'Izračun udjela za 2024. (euri)'!$G$1,2)</f>
        <v>0</v>
      </c>
      <c r="Y566" s="67">
        <f>+ROUND('Izračun udjela za 2024. (kune)'!Y566/'Izračun udjela za 2024. (euri)'!$G$1,2)</f>
        <v>909288.68</v>
      </c>
      <c r="Z566" s="64">
        <f>+ROUND('Izračun udjela za 2024. (kune)'!Z566/'Izračun udjela za 2024. (euri)'!$G$1,2)</f>
        <v>1040865.94</v>
      </c>
      <c r="AA566" s="68">
        <f>+ROUND('Izračun udjela za 2024. (kune)'!AA566/'Izračun udjela za 2024. (euri)'!$G$1,2)</f>
        <v>43241.2</v>
      </c>
      <c r="AB566" s="65">
        <f>+ROUND('Izračun udjela za 2024. (kune)'!AB566/'Izračun udjela za 2024. (euri)'!$G$1,2)</f>
        <v>0</v>
      </c>
      <c r="AC566" s="67">
        <f>+ROUND('Izračun udjela za 2024. (kune)'!AC566/'Izračun udjela za 2024. (euri)'!$G$1,2)</f>
        <v>1328424.45</v>
      </c>
      <c r="AD566" s="64">
        <f>+ROUND('Izračun udjela za 2024. (kune)'!AD566/'Izračun udjela za 2024. (euri)'!$G$1,2)</f>
        <v>610823.80000000005</v>
      </c>
      <c r="AE566" s="68">
        <f>+ROUND('Izračun udjela za 2024. (kune)'!AE566/'Izračun udjela za 2024. (euri)'!$G$1,2)</f>
        <v>38511.089999999997</v>
      </c>
      <c r="AF566" s="65">
        <f>+ROUND('Izračun udjela za 2024. (kune)'!AF566/'Izračun udjela za 2024. (euri)'!$G$1,2)</f>
        <v>0</v>
      </c>
      <c r="AG566" s="67">
        <f>+ROUND('Izračun udjela za 2024. (kune)'!AG566/'Izračun udjela za 2024. (euri)'!$G$1,2)</f>
        <v>861895.17</v>
      </c>
      <c r="AH566" s="64">
        <f>+ROUND('Izračun udjela za 2024. (kune)'!AH566/'Izračun udjela za 2024. (euri)'!$G$1,2)</f>
        <v>744083.52</v>
      </c>
      <c r="AI566" s="68">
        <f>+ROUND('Izračun udjela za 2024. (kune)'!AI566/'Izračun udjela za 2024. (euri)'!$G$1,2)</f>
        <v>54336.06</v>
      </c>
      <c r="AJ566" s="64">
        <f>+ROUND('Izračun udjela za 2024. (kune)'!AJ566/'Izračun udjela za 2024. (euri)'!$G$1,2)</f>
        <v>0</v>
      </c>
      <c r="AK566" s="67">
        <f>+ROUND('Izračun udjela za 2024. (kune)'!AK566/'Izračun udjela za 2024. (euri)'!$G$1,2)</f>
        <v>1039908.75</v>
      </c>
      <c r="AL566" s="64">
        <f>+ROUND('Izračun udjela za 2024. (kune)'!AL566/'Izračun udjela za 2024. (euri)'!$G$1,2)</f>
        <v>1081982.1299999999</v>
      </c>
      <c r="AM566" s="68">
        <f>+ROUND('Izračun udjela za 2024. (kune)'!AM566/'Izračun udjela za 2024. (euri)'!$G$1,2)</f>
        <v>62082.67</v>
      </c>
      <c r="AN566" s="64">
        <f>+ROUND('Izračun udjela za 2024. (kune)'!AN566/'Izračun udjela za 2024. (euri)'!$G$1,2)</f>
        <v>0</v>
      </c>
      <c r="AO566" s="67">
        <f>+ROUND('Izračun udjela za 2024. (kune)'!AO566/'Izračun udjela za 2024. (euri)'!$G$1,2)</f>
        <v>1396287.17</v>
      </c>
      <c r="AP566" s="69"/>
      <c r="AQ566" s="69"/>
      <c r="AR566" s="69"/>
      <c r="AS566" s="69"/>
      <c r="AT566" s="69"/>
      <c r="AU566" s="71"/>
      <c r="AV566" s="64">
        <v>1055</v>
      </c>
      <c r="AW566" s="64">
        <v>1061</v>
      </c>
      <c r="AX566" s="64">
        <v>1284</v>
      </c>
      <c r="AY566" s="64">
        <v>1253</v>
      </c>
      <c r="AZ566" s="64"/>
      <c r="BA566" s="64"/>
      <c r="BB566" s="64"/>
      <c r="BC566" s="64"/>
      <c r="BD566" s="72">
        <f t="shared" si="135"/>
        <v>1107160.8400000001</v>
      </c>
      <c r="BE566" s="73">
        <f t="shared" si="133"/>
        <v>515.44000000000005</v>
      </c>
      <c r="BF566" s="74">
        <f t="shared" si="138"/>
        <v>447.75</v>
      </c>
      <c r="BG566" s="66">
        <f t="shared" si="134"/>
        <v>0</v>
      </c>
      <c r="BH566" s="75">
        <f t="shared" si="136"/>
        <v>0</v>
      </c>
      <c r="BI566" s="76">
        <f t="shared" si="137"/>
        <v>0</v>
      </c>
    </row>
    <row r="567" spans="1:63" ht="7.5" customHeight="1" x14ac:dyDescent="0.25">
      <c r="F567" s="80"/>
      <c r="G567" s="81"/>
      <c r="H567" s="81"/>
      <c r="I567" s="81"/>
      <c r="J567" s="82"/>
      <c r="K567" s="81"/>
      <c r="L567" s="81"/>
      <c r="M567" s="82"/>
      <c r="N567" s="81"/>
      <c r="O567" s="81"/>
      <c r="P567" s="82"/>
      <c r="R567" s="81"/>
      <c r="S567" s="82"/>
      <c r="T567" s="82"/>
      <c r="U567" s="82"/>
      <c r="V567" s="82"/>
      <c r="W567" s="82"/>
      <c r="X567" s="82"/>
      <c r="Y567" s="82"/>
      <c r="Z567" s="82"/>
      <c r="AA567" s="83"/>
      <c r="AB567" s="82"/>
      <c r="AC567" s="82"/>
      <c r="AD567" s="82"/>
      <c r="AE567" s="83"/>
      <c r="AF567" s="82"/>
      <c r="AG567" s="82"/>
      <c r="AH567" s="82"/>
      <c r="AI567" s="83"/>
      <c r="AJ567" s="82"/>
      <c r="AK567" s="82"/>
      <c r="AL567" s="82"/>
      <c r="AM567" s="83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4"/>
      <c r="BE567" s="85"/>
      <c r="BF567" s="86"/>
      <c r="BG567" s="82"/>
      <c r="BH567" s="82"/>
      <c r="BI567" s="76"/>
    </row>
    <row r="568" spans="1:63" ht="36" customHeight="1" thickBot="1" x14ac:dyDescent="0.25">
      <c r="A568" s="87">
        <v>556</v>
      </c>
      <c r="B568" s="88"/>
      <c r="C568" s="89" t="s">
        <v>646</v>
      </c>
      <c r="D568" s="90"/>
      <c r="E568" s="91" t="s">
        <v>647</v>
      </c>
      <c r="F568" s="92">
        <f>SUBTOTAL(9,F11:F567)</f>
        <v>3871833</v>
      </c>
      <c r="G568" s="92">
        <f t="shared" ref="G568:AJ568" si="139">SUBTOTAL(9,G11:G567)</f>
        <v>5873</v>
      </c>
      <c r="H568" s="92">
        <f t="shared" si="139"/>
        <v>1686498473.8700013</v>
      </c>
      <c r="I568" s="92">
        <f t="shared" si="139"/>
        <v>177480773.23999989</v>
      </c>
      <c r="J568" s="92">
        <f t="shared" si="139"/>
        <v>1735413851.9700024</v>
      </c>
      <c r="K568" s="92">
        <f t="shared" si="139"/>
        <v>1716503550.629998</v>
      </c>
      <c r="L568" s="92">
        <f t="shared" si="139"/>
        <v>180818326.09999999</v>
      </c>
      <c r="M568" s="92">
        <f t="shared" si="139"/>
        <v>1765858995.660001</v>
      </c>
      <c r="N568" s="92">
        <f t="shared" si="139"/>
        <v>1545965209.74</v>
      </c>
      <c r="O568" s="92">
        <f t="shared" si="139"/>
        <v>165695912.96000007</v>
      </c>
      <c r="P568" s="92">
        <f t="shared" si="139"/>
        <v>1587609068.9199989</v>
      </c>
      <c r="Q568" s="92">
        <f t="shared" si="139"/>
        <v>1650907636.5600002</v>
      </c>
      <c r="R568" s="92">
        <f t="shared" si="139"/>
        <v>176713489.31999996</v>
      </c>
      <c r="S568" s="92">
        <f t="shared" si="139"/>
        <v>1694904707.6400025</v>
      </c>
      <c r="T568" s="92">
        <f t="shared" si="139"/>
        <v>1548890551.5099993</v>
      </c>
      <c r="U568" s="92">
        <f t="shared" si="139"/>
        <v>166956670.60999998</v>
      </c>
      <c r="V568" s="92">
        <f t="shared" si="139"/>
        <v>1589241920.4100032</v>
      </c>
      <c r="W568" s="92">
        <f t="shared" si="139"/>
        <v>1771715957.1399982</v>
      </c>
      <c r="X568" s="92">
        <f t="shared" si="139"/>
        <v>190981894.94</v>
      </c>
      <c r="Y568" s="92">
        <f t="shared" si="139"/>
        <v>1815388663.8</v>
      </c>
      <c r="Z568" s="92">
        <f t="shared" si="139"/>
        <v>1940208301.3699996</v>
      </c>
      <c r="AA568" s="93">
        <f>SUBTOTAL(9,AA11:AA567)</f>
        <v>23329381.429999989</v>
      </c>
      <c r="AB568" s="92">
        <f t="shared" si="139"/>
        <v>207409185.44999999</v>
      </c>
      <c r="AC568" s="92">
        <f t="shared" si="139"/>
        <v>2082867661.940001</v>
      </c>
      <c r="AD568" s="92">
        <f t="shared" si="139"/>
        <v>1854242154.0500004</v>
      </c>
      <c r="AE568" s="93">
        <f t="shared" si="139"/>
        <v>16182888.769999996</v>
      </c>
      <c r="AF568" s="92">
        <f t="shared" si="139"/>
        <v>198083286.20999995</v>
      </c>
      <c r="AG568" s="92">
        <f t="shared" si="139"/>
        <v>2002091697.500001</v>
      </c>
      <c r="AH568" s="92">
        <f t="shared" si="139"/>
        <v>1705281042.5700002</v>
      </c>
      <c r="AI568" s="93">
        <f t="shared" si="139"/>
        <v>23456183.089999992</v>
      </c>
      <c r="AJ568" s="92">
        <f t="shared" si="139"/>
        <v>176226768.16000018</v>
      </c>
      <c r="AK568" s="92">
        <f>SUBTOTAL(9,AK11:AK567)</f>
        <v>1858755037.0799983</v>
      </c>
      <c r="AL568" s="92">
        <f>SUBTOTAL(9,AL11:AL567)</f>
        <v>2083222848.2400007</v>
      </c>
      <c r="AM568" s="93">
        <f t="shared" ref="AM568:AQ568" si="140">SUBTOTAL(9,AM11:AM567)</f>
        <v>25393078.180000003</v>
      </c>
      <c r="AN568" s="92">
        <f t="shared" si="140"/>
        <v>211582539.79999998</v>
      </c>
      <c r="AO568" s="92">
        <f t="shared" si="140"/>
        <v>2251316946.5000024</v>
      </c>
      <c r="AP568" s="92">
        <f t="shared" si="140"/>
        <v>0</v>
      </c>
      <c r="AQ568" s="92">
        <f t="shared" si="140"/>
        <v>0</v>
      </c>
      <c r="AR568" s="92"/>
      <c r="AS568" s="92"/>
      <c r="AT568" s="92"/>
      <c r="AU568" s="92"/>
      <c r="AV568" s="92">
        <f t="shared" ref="AV568:AX568" si="141">SUBTOTAL(9,AV11:AV567)</f>
        <v>539023</v>
      </c>
      <c r="AW568" s="92">
        <f t="shared" si="141"/>
        <v>532490</v>
      </c>
      <c r="AX568" s="92">
        <f t="shared" si="141"/>
        <v>585342</v>
      </c>
      <c r="AY568" s="92">
        <f>SUBTOTAL(9,AY11:AY567)</f>
        <v>597366</v>
      </c>
      <c r="AZ568" s="92"/>
      <c r="BA568" s="92"/>
      <c r="BB568" s="92"/>
      <c r="BC568" s="92"/>
      <c r="BD568" s="92">
        <f>SUBTOTAL(9,BD11:BD567)</f>
        <v>2002084001.3599997</v>
      </c>
      <c r="BE568" s="94">
        <f>+BD568/F568</f>
        <v>517.08945126507251</v>
      </c>
      <c r="BF568" s="94"/>
      <c r="BG568" s="92">
        <f>SUBTOTAL(9,BG11:BG567)</f>
        <v>329804857.8700003</v>
      </c>
      <c r="BH568" s="95">
        <f>SUBTOTAL(9,BH11:BH567)</f>
        <v>0.93189568886562002</v>
      </c>
      <c r="BI568" s="96">
        <f>SUBTOTAL(9,BI11:BI567)</f>
        <v>0.93189568886562024</v>
      </c>
    </row>
    <row r="569" spans="1:63" ht="36" customHeight="1" thickTop="1" thickBot="1" x14ac:dyDescent="0.25">
      <c r="A569" s="97">
        <f>SUBTOTAL(9,A14:A567)</f>
        <v>553</v>
      </c>
      <c r="B569" s="97"/>
      <c r="C569" s="97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9"/>
      <c r="T569" s="98"/>
      <c r="U569" s="98"/>
      <c r="V569" s="98"/>
      <c r="W569" s="98"/>
      <c r="X569" s="98"/>
      <c r="Y569" s="98"/>
      <c r="Z569" s="98"/>
      <c r="AA569" s="100"/>
      <c r="AB569" s="98"/>
      <c r="AC569" s="98"/>
      <c r="AD569" s="98"/>
      <c r="AE569" s="100"/>
      <c r="AF569" s="98"/>
      <c r="AG569" s="98"/>
      <c r="AH569" s="98"/>
      <c r="AI569" s="100"/>
      <c r="AJ569" s="98"/>
      <c r="AK569" s="99">
        <f>+AK568-AH568</f>
        <v>153473994.50999808</v>
      </c>
      <c r="AL569" s="98"/>
      <c r="AM569" s="100"/>
      <c r="AN569" s="98"/>
      <c r="AO569" s="99">
        <f>+AO568-AL568</f>
        <v>168094098.26000166</v>
      </c>
      <c r="AP569" s="99"/>
      <c r="AQ569" s="99"/>
      <c r="AR569" s="99"/>
      <c r="AS569" s="99"/>
      <c r="AT569" s="99"/>
      <c r="AU569" s="99"/>
      <c r="AV569" s="98"/>
      <c r="AW569" s="98"/>
      <c r="AX569" s="98">
        <v>790813482.36920547</v>
      </c>
      <c r="AY569" s="98">
        <f>+AY568-AI568</f>
        <v>-22858817.089999992</v>
      </c>
      <c r="AZ569" s="98"/>
      <c r="BA569" s="98"/>
      <c r="BB569" s="98"/>
      <c r="BC569" s="98"/>
      <c r="BD569" s="98"/>
      <c r="BE569" s="101"/>
      <c r="BF569" s="102"/>
      <c r="BG569" s="98"/>
      <c r="BH569" s="98"/>
      <c r="BI569" s="98"/>
    </row>
    <row r="570" spans="1:63" s="44" customFormat="1" ht="169.5" customHeight="1" x14ac:dyDescent="0.2">
      <c r="A570" s="32" t="s">
        <v>15</v>
      </c>
      <c r="B570" s="32" t="s">
        <v>16</v>
      </c>
      <c r="C570" s="32" t="s">
        <v>17</v>
      </c>
      <c r="D570" s="32" t="s">
        <v>18</v>
      </c>
      <c r="E570" s="32" t="s">
        <v>19</v>
      </c>
      <c r="F570" s="33" t="str">
        <f>+F8</f>
        <v>Ukupan broj stanovnika (Popis 2021. konačni rezultatai rujan 2022.)</v>
      </c>
      <c r="G570" s="35" t="s">
        <v>648</v>
      </c>
      <c r="H570" s="35" t="s">
        <v>649</v>
      </c>
      <c r="I570" s="35" t="s">
        <v>23</v>
      </c>
      <c r="J570" s="36" t="s">
        <v>650</v>
      </c>
      <c r="K570" s="35" t="s">
        <v>25</v>
      </c>
      <c r="L570" s="35" t="s">
        <v>26</v>
      </c>
      <c r="M570" s="36" t="s">
        <v>651</v>
      </c>
      <c r="N570" s="35" t="s">
        <v>28</v>
      </c>
      <c r="O570" s="35" t="s">
        <v>29</v>
      </c>
      <c r="P570" s="36" t="s">
        <v>652</v>
      </c>
      <c r="Q570" s="35" t="s">
        <v>653</v>
      </c>
      <c r="R570" s="35" t="s">
        <v>32</v>
      </c>
      <c r="S570" s="36" t="s">
        <v>654</v>
      </c>
      <c r="T570" s="35" t="s">
        <v>655</v>
      </c>
      <c r="U570" s="35" t="s">
        <v>35</v>
      </c>
      <c r="V570" s="37" t="s">
        <v>656</v>
      </c>
      <c r="W570" s="35" t="str">
        <f>+W8</f>
        <v>Porez i prirez na dohodak ostvaren na području JLP(R)S za razdoblje 01.01.2018. - 31.12.2018.</v>
      </c>
      <c r="X570" s="35" t="str">
        <f>+X8</f>
        <v>PRIREZ  za razdoblje 01.01.2018. - 31.12.2018.</v>
      </c>
      <c r="Y570" s="35" t="str">
        <f>+Y8</f>
        <v>Porez i prirez za izračun kapaciteta za razdoblje 01.01.2018. - 31.12.2018.</v>
      </c>
      <c r="Z570" s="35" t="str">
        <f t="shared" ref="Z570:AO571" si="142">+Z8</f>
        <v>Porez i prirez na dohodak ostvaren na području JLP(R)S za razdoblje 01.01.2019. - 31.12.2019.</v>
      </c>
      <c r="AA570" s="38" t="str">
        <f t="shared" si="142"/>
        <v xml:space="preserve">Porez i prirez na dohodak ostvaren na području JLP(R)S za razdoblje 01.01.2019. - 31.12.2019. od najma, zakupa, iznajmljivanja stanova soba i postelja putnicima i turistima paušalno (šifra 1511) </v>
      </c>
      <c r="AB570" s="35" t="str">
        <f t="shared" si="142"/>
        <v>PRIREZ  za razdoblje 01.01.2019. - 31.12.2019.</v>
      </c>
      <c r="AC570" s="35" t="str">
        <f t="shared" si="142"/>
        <v>Porez i prirez za izračun kapaciteta za razdoblje 01.01.2019. - 31.12.2019.</v>
      </c>
      <c r="AD570" s="35" t="str">
        <f t="shared" si="142"/>
        <v xml:space="preserve">Porez i prirez na dohodak ostvaren na području JLP(R)S za razdoblje 01.01.2020. - 31.12.2020. </v>
      </c>
      <c r="AE570" s="38" t="str">
        <f t="shared" si="142"/>
        <v xml:space="preserve">Porez i prirez na dohodak ostvaren na području JLP(R)S za razdoblje 01.01.2020. - 31.12.2020. od najma, zakupa, iznajmljivanja stanova soba i postelja putnicima i turistima - paušalno (šifra 1511) </v>
      </c>
      <c r="AF570" s="35" t="str">
        <f t="shared" si="142"/>
        <v>PRIREZ  za razdoblje 01.01.2020. - 31.12.2020.</v>
      </c>
      <c r="AG570" s="35" t="str">
        <f t="shared" si="142"/>
        <v>Porez i prirez za izračun kapaciteta za razdoblje 01.01.2020. - 31.12.2020.</v>
      </c>
      <c r="AH570" s="35" t="str">
        <f t="shared" si="142"/>
        <v>Porez i prirez na dohodak ostvaren na području JLP(R)S za razdoblje 01.01.2021. - 31.12.2021.</v>
      </c>
      <c r="AI570" s="38" t="str">
        <f t="shared" si="142"/>
        <v xml:space="preserve">Porez i prirez na dohodak ostvaren na području JLP(R)S za razdoblje 01.01.2021. - 31.12.2021. od najma, zakupa, iznajmljivanja stanova soba i postelja putnicima i turistima - paušalno (šifra 1511) </v>
      </c>
      <c r="AJ570" s="35" t="str">
        <f t="shared" si="142"/>
        <v>PRIREZ  za razdoblje 01.01.2021. - 31.12.2021.</v>
      </c>
      <c r="AK570" s="35" t="str">
        <f t="shared" si="142"/>
        <v>Porez i prirez za izračun kapaciteta za razdoblje 01.01.2021. - 31.12.2021.</v>
      </c>
      <c r="AL570" s="35" t="str">
        <f t="shared" si="142"/>
        <v>Porez i prirez na dohodak ostvaren na području JLP(R)S za razdoblje 01.01.2022. - 31.12.2022.</v>
      </c>
      <c r="AM570" s="35" t="str">
        <f t="shared" si="142"/>
        <v xml:space="preserve">Porez i prirez na dohodak ostvaren na području JLP(R)S za razdoblje 01.01.2022. - 31.12.2022. od najma, zakupa, iznajmljivanja stanova soba i postelja putnicima i turistima - paušalno (šifra 1511) </v>
      </c>
      <c r="AN570" s="35" t="str">
        <f t="shared" si="142"/>
        <v>PRIREZ  za razdoblje 01.01.2022. - 31.12.2022.</v>
      </c>
      <c r="AO570" s="35" t="str">
        <f t="shared" si="142"/>
        <v>Porez i prirez za izračun kapaciteta za razdoblje 01.01.2022. - 31.12.2022.</v>
      </c>
      <c r="AP570" s="40"/>
      <c r="AQ570" s="40"/>
      <c r="AR570" s="40"/>
      <c r="AS570" s="40"/>
      <c r="AT570" s="40"/>
      <c r="AU570" s="40"/>
      <c r="AV570" s="35" t="str">
        <f>+AV8</f>
        <v>2019 smještajnih jedinica</v>
      </c>
      <c r="AW570" s="35" t="str">
        <f t="shared" ref="AW570:AY570" si="143">+AW8</f>
        <v>2020 smještajnih jedinica</v>
      </c>
      <c r="AX570" s="35" t="str">
        <f t="shared" si="143"/>
        <v>2021 smještajnih jedinica</v>
      </c>
      <c r="AY570" s="35" t="str">
        <f t="shared" si="143"/>
        <v>2022 smještajnih jedinica</v>
      </c>
      <c r="AZ570" s="40"/>
      <c r="BA570" s="40"/>
      <c r="BB570" s="40"/>
      <c r="BC570" s="40"/>
      <c r="BD570" s="41" t="s">
        <v>657</v>
      </c>
      <c r="BE570" s="42" t="s">
        <v>658</v>
      </c>
      <c r="BF570" s="36" t="s">
        <v>659</v>
      </c>
      <c r="BG570" s="36" t="s">
        <v>63</v>
      </c>
      <c r="BH570" s="43" t="s">
        <v>660</v>
      </c>
      <c r="BI570" s="43" t="s">
        <v>65</v>
      </c>
      <c r="BK570" s="2"/>
    </row>
    <row r="571" spans="1:63" ht="19.5" customHeight="1" x14ac:dyDescent="0.2">
      <c r="A571" s="45">
        <v>0</v>
      </c>
      <c r="B571" s="45">
        <v>0</v>
      </c>
      <c r="C571" s="45">
        <v>0</v>
      </c>
      <c r="D571" s="46">
        <v>1</v>
      </c>
      <c r="E571" s="46">
        <v>2</v>
      </c>
      <c r="F571" s="45">
        <v>3</v>
      </c>
      <c r="G571" s="46">
        <v>4</v>
      </c>
      <c r="H571" s="46">
        <v>5</v>
      </c>
      <c r="I571" s="46">
        <v>6</v>
      </c>
      <c r="J571" s="46" t="s">
        <v>661</v>
      </c>
      <c r="K571" s="46">
        <v>8</v>
      </c>
      <c r="L571" s="46">
        <v>9</v>
      </c>
      <c r="M571" s="46" t="s">
        <v>662</v>
      </c>
      <c r="N571" s="46">
        <v>11</v>
      </c>
      <c r="O571" s="46">
        <v>12</v>
      </c>
      <c r="P571" s="46" t="s">
        <v>663</v>
      </c>
      <c r="Q571" s="46">
        <v>14</v>
      </c>
      <c r="R571" s="46">
        <v>15</v>
      </c>
      <c r="S571" s="46" t="s">
        <v>664</v>
      </c>
      <c r="T571" s="46">
        <v>17</v>
      </c>
      <c r="U571" s="46">
        <v>18</v>
      </c>
      <c r="V571" s="47" t="s">
        <v>665</v>
      </c>
      <c r="W571" s="46">
        <v>20</v>
      </c>
      <c r="X571" s="46">
        <v>21</v>
      </c>
      <c r="Y571" s="47" t="s">
        <v>666</v>
      </c>
      <c r="Z571" s="46">
        <f>+Z9</f>
        <v>23</v>
      </c>
      <c r="AA571" s="48">
        <f t="shared" si="142"/>
        <v>24</v>
      </c>
      <c r="AB571" s="46">
        <f t="shared" si="142"/>
        <v>25</v>
      </c>
      <c r="AC571" s="35" t="str">
        <f t="shared" si="142"/>
        <v>26((23-24-25)+BSJ1*MI)*1,xx)</v>
      </c>
      <c r="AD571" s="35">
        <f t="shared" si="142"/>
        <v>27</v>
      </c>
      <c r="AE571" s="35">
        <f t="shared" si="142"/>
        <v>28</v>
      </c>
      <c r="AF571" s="35">
        <f t="shared" si="142"/>
        <v>29</v>
      </c>
      <c r="AG571" s="35" t="str">
        <f t="shared" si="142"/>
        <v>30((27-28-29)+BSJ2*MI)*1,xx)</v>
      </c>
      <c r="AH571" s="35">
        <f t="shared" si="142"/>
        <v>31</v>
      </c>
      <c r="AI571" s="35">
        <f t="shared" si="142"/>
        <v>32</v>
      </c>
      <c r="AJ571" s="35">
        <f t="shared" si="142"/>
        <v>33</v>
      </c>
      <c r="AK571" s="35" t="str">
        <f t="shared" si="142"/>
        <v>34((31-32-33)+BSJ3*MI)*1,xx)</v>
      </c>
      <c r="AL571" s="35">
        <f t="shared" si="142"/>
        <v>35</v>
      </c>
      <c r="AM571" s="35">
        <f t="shared" si="142"/>
        <v>36</v>
      </c>
      <c r="AN571" s="35">
        <f t="shared" si="142"/>
        <v>37</v>
      </c>
      <c r="AO571" s="35" t="str">
        <f t="shared" si="142"/>
        <v>38((335-36-37)+BSJ4*MI)*1,xx)</v>
      </c>
      <c r="AP571" s="49"/>
      <c r="AQ571" s="49"/>
      <c r="AR571" s="49"/>
      <c r="AS571" s="49"/>
      <c r="AT571" s="49"/>
      <c r="AU571" s="49"/>
      <c r="AV571" s="46"/>
      <c r="AW571" s="46"/>
      <c r="AX571" s="46"/>
      <c r="AY571" s="46"/>
      <c r="AZ571" s="49"/>
      <c r="BA571" s="49"/>
      <c r="BB571" s="49"/>
      <c r="BC571" s="49"/>
      <c r="BD571" s="50" t="s">
        <v>667</v>
      </c>
      <c r="BE571" s="51" t="s">
        <v>668</v>
      </c>
      <c r="BF571" s="46" t="s">
        <v>669</v>
      </c>
      <c r="BG571" s="46" t="s">
        <v>670</v>
      </c>
      <c r="BH571" s="46" t="s">
        <v>671</v>
      </c>
      <c r="BI571" s="46" t="s">
        <v>672</v>
      </c>
    </row>
    <row r="572" spans="1:63" ht="15" customHeight="1" x14ac:dyDescent="0.2">
      <c r="A572" s="97"/>
      <c r="B572" s="97"/>
      <c r="C572" s="97"/>
      <c r="D572" s="98"/>
      <c r="E572" s="98"/>
      <c r="F572" s="98"/>
      <c r="G572" s="98"/>
      <c r="H572" s="98"/>
      <c r="I572" s="98"/>
      <c r="J572" s="103">
        <v>0.17</v>
      </c>
      <c r="K572" s="98"/>
      <c r="L572" s="98"/>
      <c r="M572" s="103">
        <v>0.17</v>
      </c>
      <c r="N572" s="98"/>
      <c r="O572" s="98"/>
      <c r="P572" s="103">
        <v>0.17</v>
      </c>
      <c r="Q572" s="98"/>
      <c r="R572" s="98"/>
      <c r="S572" s="103">
        <v>0.17</v>
      </c>
      <c r="T572" s="98"/>
      <c r="U572" s="98"/>
      <c r="V572" s="103">
        <v>0.17</v>
      </c>
      <c r="W572" s="98"/>
      <c r="X572" s="98"/>
      <c r="Y572" s="103">
        <v>0.17</v>
      </c>
      <c r="Z572" s="98"/>
      <c r="AA572" s="100"/>
      <c r="AB572" s="98"/>
      <c r="AC572" s="103">
        <v>0.17</v>
      </c>
      <c r="AD572" s="98"/>
      <c r="AE572" s="100"/>
      <c r="AF572" s="98"/>
      <c r="AG572" s="104">
        <v>0.17</v>
      </c>
      <c r="AH572" s="98"/>
      <c r="AI572" s="100"/>
      <c r="AJ572" s="98"/>
      <c r="AK572" s="104">
        <v>0.2</v>
      </c>
      <c r="AL572" s="98"/>
      <c r="AM572" s="100"/>
      <c r="AN572" s="98"/>
      <c r="AO572" s="104">
        <v>0.2</v>
      </c>
      <c r="AP572" s="104"/>
      <c r="AQ572" s="104"/>
      <c r="AR572" s="104"/>
      <c r="AS572" s="104"/>
      <c r="AT572" s="104"/>
      <c r="AU572" s="104"/>
      <c r="AV572" s="98"/>
      <c r="AW572" s="98"/>
      <c r="AX572" s="98"/>
      <c r="AY572" s="98"/>
      <c r="AZ572" s="98"/>
      <c r="BA572" s="98"/>
      <c r="BB572" s="98"/>
      <c r="BC572" s="98"/>
      <c r="BD572" s="98"/>
      <c r="BE572" s="101"/>
      <c r="BF572" s="102"/>
      <c r="BG572" s="98"/>
      <c r="BH572" s="98"/>
      <c r="BI572" s="98"/>
    </row>
    <row r="573" spans="1:63" ht="15.75" customHeight="1" x14ac:dyDescent="0.25">
      <c r="A573" s="60">
        <v>1</v>
      </c>
      <c r="B573" s="61">
        <v>901</v>
      </c>
      <c r="C573" s="61">
        <v>1</v>
      </c>
      <c r="D573" s="79" t="s">
        <v>715</v>
      </c>
      <c r="E573" s="62" t="s">
        <v>716</v>
      </c>
      <c r="F573" s="64">
        <f>DSUM($C$1:$BA$566,E599+1,$C$602:$C$603)</f>
        <v>299985</v>
      </c>
      <c r="G573" s="105">
        <v>0.17</v>
      </c>
      <c r="H573" s="64">
        <f>+ROUND('Izračun udjela za 2024. (kune)'!H573/'Izračun udjela za 2024. (euri)'!$G$1,2)</f>
        <v>128106019.81999999</v>
      </c>
      <c r="I573" s="65">
        <f>+ROUND('Izračun udjela za 2024. (kune)'!I573/'Izračun udjela za 2024. (euri)'!$G$1,2)</f>
        <v>8967639.3100000005</v>
      </c>
      <c r="J573" s="66">
        <f>+ROUND('Izračun udjela za 2024. (kune)'!J573/'Izračun udjela za 2024. (euri)'!$G$1,2)</f>
        <v>20253524.690000001</v>
      </c>
      <c r="K573" s="64">
        <f>+ROUND('Izračun udjela za 2024. (kune)'!K573/'Izračun udjela za 2024. (euri)'!$G$1,2)</f>
        <v>134263403.59999999</v>
      </c>
      <c r="L573" s="65">
        <f>+ROUND('Izračun udjela za 2024. (kune)'!L573/'Izračun udjela za 2024. (euri)'!$G$1,2)</f>
        <v>9409487.9000000004</v>
      </c>
      <c r="M573" s="66">
        <f>+ROUND('Izračun udjela za 2024. (kune)'!M573/'Izračun udjela za 2024. (euri)'!$G$1,2)</f>
        <v>21225165.670000002</v>
      </c>
      <c r="N573" s="64">
        <f>+ROUND('Izračun udjela za 2024. (kune)'!N573/'Izračun udjela za 2024. (euri)'!$G$1,2)</f>
        <v>117399076.04000001</v>
      </c>
      <c r="O573" s="65">
        <f>+ROUND('Izračun udjela za 2024. (kune)'!O573/'Izračun udjela za 2024. (euri)'!$G$1,2)</f>
        <v>8134129.4699999997</v>
      </c>
      <c r="P573" s="66">
        <f>+ROUND('Izračun udjela za 2024. (kune)'!P573/'Izračun udjela za 2024. (euri)'!$G$1,2)</f>
        <v>18575040.920000002</v>
      </c>
      <c r="Q573" s="64">
        <f>+ROUND('Izračun udjela za 2024. (kune)'!Q573/'Izračun udjela za 2024. (euri)'!$G$1,2)</f>
        <v>125659775.66</v>
      </c>
      <c r="R573" s="65">
        <f>+ROUND('Izračun udjela za 2024. (kune)'!R573/'Izračun udjela za 2024. (euri)'!$G$1,2)</f>
        <v>8772446.1500000004</v>
      </c>
      <c r="S573" s="66">
        <f>+ROUND('Izračun udjela za 2024. (kune)'!S573/'Izračun udjela za 2024. (euri)'!$G$1,2)</f>
        <v>19870846.02</v>
      </c>
      <c r="T573" s="64">
        <f>+ROUND('Izračun udjela za 2024. (kune)'!T573/'Izračun udjela za 2024. (euri)'!$G$1,2)</f>
        <v>115745062.5</v>
      </c>
      <c r="U573" s="65">
        <f>+ROUND('Izračun udjela za 2024. (kune)'!U573/'Izračun udjela za 2024. (euri)'!$G$1,2)</f>
        <v>8084900.0599999996</v>
      </c>
      <c r="V573" s="66">
        <f>+ROUND('Izračun udjela za 2024. (kune)'!V573/'Izračun udjela za 2024. (euri)'!$G$1,2)</f>
        <v>18302227.620000001</v>
      </c>
      <c r="W573" s="64">
        <f>+ROUND('Izračun udjela za 2024. (kune)'!W573/'Izračun udjela za 2024. (euri)'!$G$1,2)</f>
        <v>138197916.52000001</v>
      </c>
      <c r="X573" s="65">
        <f>+ROUND('Izračun udjela za 2024. (kune)'!X573/'Izračun udjela za 2024. (euri)'!$G$1,2)</f>
        <v>9635563.9600000009</v>
      </c>
      <c r="Y573" s="66">
        <f>+ROUND('Izračun udjela za 2024. (kune)'!Y573/'Izračun udjela za 2024. (euri)'!$G$1,2)</f>
        <v>21855599.940000001</v>
      </c>
      <c r="Z573" s="64">
        <f>+ROUND('Izračun udjela za 2024. (kune)'!Z573/'Izračun udjela za 2024. (euri)'!$G$1,2)</f>
        <v>149144802.62</v>
      </c>
      <c r="AA573" s="106">
        <f>+ROUND('Izračun udjela za 2024. (kune)'!AA573/'Izračun udjela za 2024. (euri)'!$G$1,2)</f>
        <v>339182.37</v>
      </c>
      <c r="AB573" s="65">
        <f>+ROUND('Izračun udjela za 2024. (kune)'!AB573/'Izračun udjela za 2024. (euri)'!$G$1,2)</f>
        <v>9701922.9299999997</v>
      </c>
      <c r="AC573" s="67">
        <f>+ROUND('Izračun udjela za 2024. (kune)'!AC573/'Izračun udjela za 2024. (euri)'!$G$1,2)</f>
        <v>23669255.059999999</v>
      </c>
      <c r="AD573" s="64">
        <f>+ROUND('Izračun udjela za 2024. (kune)'!AD573/'Izračun udjela za 2024. (euri)'!$G$1,2)</f>
        <v>146237187.37</v>
      </c>
      <c r="AE573" s="68">
        <f>+ROUND('Izračun udjela za 2024. (kune)'!AE573/'Izračun udjela za 2024. (euri)'!$G$1,2)</f>
        <v>77127.37</v>
      </c>
      <c r="AF573" s="64">
        <f>+ROUND('Izračun udjela za 2024. (kune)'!AF573/'Izračun udjela za 2024. (euri)'!$G$1,2)</f>
        <v>9484493.2699999996</v>
      </c>
      <c r="AG573" s="67">
        <f>+ROUND('Izračun udjela za 2024. (kune)'!AG573/'Izračun udjela za 2024. (euri)'!$G$1,2)</f>
        <v>23298101.370000001</v>
      </c>
      <c r="AH573" s="64">
        <f>+ROUND('Izračun udjela za 2024. (kune)'!AH573/'Izračun udjela za 2024. (euri)'!$G$1,2)</f>
        <v>131633647.45999999</v>
      </c>
      <c r="AI573" s="68">
        <f>+ROUND('Izračun udjela za 2024. (kune)'!AI573/'Izračun udjela za 2024. (euri)'!$G$1,2)</f>
        <v>43244.22</v>
      </c>
      <c r="AJ573" s="65">
        <f>+ROUND('Izračun udjela za 2024. (kune)'!AJ573/'Izračun udjela za 2024. (euri)'!$G$1,2)</f>
        <v>8473400.8900000006</v>
      </c>
      <c r="AK573" s="67">
        <f>+ROUND('Izračun udjela za 2024. (kune)'!AK573/'Izračun udjela za 2024. (euri)'!$G$1,2)</f>
        <v>24724176.899999999</v>
      </c>
      <c r="AL573" s="65">
        <f>+ROUND('Izračun udjela za 2024. (kune)'!AL573/'Izračun udjela za 2024. (euri)'!$G$1,2)</f>
        <v>162377828.87</v>
      </c>
      <c r="AM573" s="106">
        <f>+ROUND('Izračun udjela za 2024. (kune)'!AM573/'Izračun udjela za 2024. (euri)'!$G$1,2)</f>
        <v>55281.24</v>
      </c>
      <c r="AN573" s="65">
        <f>+ROUND('Izračun udjela za 2024. (kune)'!AN573/'Izračun udjela za 2024. (euri)'!$G$1,2)</f>
        <v>10369993.25</v>
      </c>
      <c r="AO573" s="67">
        <f>+ROUND('Izračun udjela za 2024. (kune)'!AO573/'Izračun udjela za 2024. (euri)'!$G$1,2)</f>
        <v>30438609.620000001</v>
      </c>
      <c r="AP573" s="107"/>
      <c r="AQ573" s="107"/>
      <c r="AR573" s="107"/>
      <c r="AS573" s="107"/>
      <c r="AT573" s="107"/>
      <c r="AU573" s="107"/>
      <c r="AV573" s="64">
        <f>DSUM($C$1:$BV$566,AU599+1,$C$602:$C$603)</f>
        <v>639</v>
      </c>
      <c r="AW573" s="64">
        <f>DSUM($C$1:$BV$566,AV599+1,$C$602:$C$603)</f>
        <v>1869</v>
      </c>
      <c r="AX573" s="64">
        <f>DSUM($C$1:$BV$566,AW599+1,$C$602:$C$603)</f>
        <v>2531</v>
      </c>
      <c r="AY573" s="64">
        <f>DSUM($C$1:$BV$566,AX599+1,$C$602:$C$603)</f>
        <v>1208</v>
      </c>
      <c r="AZ573" s="64"/>
      <c r="BA573" s="64"/>
      <c r="BB573" s="64"/>
      <c r="BC573" s="64"/>
      <c r="BD573" s="72">
        <f t="shared" ref="BD573:BD592" si="144">+ROUND((Y573+AC573+AG573+AK573+AO573)/5,2)</f>
        <v>24797148.579999998</v>
      </c>
      <c r="BE573" s="73">
        <f t="shared" ref="BE573:BE592" si="145">ROUND(BD573/F573,2)</f>
        <v>82.66</v>
      </c>
      <c r="BF573" s="74">
        <f>+$BJ$605</f>
        <v>64.58</v>
      </c>
      <c r="BG573" s="66">
        <f t="shared" ref="BG573:BG592" si="146">IF((BF573-BE573)&lt;0,0,(BF573-BE573)*F573)</f>
        <v>0</v>
      </c>
      <c r="BH573" s="75">
        <f t="shared" ref="BH573:BH591" si="147">+BG573/$BG$7</f>
        <v>0</v>
      </c>
      <c r="BI573" s="76">
        <f t="shared" ref="BI573:BI592" si="148">+ROUND(BH573,18)</f>
        <v>0</v>
      </c>
    </row>
    <row r="574" spans="1:63" ht="15.75" customHeight="1" x14ac:dyDescent="0.25">
      <c r="A574" s="60">
        <v>1</v>
      </c>
      <c r="B574" s="61">
        <v>902</v>
      </c>
      <c r="C574" s="61">
        <v>2</v>
      </c>
      <c r="D574" s="79" t="s">
        <v>715</v>
      </c>
      <c r="E574" s="62" t="s">
        <v>717</v>
      </c>
      <c r="F574" s="64">
        <f>DSUM($C$1:$BA$566,E599+1,$D$602:$D$603)</f>
        <v>120702</v>
      </c>
      <c r="G574" s="105">
        <v>0.17</v>
      </c>
      <c r="H574" s="64">
        <f>+ROUND('Izračun udjela za 2024. (kune)'!H574/'Izračun udjela za 2024. (euri)'!$G$1,2)</f>
        <v>33575513.130000003</v>
      </c>
      <c r="I574" s="65">
        <f>+ROUND('Izračun udjela za 2024. (kune)'!I574/'Izračun udjela za 2024. (euri)'!$G$1,2)</f>
        <v>633912.36</v>
      </c>
      <c r="J574" s="66">
        <f>+ROUND('Izračun udjela za 2024. (kune)'!J574/'Izračun udjela za 2024. (euri)'!$G$1,2)</f>
        <v>5600072.1299999999</v>
      </c>
      <c r="K574" s="64">
        <f>+ROUND('Izračun udjela za 2024. (kune)'!K574/'Izračun udjela za 2024. (euri)'!$G$1,2)</f>
        <v>33800486.939999998</v>
      </c>
      <c r="L574" s="65">
        <f>+ROUND('Izračun udjela za 2024. (kune)'!L574/'Izračun udjela za 2024. (euri)'!$G$1,2)</f>
        <v>653587.47</v>
      </c>
      <c r="M574" s="66">
        <f>+ROUND('Izračun udjela za 2024. (kune)'!M574/'Izračun udjela za 2024. (euri)'!$G$1,2)</f>
        <v>5634972.9100000001</v>
      </c>
      <c r="N574" s="64">
        <f>+ROUND('Izračun udjela za 2024. (kune)'!N574/'Izračun udjela za 2024. (euri)'!$G$1,2)</f>
        <v>30337903.609999999</v>
      </c>
      <c r="O574" s="65">
        <f>+ROUND('Izračun udjela za 2024. (kune)'!O574/'Izračun udjela za 2024. (euri)'!$G$1,2)</f>
        <v>736111.75</v>
      </c>
      <c r="P574" s="66">
        <f>+ROUND('Izračun udjela za 2024. (kune)'!P574/'Izračun udjela za 2024. (euri)'!$G$1,2)</f>
        <v>5032304.62</v>
      </c>
      <c r="Q574" s="64">
        <f>+ROUND('Izračun udjela za 2024. (kune)'!Q574/'Izračun udjela za 2024. (euri)'!$G$1,2)</f>
        <v>32865703.77</v>
      </c>
      <c r="R574" s="65">
        <f>+ROUND('Izračun udjela za 2024. (kune)'!R574/'Izračun udjela za 2024. (euri)'!$G$1,2)</f>
        <v>759041.65</v>
      </c>
      <c r="S574" s="66">
        <f>+ROUND('Izračun udjela za 2024. (kune)'!S574/'Izračun udjela za 2024. (euri)'!$G$1,2)</f>
        <v>5458132.5599999996</v>
      </c>
      <c r="T574" s="64">
        <f>+ROUND('Izračun udjela za 2024. (kune)'!T574/'Izračun udjela za 2024. (euri)'!$G$1,2)</f>
        <v>30210139.32</v>
      </c>
      <c r="U574" s="65">
        <f>+ROUND('Izračun udjela za 2024. (kune)'!U574/'Izračun udjela za 2024. (euri)'!$G$1,2)</f>
        <v>659044.67000000004</v>
      </c>
      <c r="V574" s="66">
        <f>+ROUND('Izračun udjela za 2024. (kune)'!V574/'Izračun udjela za 2024. (euri)'!$G$1,2)</f>
        <v>5023686.09</v>
      </c>
      <c r="W574" s="64">
        <f>+ROUND('Izračun udjela za 2024. (kune)'!W574/'Izračun udjela za 2024. (euri)'!$G$1,2)</f>
        <v>35602875.159999996</v>
      </c>
      <c r="X574" s="65">
        <f>+ROUND('Izračun udjela za 2024. (kune)'!X574/'Izračun udjela za 2024. (euri)'!$G$1,2)</f>
        <v>769139.28</v>
      </c>
      <c r="Y574" s="66">
        <f>+ROUND('Izračun udjela za 2024. (kune)'!Y574/'Izračun udjela za 2024. (euri)'!$G$1,2)</f>
        <v>5921735.0999999996</v>
      </c>
      <c r="Z574" s="64">
        <f>+ROUND('Izračun udjela za 2024. (kune)'!Z574/'Izračun udjela za 2024. (euri)'!$G$1,2)</f>
        <v>41780122.18</v>
      </c>
      <c r="AA574" s="106">
        <f>+ROUND('Izračun udjela za 2024. (kune)'!AA574/'Izračun udjela za 2024. (euri)'!$G$1,2)</f>
        <v>64985.24</v>
      </c>
      <c r="AB574" s="65">
        <f>+ROUND('Izračun udjela za 2024. (kune)'!AB574/'Izračun udjela za 2024. (euri)'!$G$1,2)</f>
        <v>965685.44</v>
      </c>
      <c r="AC574" s="67">
        <f>+ROUND('Izračun udjela za 2024. (kune)'!AC574/'Izračun udjela za 2024. (euri)'!$G$1,2)</f>
        <v>6946664.1699999999</v>
      </c>
      <c r="AD574" s="64">
        <f>+ROUND('Izračun udjela za 2024. (kune)'!AD574/'Izračun udjela za 2024. (euri)'!$G$1,2)</f>
        <v>41631123.409999996</v>
      </c>
      <c r="AE574" s="68">
        <f>+ROUND('Izračun udjela za 2024. (kune)'!AE574/'Izračun udjela za 2024. (euri)'!$G$1,2)</f>
        <v>28084.400000000001</v>
      </c>
      <c r="AF574" s="64">
        <f>+ROUND('Izračun udjela za 2024. (kune)'!AF574/'Izračun udjela za 2024. (euri)'!$G$1,2)</f>
        <v>970751.11</v>
      </c>
      <c r="AG574" s="67">
        <f>+ROUND('Izračun udjela za 2024. (kune)'!AG574/'Izračun udjela za 2024. (euri)'!$G$1,2)</f>
        <v>6929420.0599999996</v>
      </c>
      <c r="AH574" s="64">
        <f>+ROUND('Izračun udjela za 2024. (kune)'!AH574/'Izračun udjela za 2024. (euri)'!$G$1,2)</f>
        <v>38439486.109999999</v>
      </c>
      <c r="AI574" s="68">
        <f>+ROUND('Izračun udjela za 2024. (kune)'!AI574/'Izračun udjela za 2024. (euri)'!$G$1,2)</f>
        <v>17960.669999999998</v>
      </c>
      <c r="AJ574" s="65">
        <f>+ROUND('Izračun udjela za 2024. (kune)'!AJ574/'Izračun udjela za 2024. (euri)'!$G$1,2)</f>
        <v>903933.27</v>
      </c>
      <c r="AK574" s="67">
        <f>+ROUND('Izračun udjela za 2024. (kune)'!AK574/'Izračun udjela za 2024. (euri)'!$G$1,2)</f>
        <v>7541702.79</v>
      </c>
      <c r="AL574" s="65">
        <f>+ROUND('Izračun udjela za 2024. (kune)'!AL574/'Izračun udjela za 2024. (euri)'!$G$1,2)</f>
        <v>47003094.659999996</v>
      </c>
      <c r="AM574" s="106">
        <f>+ROUND('Izračun udjela za 2024. (kune)'!AM574/'Izračun udjela za 2024. (euri)'!$G$1,2)</f>
        <v>21570.54</v>
      </c>
      <c r="AN574" s="65">
        <f>+ROUND('Izračun udjela za 2024. (kune)'!AN574/'Izračun udjela za 2024. (euri)'!$G$1,2)</f>
        <v>1115227.99</v>
      </c>
      <c r="AO574" s="67">
        <f>+ROUND('Izračun udjela za 2024. (kune)'!AO574/'Izračun udjela za 2024. (euri)'!$G$1,2)</f>
        <v>9216699.4000000004</v>
      </c>
      <c r="AP574" s="107"/>
      <c r="AQ574" s="107"/>
      <c r="AR574" s="107"/>
      <c r="AS574" s="107"/>
      <c r="AT574" s="107"/>
      <c r="AU574" s="107"/>
      <c r="AV574" s="64">
        <f>DSUM($C$1:$BV$566,AU599+1,$D$602:$D$603)</f>
        <v>569</v>
      </c>
      <c r="AW574" s="64">
        <f>DSUM($C$1:$BV$566,AV599+1,$D$602:$D$603)</f>
        <v>648</v>
      </c>
      <c r="AX574" s="64">
        <f>DSUM($C$1:$BV$566,AW599+1,$D$602:$D$603)</f>
        <v>959</v>
      </c>
      <c r="AY574" s="64">
        <f>DSUM($C$1:$BV$566,AX599+1,$D$602:$D$603)</f>
        <v>1091</v>
      </c>
      <c r="AZ574" s="64"/>
      <c r="BA574" s="64"/>
      <c r="BB574" s="64"/>
      <c r="BC574" s="64"/>
      <c r="BD574" s="72">
        <f t="shared" si="144"/>
        <v>7311244.2999999998</v>
      </c>
      <c r="BE574" s="73">
        <f t="shared" si="145"/>
        <v>60.57</v>
      </c>
      <c r="BF574" s="74">
        <f t="shared" ref="BF574:BF592" si="149">+$BJ$605</f>
        <v>64.58</v>
      </c>
      <c r="BG574" s="66">
        <f t="shared" si="146"/>
        <v>484015.01999999979</v>
      </c>
      <c r="BH574" s="75">
        <f t="shared" si="147"/>
        <v>1.3676314939605851E-3</v>
      </c>
      <c r="BI574" s="76">
        <f t="shared" si="148"/>
        <v>1.3676314939605901E-3</v>
      </c>
    </row>
    <row r="575" spans="1:63" ht="15.75" customHeight="1" x14ac:dyDescent="0.25">
      <c r="A575" s="60">
        <v>1</v>
      </c>
      <c r="B575" s="61">
        <v>903</v>
      </c>
      <c r="C575" s="61">
        <v>3</v>
      </c>
      <c r="D575" s="79" t="s">
        <v>715</v>
      </c>
      <c r="E575" s="62" t="s">
        <v>718</v>
      </c>
      <c r="F575" s="64">
        <f>DSUM($C$1:$BA$566,E599+1,$E$602:$E$603)</f>
        <v>139603</v>
      </c>
      <c r="G575" s="105">
        <v>0.17</v>
      </c>
      <c r="H575" s="64">
        <f>+ROUND('Izračun udjela za 2024. (kune)'!H575/'Izračun udjela za 2024. (euri)'!$G$1,2)</f>
        <v>36192227.020000003</v>
      </c>
      <c r="I575" s="65">
        <f>+ROUND('Izračun udjela za 2024. (kune)'!I575/'Izračun udjela za 2024. (euri)'!$G$1,2)</f>
        <v>3244865.41</v>
      </c>
      <c r="J575" s="66">
        <f>+ROUND('Izračun udjela za 2024. (kune)'!J575/'Izračun udjela za 2024. (euri)'!$G$1,2)</f>
        <v>5601051.4699999997</v>
      </c>
      <c r="K575" s="64">
        <f>+ROUND('Izračun udjela za 2024. (kune)'!K575/'Izračun udjela za 2024. (euri)'!$G$1,2)</f>
        <v>36270010.270000003</v>
      </c>
      <c r="L575" s="65">
        <f>+ROUND('Izračun udjela za 2024. (kune)'!L575/'Izračun udjela za 2024. (euri)'!$G$1,2)</f>
        <v>3263506.48</v>
      </c>
      <c r="M575" s="66">
        <f>+ROUND('Izračun udjela za 2024. (kune)'!M575/'Izračun udjela za 2024. (euri)'!$G$1,2)</f>
        <v>5611105.6399999997</v>
      </c>
      <c r="N575" s="64">
        <f>+ROUND('Izračun udjela za 2024. (kune)'!N575/'Izračun udjela za 2024. (euri)'!$G$1,2)</f>
        <v>31611820.289999999</v>
      </c>
      <c r="O575" s="65">
        <f>+ROUND('Izračun udjela za 2024. (kune)'!O575/'Izračun udjela za 2024. (euri)'!$G$1,2)</f>
        <v>2493890.46</v>
      </c>
      <c r="P575" s="66">
        <f>+ROUND('Izračun udjela za 2024. (kune)'!P575/'Izračun udjela za 2024. (euri)'!$G$1,2)</f>
        <v>4950048.07</v>
      </c>
      <c r="Q575" s="64">
        <f>+ROUND('Izračun udjela za 2024. (kune)'!Q575/'Izračun udjela za 2024. (euri)'!$G$1,2)</f>
        <v>33489667.260000002</v>
      </c>
      <c r="R575" s="65">
        <f>+ROUND('Izračun udjela za 2024. (kune)'!R575/'Izračun udjela za 2024. (euri)'!$G$1,2)</f>
        <v>2640750.37</v>
      </c>
      <c r="S575" s="66">
        <f>+ROUND('Izračun udjela za 2024. (kune)'!S575/'Izračun udjela za 2024. (euri)'!$G$1,2)</f>
        <v>5244315.87</v>
      </c>
      <c r="T575" s="64">
        <f>+ROUND('Izračun udjela za 2024. (kune)'!T575/'Izračun udjela za 2024. (euri)'!$G$1,2)</f>
        <v>29371596.640000001</v>
      </c>
      <c r="U575" s="65">
        <f>+ROUND('Izračun udjela za 2024. (kune)'!U575/'Izračun udjela za 2024. (euri)'!$G$1,2)</f>
        <v>2338791.11</v>
      </c>
      <c r="V575" s="66">
        <f>+ROUND('Izračun udjela za 2024. (kune)'!V575/'Izračun udjela za 2024. (euri)'!$G$1,2)</f>
        <v>4595576.9400000004</v>
      </c>
      <c r="W575" s="64">
        <f>+ROUND('Izračun udjela za 2024. (kune)'!W575/'Izračun udjela za 2024. (euri)'!$G$1,2)</f>
        <v>35582414.539999999</v>
      </c>
      <c r="X575" s="65">
        <f>+ROUND('Izračun udjela za 2024. (kune)'!X575/'Izračun udjela za 2024. (euri)'!$G$1,2)</f>
        <v>2838028.97</v>
      </c>
      <c r="Y575" s="66">
        <f>+ROUND('Izračun udjela za 2024. (kune)'!Y575/'Izračun udjela za 2024. (euri)'!$G$1,2)</f>
        <v>5566545.5499999998</v>
      </c>
      <c r="Z575" s="64">
        <f>+ROUND('Izračun udjela za 2024. (kune)'!Z575/'Izračun udjela za 2024. (euri)'!$G$1,2)</f>
        <v>39282577.039999999</v>
      </c>
      <c r="AA575" s="106">
        <f>+ROUND('Izračun udjela za 2024. (kune)'!AA575/'Izračun udjela za 2024. (euri)'!$G$1,2)</f>
        <v>84312.77</v>
      </c>
      <c r="AB575" s="65">
        <f>+ROUND('Izračun udjela za 2024. (kune)'!AB575/'Izračun udjela za 2024. (euri)'!$G$1,2)</f>
        <v>3102449.62</v>
      </c>
      <c r="AC575" s="67">
        <f>+ROUND('Izračun udjela za 2024. (kune)'!AC575/'Izračun udjela za 2024. (euri)'!$G$1,2)</f>
        <v>6145900.2800000003</v>
      </c>
      <c r="AD575" s="64">
        <f>+ROUND('Izračun udjela za 2024. (kune)'!AD575/'Izračun udjela za 2024. (euri)'!$G$1,2)</f>
        <v>38735087.490000002</v>
      </c>
      <c r="AE575" s="68">
        <f>+ROUND('Izračun udjela za 2024. (kune)'!AE575/'Izračun udjela za 2024. (euri)'!$G$1,2)</f>
        <v>21517.95</v>
      </c>
      <c r="AF575" s="64">
        <f>+ROUND('Izračun udjela za 2024. (kune)'!AF575/'Izračun udjela za 2024. (euri)'!$G$1,2)</f>
        <v>3090323.73</v>
      </c>
      <c r="AG575" s="67">
        <f>+ROUND('Izračun udjela za 2024. (kune)'!AG575/'Izračun udjela za 2024. (euri)'!$G$1,2)</f>
        <v>6065123.5999999996</v>
      </c>
      <c r="AH575" s="64">
        <f>+ROUND('Izračun udjela za 2024. (kune)'!AH575/'Izračun udjela za 2024. (euri)'!$G$1,2)</f>
        <v>34430398.490000002</v>
      </c>
      <c r="AI575" s="68">
        <f>+ROUND('Izračun udjela za 2024. (kune)'!AI575/'Izračun udjela za 2024. (euri)'!$G$1,2)</f>
        <v>14194.29</v>
      </c>
      <c r="AJ575" s="65">
        <f>+ROUND('Izračun udjela za 2024. (kune)'!AJ575/'Izračun udjela za 2024. (euri)'!$G$1,2)</f>
        <v>2289415.13</v>
      </c>
      <c r="AK575" s="67">
        <f>+ROUND('Izračun udjela za 2024. (kune)'!AK575/'Izračun udjela za 2024. (euri)'!$G$1,2)</f>
        <v>6437223.2300000004</v>
      </c>
      <c r="AL575" s="65">
        <f>+ROUND('Izračun udjela za 2024. (kune)'!AL575/'Izračun udjela za 2024. (euri)'!$G$1,2)</f>
        <v>41083444.729999997</v>
      </c>
      <c r="AM575" s="106">
        <f>+ROUND('Izračun udjela za 2024. (kune)'!AM575/'Izračun udjela za 2024. (euri)'!$G$1,2)</f>
        <v>12668.97</v>
      </c>
      <c r="AN575" s="65">
        <f>+ROUND('Izračun udjela za 2024. (kune)'!AN575/'Izračun udjela za 2024. (euri)'!$G$1,2)</f>
        <v>3239097.37</v>
      </c>
      <c r="AO575" s="67">
        <f>+ROUND('Izračun udjela za 2024. (kune)'!AO575/'Izračun udjela za 2024. (euri)'!$G$1,2)</f>
        <v>7579236.3399999999</v>
      </c>
      <c r="AP575" s="107"/>
      <c r="AQ575" s="107"/>
      <c r="AR575" s="107"/>
      <c r="AS575" s="107"/>
      <c r="AT575" s="107"/>
      <c r="AU575" s="107"/>
      <c r="AV575" s="64">
        <f>DSUM($C$1:$BV$566,AU599+1,$E$602:$E$603)</f>
        <v>284</v>
      </c>
      <c r="AW575" s="64">
        <f>DSUM($C$1:$BV$566,AV599+1,$E$602:$E$603)</f>
        <v>271</v>
      </c>
      <c r="AX575" s="64">
        <f>DSUM($C$1:$BV$566,AW599+1,$E$602:$E$603)</f>
        <v>298</v>
      </c>
      <c r="AY575" s="64">
        <f>DSUM($C$1:$BV$566,AX599+1,$E$602:$E$603)</f>
        <v>324</v>
      </c>
      <c r="AZ575" s="64"/>
      <c r="BA575" s="64"/>
      <c r="BB575" s="64"/>
      <c r="BC575" s="64"/>
      <c r="BD575" s="72">
        <f t="shared" si="144"/>
        <v>6358805.7999999998</v>
      </c>
      <c r="BE575" s="73">
        <f t="shared" si="145"/>
        <v>45.55</v>
      </c>
      <c r="BF575" s="74">
        <f t="shared" si="149"/>
        <v>64.58</v>
      </c>
      <c r="BG575" s="66">
        <f t="shared" si="146"/>
        <v>2656645.0900000003</v>
      </c>
      <c r="BH575" s="75">
        <f t="shared" si="147"/>
        <v>7.5066089753986461E-3</v>
      </c>
      <c r="BI575" s="76">
        <f t="shared" si="148"/>
        <v>7.5066089753986504E-3</v>
      </c>
    </row>
    <row r="576" spans="1:63" ht="15.75" customHeight="1" x14ac:dyDescent="0.25">
      <c r="A576" s="60">
        <v>1</v>
      </c>
      <c r="B576" s="61">
        <v>904</v>
      </c>
      <c r="C576" s="61">
        <v>4</v>
      </c>
      <c r="D576" s="79" t="s">
        <v>715</v>
      </c>
      <c r="E576" s="62" t="s">
        <v>719</v>
      </c>
      <c r="F576" s="64">
        <f>DSUM($C$1:$BA$566,E599+1,$F$602:$F$603)</f>
        <v>112195</v>
      </c>
      <c r="G576" s="105">
        <v>0.17</v>
      </c>
      <c r="H576" s="64">
        <f>+ROUND('Izračun udjela za 2024. (kune)'!H576/'Izračun udjela za 2024. (euri)'!$G$1,2)</f>
        <v>34592810.780000001</v>
      </c>
      <c r="I576" s="65">
        <f>+ROUND('Izračun udjela za 2024. (kune)'!I576/'Izračun udjela za 2024. (euri)'!$G$1,2)</f>
        <v>2856197.71</v>
      </c>
      <c r="J576" s="66">
        <f>+ROUND('Izračun udjela za 2024. (kune)'!J576/'Izračun udjela za 2024. (euri)'!$G$1,2)</f>
        <v>5395224.2199999997</v>
      </c>
      <c r="K576" s="64">
        <f>+ROUND('Izračun udjela za 2024. (kune)'!K576/'Izračun udjela za 2024. (euri)'!$G$1,2)</f>
        <v>34622585.450000003</v>
      </c>
      <c r="L576" s="65">
        <f>+ROUND('Izračun udjela za 2024. (kune)'!L576/'Izračun udjela za 2024. (euri)'!$G$1,2)</f>
        <v>2910424.92</v>
      </c>
      <c r="M576" s="66">
        <f>+ROUND('Izračun udjela za 2024. (kune)'!M576/'Izračun udjela za 2024. (euri)'!$G$1,2)</f>
        <v>5391067.29</v>
      </c>
      <c r="N576" s="64">
        <f>+ROUND('Izračun udjela za 2024. (kune)'!N576/'Izračun udjela za 2024. (euri)'!$G$1,2)</f>
        <v>31606091.82</v>
      </c>
      <c r="O576" s="65">
        <f>+ROUND('Izračun udjela za 2024. (kune)'!O576/'Izračun udjela za 2024. (euri)'!$G$1,2)</f>
        <v>3258477.4</v>
      </c>
      <c r="P576" s="66">
        <f>+ROUND('Izračun udjela za 2024. (kune)'!P576/'Izračun udjela za 2024. (euri)'!$G$1,2)</f>
        <v>4819094.45</v>
      </c>
      <c r="Q576" s="64">
        <f>+ROUND('Izračun udjela za 2024. (kune)'!Q576/'Izračun udjela za 2024. (euri)'!$G$1,2)</f>
        <v>37540568.350000001</v>
      </c>
      <c r="R576" s="65">
        <f>+ROUND('Izračun udjela za 2024. (kune)'!R576/'Izračun udjela za 2024. (euri)'!$G$1,2)</f>
        <v>3898542.02</v>
      </c>
      <c r="S576" s="66">
        <f>+ROUND('Izračun udjela za 2024. (kune)'!S576/'Izračun udjela za 2024. (euri)'!$G$1,2)</f>
        <v>5719144.4800000004</v>
      </c>
      <c r="T576" s="64">
        <f>+ROUND('Izračun udjela za 2024. (kune)'!T576/'Izračun udjela za 2024. (euri)'!$G$1,2)</f>
        <v>34528697.520000003</v>
      </c>
      <c r="U576" s="65">
        <f>+ROUND('Izračun udjela za 2024. (kune)'!U576/'Izračun udjela za 2024. (euri)'!$G$1,2)</f>
        <v>3541847.24</v>
      </c>
      <c r="V576" s="66">
        <f>+ROUND('Izračun udjela za 2024. (kune)'!V576/'Izračun udjela za 2024. (euri)'!$G$1,2)</f>
        <v>5267764.55</v>
      </c>
      <c r="W576" s="64">
        <f>+ROUND('Izračun udjela za 2024. (kune)'!W576/'Izračun udjela za 2024. (euri)'!$G$1,2)</f>
        <v>37434413.719999999</v>
      </c>
      <c r="X576" s="65">
        <f>+ROUND('Izračun udjela za 2024. (kune)'!X576/'Izračun udjela za 2024. (euri)'!$G$1,2)</f>
        <v>3366166.76</v>
      </c>
      <c r="Y576" s="66">
        <f>+ROUND('Izračun udjela za 2024. (kune)'!Y576/'Izračun udjela za 2024. (euri)'!$G$1,2)</f>
        <v>5791601.9800000004</v>
      </c>
      <c r="Z576" s="64">
        <f>+ROUND('Izračun udjela za 2024. (kune)'!Z576/'Izračun udjela za 2024. (euri)'!$G$1,2)</f>
        <v>43637476.200000003</v>
      </c>
      <c r="AA576" s="106">
        <f>+ROUND('Izračun udjela za 2024. (kune)'!AA576/'Izračun udjela za 2024. (euri)'!$G$1,2)</f>
        <v>206057.93</v>
      </c>
      <c r="AB576" s="65">
        <f>+ROUND('Izračun udjela za 2024. (kune)'!AB576/'Izračun udjela za 2024. (euri)'!$G$1,2)</f>
        <v>3847497.84</v>
      </c>
      <c r="AC576" s="67">
        <f>+ROUND('Izračun udjela za 2024. (kune)'!AC576/'Izračun udjela za 2024. (euri)'!$G$1,2)</f>
        <v>6842171.1100000003</v>
      </c>
      <c r="AD576" s="64">
        <f>+ROUND('Izračun udjela za 2024. (kune)'!AD576/'Izračun udjela za 2024. (euri)'!$G$1,2)</f>
        <v>40776373.780000001</v>
      </c>
      <c r="AE576" s="68">
        <f>+ROUND('Izračun udjela za 2024. (kune)'!AE576/'Izračun udjela za 2024. (euri)'!$G$1,2)</f>
        <v>105874.53</v>
      </c>
      <c r="AF576" s="64">
        <f>+ROUND('Izračun udjela za 2024. (kune)'!AF576/'Izračun udjela za 2024. (euri)'!$G$1,2)</f>
        <v>3537893.25</v>
      </c>
      <c r="AG576" s="67">
        <f>+ROUND('Izračun udjela za 2024. (kune)'!AG576/'Izračun udjela za 2024. (euri)'!$G$1,2)</f>
        <v>6429035.1600000001</v>
      </c>
      <c r="AH576" s="64">
        <f>+ROUND('Izračun udjela za 2024. (kune)'!AH576/'Izračun udjela za 2024. (euri)'!$G$1,2)</f>
        <v>36478858.409999996</v>
      </c>
      <c r="AI576" s="68">
        <f>+ROUND('Izračun udjela za 2024. (kune)'!AI576/'Izračun udjela za 2024. (euri)'!$G$1,2)</f>
        <v>136386.93</v>
      </c>
      <c r="AJ576" s="65">
        <f>+ROUND('Izračun udjela za 2024. (kune)'!AJ576/'Izračun udjela za 2024. (euri)'!$G$1,2)</f>
        <v>3148318.46</v>
      </c>
      <c r="AK576" s="67">
        <f>+ROUND('Izračun udjela za 2024. (kune)'!AK576/'Izračun udjela za 2024. (euri)'!$G$1,2)</f>
        <v>6788900.2800000003</v>
      </c>
      <c r="AL576" s="65">
        <f>+ROUND('Izračun udjela za 2024. (kune)'!AL576/'Izračun udjela za 2024. (euri)'!$G$1,2)</f>
        <v>45052439.68</v>
      </c>
      <c r="AM576" s="106">
        <f>+ROUND('Izračun udjela za 2024. (kune)'!AM576/'Izračun udjela za 2024. (euri)'!$G$1,2)</f>
        <v>143873.94</v>
      </c>
      <c r="AN576" s="65">
        <f>+ROUND('Izračun udjela za 2024. (kune)'!AN576/'Izračun udjela za 2024. (euri)'!$G$1,2)</f>
        <v>3189128.44</v>
      </c>
      <c r="AO576" s="67">
        <f>+ROUND('Izračun udjela za 2024. (kune)'!AO576/'Izračun udjela za 2024. (euri)'!$G$1,2)</f>
        <v>8498814.7899999991</v>
      </c>
      <c r="AP576" s="107"/>
      <c r="AQ576" s="107"/>
      <c r="AR576" s="107"/>
      <c r="AS576" s="107"/>
      <c r="AT576" s="107"/>
      <c r="AU576" s="107"/>
      <c r="AV576" s="64">
        <f>DSUM($C$1:$BV$566,AU599+1,$F$602:$F$603)</f>
        <v>3336</v>
      </c>
      <c r="AW576" s="64">
        <f>DSUM($C$1:$BV$566,AV599+1,$F$602:$F$603)</f>
        <v>3442</v>
      </c>
      <c r="AX576" s="64">
        <f>DSUM($C$1:$BV$566,AW599+1,$F$602:$F$603)</f>
        <v>3769</v>
      </c>
      <c r="AY576" s="64">
        <f>DSUM($C$1:$BV$566,AX599+1,$F$602:$F$603)</f>
        <v>3891</v>
      </c>
      <c r="AZ576" s="64"/>
      <c r="BA576" s="64"/>
      <c r="BB576" s="64"/>
      <c r="BC576" s="64"/>
      <c r="BD576" s="72">
        <f t="shared" si="144"/>
        <v>6870104.6600000001</v>
      </c>
      <c r="BE576" s="73">
        <f t="shared" si="145"/>
        <v>61.23</v>
      </c>
      <c r="BF576" s="74">
        <f t="shared" si="149"/>
        <v>64.58</v>
      </c>
      <c r="BG576" s="66">
        <f t="shared" si="146"/>
        <v>375853.25000000017</v>
      </c>
      <c r="BH576" s="75">
        <f t="shared" si="147"/>
        <v>1.0620098975594636E-3</v>
      </c>
      <c r="BI576" s="76">
        <f t="shared" si="148"/>
        <v>1.06200989755946E-3</v>
      </c>
    </row>
    <row r="577" spans="1:61" ht="15.75" customHeight="1" x14ac:dyDescent="0.25">
      <c r="A577" s="60">
        <v>1</v>
      </c>
      <c r="B577" s="61">
        <v>905</v>
      </c>
      <c r="C577" s="61">
        <v>5</v>
      </c>
      <c r="D577" s="79" t="s">
        <v>715</v>
      </c>
      <c r="E577" s="62" t="s">
        <v>720</v>
      </c>
      <c r="F577" s="64">
        <f>DSUM($C$1:$BA$566,E599+1,$G$602:$G$603)</f>
        <v>159487</v>
      </c>
      <c r="G577" s="105">
        <v>0.17</v>
      </c>
      <c r="H577" s="64">
        <f>+ROUND('Izračun udjela za 2024. (kune)'!H577/'Izračun udjela za 2024. (euri)'!$G$1,2)</f>
        <v>47123366.960000001</v>
      </c>
      <c r="I577" s="65">
        <f>+ROUND('Izračun udjela za 2024. (kune)'!I577/'Izračun udjela za 2024. (euri)'!$G$1,2)</f>
        <v>3856008.67</v>
      </c>
      <c r="J577" s="66">
        <f>+ROUND('Izračun udjela za 2024. (kune)'!J577/'Izračun udjela za 2024. (euri)'!$G$1,2)</f>
        <v>7355450.9100000001</v>
      </c>
      <c r="K577" s="64">
        <f>+ROUND('Izračun udjela za 2024. (kune)'!K577/'Izračun udjela za 2024. (euri)'!$G$1,2)</f>
        <v>48288624.340000004</v>
      </c>
      <c r="L577" s="65">
        <f>+ROUND('Izračun udjela za 2024. (kune)'!L577/'Izračun udjela za 2024. (euri)'!$G$1,2)</f>
        <v>3999065.83</v>
      </c>
      <c r="M577" s="66">
        <f>+ROUND('Izračun udjela za 2024. (kune)'!M577/'Izračun udjela za 2024. (euri)'!$G$1,2)</f>
        <v>7529224.9500000002</v>
      </c>
      <c r="N577" s="64">
        <f>+ROUND('Izračun udjela za 2024. (kune)'!N577/'Izračun udjela za 2024. (euri)'!$G$1,2)</f>
        <v>43805776.200000003</v>
      </c>
      <c r="O577" s="65">
        <f>+ROUND('Izračun udjela za 2024. (kune)'!O577/'Izračun udjela za 2024. (euri)'!$G$1,2)</f>
        <v>3575410.71</v>
      </c>
      <c r="P577" s="66">
        <f>+ROUND('Izračun udjela za 2024. (kune)'!P577/'Izračun udjela za 2024. (euri)'!$G$1,2)</f>
        <v>6839162.1299999999</v>
      </c>
      <c r="Q577" s="64">
        <f>+ROUND('Izračun udjela za 2024. (kune)'!Q577/'Izračun udjela za 2024. (euri)'!$G$1,2)</f>
        <v>46956835.310000002</v>
      </c>
      <c r="R577" s="65">
        <f>+ROUND('Izračun udjela za 2024. (kune)'!R577/'Izračun udjela za 2024. (euri)'!$G$1,2)</f>
        <v>3826013.56</v>
      </c>
      <c r="S577" s="66">
        <f>+ROUND('Izračun udjela za 2024. (kune)'!S577/'Izračun udjela za 2024. (euri)'!$G$1,2)</f>
        <v>7332239.7000000002</v>
      </c>
      <c r="T577" s="64">
        <f>+ROUND('Izračun udjela za 2024. (kune)'!T577/'Izračun udjela za 2024. (euri)'!$G$1,2)</f>
        <v>44574725.240000002</v>
      </c>
      <c r="U577" s="65">
        <f>+ROUND('Izračun udjela za 2024. (kune)'!U577/'Izračun udjela za 2024. (euri)'!$G$1,2)</f>
        <v>3632126.18</v>
      </c>
      <c r="V577" s="66">
        <f>+ROUND('Izračun udjela za 2024. (kune)'!V577/'Izračun udjela za 2024. (euri)'!$G$1,2)</f>
        <v>6960241.8399999999</v>
      </c>
      <c r="W577" s="64">
        <f>+ROUND('Izračun udjela za 2024. (kune)'!W577/'Izračun udjela za 2024. (euri)'!$G$1,2)</f>
        <v>53164860.950000003</v>
      </c>
      <c r="X577" s="65">
        <f>+ROUND('Izračun udjela za 2024. (kune)'!X577/'Izračun udjela za 2024. (euri)'!$G$1,2)</f>
        <v>4436321.5199999996</v>
      </c>
      <c r="Y577" s="66">
        <f>+ROUND('Izračun udjela za 2024. (kune)'!Y577/'Izračun udjela za 2024. (euri)'!$G$1,2)</f>
        <v>8283851.7000000002</v>
      </c>
      <c r="Z577" s="64">
        <f>+ROUND('Izračun udjela za 2024. (kune)'!Z577/'Izračun udjela za 2024. (euri)'!$G$1,2)</f>
        <v>60313812.039999999</v>
      </c>
      <c r="AA577" s="106">
        <f>+ROUND('Izračun udjela za 2024. (kune)'!AA577/'Izračun udjela za 2024. (euri)'!$G$1,2)</f>
        <v>83893.14</v>
      </c>
      <c r="AB577" s="65">
        <f>+ROUND('Izračun udjela za 2024. (kune)'!AB577/'Izračun udjela za 2024. (euri)'!$G$1,2)</f>
        <v>5092045.5999999996</v>
      </c>
      <c r="AC577" s="67">
        <f>+ROUND('Izračun udjela za 2024. (kune)'!AC577/'Izračun udjela za 2024. (euri)'!$G$1,2)</f>
        <v>9383050.25</v>
      </c>
      <c r="AD577" s="64">
        <f>+ROUND('Izračun udjela za 2024. (kune)'!AD577/'Izračun udjela za 2024. (euri)'!$G$1,2)</f>
        <v>58930581.710000001</v>
      </c>
      <c r="AE577" s="68">
        <f>+ROUND('Izračun udjela za 2024. (kune)'!AE577/'Izračun udjela za 2024. (euri)'!$G$1,2)</f>
        <v>26787.4</v>
      </c>
      <c r="AF577" s="64">
        <f>+ROUND('Izračun udjela za 2024. (kune)'!AF577/'Izračun udjela za 2024. (euri)'!$G$1,2)</f>
        <v>4956156.8</v>
      </c>
      <c r="AG577" s="67">
        <f>+ROUND('Izračun udjela za 2024. (kune)'!AG577/'Izračun udjela za 2024. (euri)'!$G$1,2)</f>
        <v>9183925.3699999992</v>
      </c>
      <c r="AH577" s="64">
        <f>+ROUND('Izračun udjela za 2024. (kune)'!AH577/'Izračun udjela za 2024. (euri)'!$G$1,2)</f>
        <v>56269133.68</v>
      </c>
      <c r="AI577" s="68">
        <f>+ROUND('Izračun udjela za 2024. (kune)'!AI577/'Izračun udjela za 2024. (euri)'!$G$1,2)</f>
        <v>25329.33</v>
      </c>
      <c r="AJ577" s="65">
        <f>+ROUND('Izračun udjela za 2024. (kune)'!AJ577/'Izračun udjela za 2024. (euri)'!$G$1,2)</f>
        <v>4759373.07</v>
      </c>
      <c r="AK577" s="67">
        <f>+ROUND('Izračun udjela za 2024. (kune)'!AK577/'Izračun udjela za 2024. (euri)'!$G$1,2)</f>
        <v>10323921.890000001</v>
      </c>
      <c r="AL577" s="65">
        <f>+ROUND('Izračun udjela za 2024. (kune)'!AL577/'Izračun udjela za 2024. (euri)'!$G$1,2)</f>
        <v>68741289.409999996</v>
      </c>
      <c r="AM577" s="106">
        <f>+ROUND('Izračun udjela za 2024. (kune)'!AM577/'Izračun udjela za 2024. (euri)'!$G$1,2)</f>
        <v>22309.96</v>
      </c>
      <c r="AN577" s="65">
        <f>+ROUND('Izračun udjela za 2024. (kune)'!AN577/'Izračun udjela za 2024. (euri)'!$G$1,2)</f>
        <v>5056505.62</v>
      </c>
      <c r="AO577" s="67">
        <f>+ROUND('Izračun udjela za 2024. (kune)'!AO577/'Izračun udjela za 2024. (euri)'!$G$1,2)</f>
        <v>12765463.109999999</v>
      </c>
      <c r="AP577" s="107"/>
      <c r="AQ577" s="107"/>
      <c r="AR577" s="107"/>
      <c r="AS577" s="107"/>
      <c r="AT577" s="107"/>
      <c r="AU577" s="107"/>
      <c r="AV577" s="64">
        <f>DSUM($C$1:$BV$566,AU599+1,$G$602:$G$603)</f>
        <v>284</v>
      </c>
      <c r="AW577" s="64">
        <f>DSUM($C$1:$BV$566,AV599+1,$G$602:$G$603)</f>
        <v>379</v>
      </c>
      <c r="AX577" s="64">
        <f>DSUM($C$1:$BV$566,AW599+1,$G$602:$G$603)</f>
        <v>679</v>
      </c>
      <c r="AY577" s="64">
        <f>DSUM($C$1:$BV$566,AX599+1,$G$602:$G$603)</f>
        <v>828</v>
      </c>
      <c r="AZ577" s="64"/>
      <c r="BA577" s="64"/>
      <c r="BB577" s="64"/>
      <c r="BC577" s="64"/>
      <c r="BD577" s="72">
        <f t="shared" si="144"/>
        <v>9988042.4600000009</v>
      </c>
      <c r="BE577" s="73">
        <f t="shared" si="145"/>
        <v>62.63</v>
      </c>
      <c r="BF577" s="74">
        <f t="shared" si="149"/>
        <v>64.58</v>
      </c>
      <c r="BG577" s="66">
        <f t="shared" si="146"/>
        <v>310999.64999999932</v>
      </c>
      <c r="BH577" s="75">
        <f t="shared" si="147"/>
        <v>8.7875974582507456E-4</v>
      </c>
      <c r="BI577" s="76">
        <f t="shared" si="148"/>
        <v>8.7875974582507499E-4</v>
      </c>
    </row>
    <row r="578" spans="1:61" ht="20.25" customHeight="1" x14ac:dyDescent="0.25">
      <c r="A578" s="60">
        <v>1</v>
      </c>
      <c r="B578" s="61">
        <v>906</v>
      </c>
      <c r="C578" s="61">
        <v>6</v>
      </c>
      <c r="D578" s="79" t="s">
        <v>715</v>
      </c>
      <c r="E578" s="62" t="s">
        <v>721</v>
      </c>
      <c r="F578" s="64">
        <f>DSUM($C$1:$BA$566,E599+1,$H$602:$H$603)</f>
        <v>101221</v>
      </c>
      <c r="G578" s="105">
        <v>0.17</v>
      </c>
      <c r="H578" s="64">
        <f>+ROUND('Izračun udjela za 2024. (kune)'!H578/'Izračun udjela za 2024. (euri)'!$G$1,2)</f>
        <v>25629468.59</v>
      </c>
      <c r="I578" s="65">
        <f>+ROUND('Izračun udjela za 2024. (kune)'!I578/'Izračun udjela za 2024. (euri)'!$G$1,2)</f>
        <v>487761.08</v>
      </c>
      <c r="J578" s="66">
        <f>+ROUND('Izračun udjela za 2024. (kune)'!J578/'Izračun udjela za 2024. (euri)'!$G$1,2)</f>
        <v>4274090.28</v>
      </c>
      <c r="K578" s="64">
        <f>+ROUND('Izračun udjela za 2024. (kune)'!K578/'Izračun udjela za 2024. (euri)'!$G$1,2)</f>
        <v>25287438.23</v>
      </c>
      <c r="L578" s="65">
        <f>+ROUND('Izračun udjela za 2024. (kune)'!L578/'Izračun udjela za 2024. (euri)'!$G$1,2)</f>
        <v>471493.68</v>
      </c>
      <c r="M578" s="66">
        <f>+ROUND('Izračun udjela za 2024. (kune)'!M578/'Izračun udjela za 2024. (euri)'!$G$1,2)</f>
        <v>4218710.57</v>
      </c>
      <c r="N578" s="64">
        <f>+ROUND('Izračun udjela za 2024. (kune)'!N578/'Izračun udjela za 2024. (euri)'!$G$1,2)</f>
        <v>21562906</v>
      </c>
      <c r="O578" s="65">
        <f>+ROUND('Izračun udjela za 2024. (kune)'!O578/'Izračun udjela za 2024. (euri)'!$G$1,2)</f>
        <v>421652.4</v>
      </c>
      <c r="P578" s="66">
        <f>+ROUND('Izračun udjela za 2024. (kune)'!P578/'Izračun udjela za 2024. (euri)'!$G$1,2)</f>
        <v>3594013.11</v>
      </c>
      <c r="Q578" s="64">
        <f>+ROUND('Izračun udjela za 2024. (kune)'!Q578/'Izračun udjela za 2024. (euri)'!$G$1,2)</f>
        <v>22977783.379999999</v>
      </c>
      <c r="R578" s="65">
        <f>+ROUND('Izračun udjela za 2024. (kune)'!R578/'Izračun udjela za 2024. (euri)'!$G$1,2)</f>
        <v>467185.91999999998</v>
      </c>
      <c r="S578" s="66">
        <f>+ROUND('Izračun udjela za 2024. (kune)'!S578/'Izračun udjela za 2024. (euri)'!$G$1,2)</f>
        <v>3826801.57</v>
      </c>
      <c r="T578" s="64">
        <f>+ROUND('Izračun udjela za 2024. (kune)'!T578/'Izračun udjela za 2024. (euri)'!$G$1,2)</f>
        <v>22191635.5</v>
      </c>
      <c r="U578" s="65">
        <f>+ROUND('Izračun udjela za 2024. (kune)'!U578/'Izračun udjela za 2024. (euri)'!$G$1,2)</f>
        <v>472653.48</v>
      </c>
      <c r="V578" s="66">
        <f>+ROUND('Izračun udjela za 2024. (kune)'!V578/'Izračun udjela za 2024. (euri)'!$G$1,2)</f>
        <v>3692226.94</v>
      </c>
      <c r="W578" s="64">
        <f>+ROUND('Izračun udjela za 2024. (kune)'!W578/'Izračun udjela za 2024. (euri)'!$G$1,2)</f>
        <v>26041860.73</v>
      </c>
      <c r="X578" s="65">
        <f>+ROUND('Izračun udjela za 2024. (kune)'!X578/'Izračun udjela za 2024. (euri)'!$G$1,2)</f>
        <v>520767.9</v>
      </c>
      <c r="Y578" s="66">
        <f>+ROUND('Izračun udjela za 2024. (kune)'!Y578/'Izračun udjela za 2024. (euri)'!$G$1,2)</f>
        <v>4338585.78</v>
      </c>
      <c r="Z578" s="64">
        <f>+ROUND('Izračun udjela za 2024. (kune)'!Z578/'Izračun udjela za 2024. (euri)'!$G$1,2)</f>
        <v>28235440.27</v>
      </c>
      <c r="AA578" s="106">
        <f>+ROUND('Izračun udjela za 2024. (kune)'!AA578/'Izračun udjela za 2024. (euri)'!$G$1,2)</f>
        <v>58065.88</v>
      </c>
      <c r="AB578" s="65">
        <f>+ROUND('Izračun udjela za 2024. (kune)'!AB578/'Izračun udjela za 2024. (euri)'!$G$1,2)</f>
        <v>573796.39</v>
      </c>
      <c r="AC578" s="67">
        <f>+ROUND('Izračun udjela za 2024. (kune)'!AC578/'Izračun udjela za 2024. (euri)'!$G$1,2)</f>
        <v>4695992.6900000004</v>
      </c>
      <c r="AD578" s="64">
        <f>+ROUND('Izračun udjela za 2024. (kune)'!AD578/'Izračun udjela za 2024. (euri)'!$G$1,2)</f>
        <v>28049563.629999999</v>
      </c>
      <c r="AE578" s="68">
        <f>+ROUND('Izračun udjela za 2024. (kune)'!AE578/'Izračun udjela za 2024. (euri)'!$G$1,2)</f>
        <v>9041.99</v>
      </c>
      <c r="AF578" s="64">
        <f>+ROUND('Izračun udjela za 2024. (kune)'!AF578/'Izračun udjela za 2024. (euri)'!$G$1,2)</f>
        <v>577590.99</v>
      </c>
      <c r="AG578" s="67">
        <f>+ROUND('Izračun udjela za 2024. (kune)'!AG578/'Izračun udjela za 2024. (euri)'!$G$1,2)</f>
        <v>4672556.46</v>
      </c>
      <c r="AH578" s="64">
        <f>+ROUND('Izračun udjela za 2024. (kune)'!AH578/'Izračun udjela za 2024. (euri)'!$G$1,2)</f>
        <v>26353668.77</v>
      </c>
      <c r="AI578" s="68">
        <f>+ROUND('Izračun udjela za 2024. (kune)'!AI578/'Izračun udjela za 2024. (euri)'!$G$1,2)</f>
        <v>8786.51</v>
      </c>
      <c r="AJ578" s="65">
        <f>+ROUND('Izračun udjela za 2024. (kune)'!AJ578/'Izračun udjela za 2024. (euri)'!$G$1,2)</f>
        <v>550117.68999999994</v>
      </c>
      <c r="AK578" s="67">
        <f>+ROUND('Izračun udjela za 2024. (kune)'!AK578/'Izračun udjela za 2024. (euri)'!$G$1,2)</f>
        <v>5165642.1500000004</v>
      </c>
      <c r="AL578" s="65">
        <f>+ROUND('Izračun udjela za 2024. (kune)'!AL578/'Izračun udjela za 2024. (euri)'!$G$1,2)</f>
        <v>33449013.010000002</v>
      </c>
      <c r="AM578" s="106">
        <f>+ROUND('Izračun udjela za 2024. (kune)'!AM578/'Izračun udjela za 2024. (euri)'!$G$1,2)</f>
        <v>6931.82</v>
      </c>
      <c r="AN578" s="65">
        <f>+ROUND('Izračun udjela za 2024. (kune)'!AN578/'Izračun udjela za 2024. (euri)'!$G$1,2)</f>
        <v>776144</v>
      </c>
      <c r="AO578" s="67">
        <f>+ROUND('Izračun udjela za 2024. (kune)'!AO578/'Izračun udjela za 2024. (euri)'!$G$1,2)</f>
        <v>6542424.9400000004</v>
      </c>
      <c r="AP578" s="107"/>
      <c r="AQ578" s="107"/>
      <c r="AR578" s="107"/>
      <c r="AS578" s="107"/>
      <c r="AT578" s="107"/>
      <c r="AU578" s="107"/>
      <c r="AV578" s="64">
        <f>DSUM($C$1:$BV$566,AU599+1,$H$602:$H$603)</f>
        <v>100</v>
      </c>
      <c r="AW578" s="64">
        <f>DSUM($C$1:$BV$566,AV599+1,$H$602:$H$603)</f>
        <v>114</v>
      </c>
      <c r="AX578" s="64">
        <f>DSUM($C$1:$BV$566,AW599+1,$H$602:$H$603)</f>
        <v>168</v>
      </c>
      <c r="AY578" s="64">
        <f>DSUM($C$1:$BV$566,AX599+1,$H$602:$H$603)</f>
        <v>232</v>
      </c>
      <c r="AZ578" s="64"/>
      <c r="BA578" s="64"/>
      <c r="BB578" s="64"/>
      <c r="BC578" s="64"/>
      <c r="BD578" s="72">
        <f t="shared" si="144"/>
        <v>5083040.4000000004</v>
      </c>
      <c r="BE578" s="73">
        <f t="shared" si="145"/>
        <v>50.22</v>
      </c>
      <c r="BF578" s="74">
        <f t="shared" si="149"/>
        <v>64.58</v>
      </c>
      <c r="BG578" s="66">
        <f t="shared" si="146"/>
        <v>1453533.56</v>
      </c>
      <c r="BH578" s="75">
        <f t="shared" si="147"/>
        <v>4.1071003833406837E-3</v>
      </c>
      <c r="BI578" s="76">
        <f t="shared" si="148"/>
        <v>4.1071003833406802E-3</v>
      </c>
    </row>
    <row r="579" spans="1:61" ht="20.25" customHeight="1" x14ac:dyDescent="0.25">
      <c r="A579" s="60">
        <v>1</v>
      </c>
      <c r="B579" s="61">
        <v>907</v>
      </c>
      <c r="C579" s="61">
        <v>7</v>
      </c>
      <c r="D579" s="79" t="s">
        <v>715</v>
      </c>
      <c r="E579" s="62" t="s">
        <v>722</v>
      </c>
      <c r="F579" s="64">
        <f>DSUM($C$1:$BA$566,E599+1,$I$602:$I$603)</f>
        <v>101879</v>
      </c>
      <c r="G579" s="105">
        <v>0.17</v>
      </c>
      <c r="H579" s="64">
        <f>+ROUND('Izračun udjela za 2024. (kune)'!H579/'Izračun udjela za 2024. (euri)'!$G$1,2)</f>
        <v>22714437.440000001</v>
      </c>
      <c r="I579" s="65">
        <f>+ROUND('Izračun udjela za 2024. (kune)'!I579/'Izračun udjela za 2024. (euri)'!$G$1,2)</f>
        <v>1776500.2</v>
      </c>
      <c r="J579" s="66">
        <f>+ROUND('Izračun udjela za 2024. (kune)'!J579/'Izračun udjela za 2024. (euri)'!$G$1,2)</f>
        <v>3559449.33</v>
      </c>
      <c r="K579" s="64">
        <f>+ROUND('Izračun udjela za 2024. (kune)'!K579/'Izračun udjela za 2024. (euri)'!$G$1,2)</f>
        <v>22411949.84</v>
      </c>
      <c r="L579" s="65">
        <f>+ROUND('Izračun udjela za 2024. (kune)'!L579/'Izračun udjela za 2024. (euri)'!$G$1,2)</f>
        <v>1980632.76</v>
      </c>
      <c r="M579" s="66">
        <f>+ROUND('Izračun udjela za 2024. (kune)'!M579/'Izračun udjela za 2024. (euri)'!$G$1,2)</f>
        <v>3473323.9</v>
      </c>
      <c r="N579" s="64">
        <f>+ROUND('Izračun udjela za 2024. (kune)'!N579/'Izračun udjela za 2024. (euri)'!$G$1,2)</f>
        <v>18649539.649999999</v>
      </c>
      <c r="O579" s="65">
        <f>+ROUND('Izračun udjela za 2024. (kune)'!O579/'Izračun udjela za 2024. (euri)'!$G$1,2)</f>
        <v>1648991.28</v>
      </c>
      <c r="P579" s="66">
        <f>+ROUND('Izračun udjela za 2024. (kune)'!P579/'Izračun udjela za 2024. (euri)'!$G$1,2)</f>
        <v>2890093.22</v>
      </c>
      <c r="Q579" s="64">
        <f>+ROUND('Izračun udjela za 2024. (kune)'!Q579/'Izračun udjela za 2024. (euri)'!$G$1,2)</f>
        <v>20254041.57</v>
      </c>
      <c r="R579" s="65">
        <f>+ROUND('Izračun udjela za 2024. (kune)'!R579/'Izračun udjela za 2024. (euri)'!$G$1,2)</f>
        <v>1789691.83</v>
      </c>
      <c r="S579" s="66">
        <f>+ROUND('Izračun udjela za 2024. (kune)'!S579/'Izračun udjela za 2024. (euri)'!$G$1,2)</f>
        <v>3138939.46</v>
      </c>
      <c r="T579" s="64">
        <f>+ROUND('Izračun udjela za 2024. (kune)'!T579/'Izračun udjela za 2024. (euri)'!$G$1,2)</f>
        <v>18459151.260000002</v>
      </c>
      <c r="U579" s="65">
        <f>+ROUND('Izračun udjela za 2024. (kune)'!U579/'Izračun udjela za 2024. (euri)'!$G$1,2)</f>
        <v>1661491.46</v>
      </c>
      <c r="V579" s="66">
        <f>+ROUND('Izračun udjela za 2024. (kune)'!V579/'Izračun udjela za 2024. (euri)'!$G$1,2)</f>
        <v>2855602.17</v>
      </c>
      <c r="W579" s="64">
        <f>+ROUND('Izračun udjela za 2024. (kune)'!W579/'Izračun udjela za 2024. (euri)'!$G$1,2)</f>
        <v>22566045.460000001</v>
      </c>
      <c r="X579" s="65">
        <f>+ROUND('Izračun udjela za 2024. (kune)'!X579/'Izračun udjela za 2024. (euri)'!$G$1,2)</f>
        <v>1965641.43</v>
      </c>
      <c r="Y579" s="66">
        <f>+ROUND('Izračun udjela za 2024. (kune)'!Y579/'Izračun udjela za 2024. (euri)'!$G$1,2)</f>
        <v>3502068.69</v>
      </c>
      <c r="Z579" s="64">
        <f>+ROUND('Izračun udjela za 2024. (kune)'!Z579/'Izračun udjela za 2024. (euri)'!$G$1,2)</f>
        <v>25024984.309999999</v>
      </c>
      <c r="AA579" s="106">
        <f>+ROUND('Izračun udjela za 2024. (kune)'!AA579/'Izračun udjela za 2024. (euri)'!$G$1,2)</f>
        <v>77392.320000000007</v>
      </c>
      <c r="AB579" s="65">
        <f>+ROUND('Izračun udjela za 2024. (kune)'!AB579/'Izračun udjela za 2024. (euri)'!$G$1,2)</f>
        <v>1930119.98</v>
      </c>
      <c r="AC579" s="67">
        <f>+ROUND('Izračun udjela za 2024. (kune)'!AC579/'Izračun udjela za 2024. (euri)'!$G$1,2)</f>
        <v>3921465.17</v>
      </c>
      <c r="AD579" s="64">
        <f>+ROUND('Izračun udjela za 2024. (kune)'!AD579/'Izračun udjela za 2024. (euri)'!$G$1,2)</f>
        <v>24310678.969999999</v>
      </c>
      <c r="AE579" s="68">
        <f>+ROUND('Izračun udjela za 2024. (kune)'!AE579/'Izračun udjela za 2024. (euri)'!$G$1,2)</f>
        <v>21218.18</v>
      </c>
      <c r="AF579" s="64">
        <f>+ROUND('Izračun udjela za 2024. (kune)'!AF579/'Izračun udjela za 2024. (euri)'!$G$1,2)</f>
        <v>956908.44</v>
      </c>
      <c r="AG579" s="67">
        <f>+ROUND('Izračun udjela za 2024. (kune)'!AG579/'Izračun udjela za 2024. (euri)'!$G$1,2)</f>
        <v>3976010.31</v>
      </c>
      <c r="AH579" s="64">
        <f>+ROUND('Izračun udjela za 2024. (kune)'!AH579/'Izračun udjela za 2024. (euri)'!$G$1,2)</f>
        <v>23005323.789999999</v>
      </c>
      <c r="AI579" s="68">
        <f>+ROUND('Izračun udjela za 2024. (kune)'!AI579/'Izračun udjela za 2024. (euri)'!$G$1,2)</f>
        <v>15985.87</v>
      </c>
      <c r="AJ579" s="65">
        <f>+ROUND('Izračun udjela za 2024. (kune)'!AJ579/'Izračun udjela za 2024. (euri)'!$G$1,2)</f>
        <v>574881.19999999995</v>
      </c>
      <c r="AK579" s="67">
        <f>+ROUND('Izračun udjela za 2024. (kune)'!AK579/'Izračun udjela za 2024. (euri)'!$G$1,2)</f>
        <v>4496508.7</v>
      </c>
      <c r="AL579" s="65">
        <f>+ROUND('Izračun udjela za 2024. (kune)'!AL579/'Izračun udjela za 2024. (euri)'!$G$1,2)</f>
        <v>26636000.890000001</v>
      </c>
      <c r="AM579" s="106">
        <f>+ROUND('Izračun udjela za 2024. (kune)'!AM579/'Izračun udjela za 2024. (euri)'!$G$1,2)</f>
        <v>11968.83</v>
      </c>
      <c r="AN579" s="65">
        <f>+ROUND('Izračun udjela za 2024. (kune)'!AN579/'Izračun udjela za 2024. (euri)'!$G$1,2)</f>
        <v>669089.67000000004</v>
      </c>
      <c r="AO579" s="67">
        <f>+ROUND('Izračun udjela za 2024. (kune)'!AO579/'Izračun udjela za 2024. (euri)'!$G$1,2)</f>
        <v>5207193.93</v>
      </c>
      <c r="AP579" s="107"/>
      <c r="AQ579" s="107"/>
      <c r="AR579" s="107"/>
      <c r="AS579" s="107"/>
      <c r="AT579" s="107"/>
      <c r="AU579" s="107"/>
      <c r="AV579" s="64">
        <f>DSUM($C$1:$BV$566,AU599+1,$I$602:$I$603)</f>
        <v>251</v>
      </c>
      <c r="AW579" s="64">
        <f>DSUM($C$1:$BV$566,AV599+1,$I$602:$I$603)</f>
        <v>280</v>
      </c>
      <c r="AX579" s="64">
        <f>DSUM($C$1:$BV$566,AW599+1,$I$602:$I$603)</f>
        <v>342</v>
      </c>
      <c r="AY579" s="64">
        <f>DSUM($C$1:$BV$566,AX599+1,$I$602:$I$603)</f>
        <v>407</v>
      </c>
      <c r="AZ579" s="64"/>
      <c r="BA579" s="64"/>
      <c r="BB579" s="64"/>
      <c r="BC579" s="64"/>
      <c r="BD579" s="72">
        <f t="shared" si="144"/>
        <v>4220649.3600000003</v>
      </c>
      <c r="BE579" s="73">
        <f t="shared" si="145"/>
        <v>41.43</v>
      </c>
      <c r="BF579" s="74">
        <f t="shared" si="149"/>
        <v>64.58</v>
      </c>
      <c r="BG579" s="66">
        <f t="shared" si="146"/>
        <v>2358498.8499999996</v>
      </c>
      <c r="BH579" s="75">
        <f t="shared" si="147"/>
        <v>6.6641677891108074E-3</v>
      </c>
      <c r="BI579" s="76">
        <f t="shared" si="148"/>
        <v>6.66416778911081E-3</v>
      </c>
    </row>
    <row r="580" spans="1:61" ht="15.75" customHeight="1" x14ac:dyDescent="0.25">
      <c r="A580" s="60">
        <v>1</v>
      </c>
      <c r="B580" s="61">
        <v>908</v>
      </c>
      <c r="C580" s="61">
        <v>8</v>
      </c>
      <c r="D580" s="79" t="s">
        <v>715</v>
      </c>
      <c r="E580" s="62" t="s">
        <v>723</v>
      </c>
      <c r="F580" s="64">
        <f>DSUM($C$1:$BA$566,E599+1,$J$602:$J$603)</f>
        <v>265419</v>
      </c>
      <c r="G580" s="105">
        <v>0.17</v>
      </c>
      <c r="H580" s="64">
        <f>+ROUND('Izračun udjela za 2024. (kune)'!H580/'Izračun udjela za 2024. (euri)'!$G$1,2)</f>
        <v>131236627.59</v>
      </c>
      <c r="I580" s="65">
        <f>+ROUND('Izračun udjela za 2024. (kune)'!I580/'Izračun udjela za 2024. (euri)'!$G$1,2)</f>
        <v>8593320.4800000004</v>
      </c>
      <c r="J580" s="66">
        <f>+ROUND('Izračun udjela za 2024. (kune)'!J580/'Izračun udjela za 2024. (euri)'!$G$1,2)</f>
        <v>20849362.210000001</v>
      </c>
      <c r="K580" s="64">
        <f>+ROUND('Izračun udjela za 2024. (kune)'!K580/'Izračun udjela za 2024. (euri)'!$G$1,2)</f>
        <v>134999272.33000001</v>
      </c>
      <c r="L580" s="65">
        <f>+ROUND('Izračun udjela za 2024. (kune)'!L580/'Izračun udjela za 2024. (euri)'!$G$1,2)</f>
        <v>8836555.8100000005</v>
      </c>
      <c r="M580" s="66">
        <f>+ROUND('Izračun udjela za 2024. (kune)'!M580/'Izračun udjela za 2024. (euri)'!$G$1,2)</f>
        <v>21447661.809999999</v>
      </c>
      <c r="N580" s="64">
        <f>+ROUND('Izračun udjela za 2024. (kune)'!N580/'Izračun udjela za 2024. (euri)'!$G$1,2)</f>
        <v>122001373.59</v>
      </c>
      <c r="O580" s="65">
        <f>+ROUND('Izračun udjela za 2024. (kune)'!O580/'Izračun udjela za 2024. (euri)'!$G$1,2)</f>
        <v>9186990.4299999997</v>
      </c>
      <c r="P580" s="66">
        <f>+ROUND('Izračun udjela za 2024. (kune)'!P580/'Izračun udjela za 2024. (euri)'!$G$1,2)</f>
        <v>19178445.140000001</v>
      </c>
      <c r="Q580" s="64">
        <f>+ROUND('Izračun udjela za 2024. (kune)'!Q580/'Izračun udjela za 2024. (euri)'!$G$1,2)</f>
        <v>127627990.81</v>
      </c>
      <c r="R580" s="65">
        <f>+ROUND('Izračun udjela za 2024. (kune)'!R580/'Izračun udjela za 2024. (euri)'!$G$1,2)</f>
        <v>9526969.4900000002</v>
      </c>
      <c r="S580" s="66">
        <f>+ROUND('Izračun udjela za 2024. (kune)'!S580/'Izračun udjela za 2024. (euri)'!$G$1,2)</f>
        <v>20077173.620000001</v>
      </c>
      <c r="T580" s="64">
        <f>+ROUND('Izračun udjela za 2024. (kune)'!T580/'Izračun udjela za 2024. (euri)'!$G$1,2)</f>
        <v>117793833.90000001</v>
      </c>
      <c r="U580" s="65">
        <f>+ROUND('Izračun udjela za 2024. (kune)'!U580/'Izračun udjela za 2024. (euri)'!$G$1,2)</f>
        <v>8708053.0999999996</v>
      </c>
      <c r="V580" s="66">
        <f>+ROUND('Izračun udjela za 2024. (kune)'!V580/'Izračun udjela za 2024. (euri)'!$G$1,2)</f>
        <v>18544582.739999998</v>
      </c>
      <c r="W580" s="64">
        <f>+ROUND('Izračun udjela za 2024. (kune)'!W580/'Izračun udjela za 2024. (euri)'!$G$1,2)</f>
        <v>134087826.8</v>
      </c>
      <c r="X580" s="65">
        <f>+ROUND('Izračun udjela za 2024. (kune)'!X580/'Izračun udjela za 2024. (euri)'!$G$1,2)</f>
        <v>10143539.34</v>
      </c>
      <c r="Y580" s="66">
        <f>+ROUND('Izračun udjela za 2024. (kune)'!Y580/'Izračun udjela za 2024. (euri)'!$G$1,2)</f>
        <v>21070528.870000001</v>
      </c>
      <c r="Z580" s="64">
        <f>+ROUND('Izračun udjela za 2024. (kune)'!Z580/'Izračun udjela za 2024. (euri)'!$G$1,2)</f>
        <v>146144160.19999999</v>
      </c>
      <c r="AA580" s="106">
        <f>+ROUND('Izračun udjela za 2024. (kune)'!AA580/'Izračun udjela za 2024. (euri)'!$G$1,2)</f>
        <v>3461474.77</v>
      </c>
      <c r="AB580" s="65">
        <f>+ROUND('Izračun udjela za 2024. (kune)'!AB580/'Izračun udjela za 2024. (euri)'!$G$1,2)</f>
        <v>11320468.460000001</v>
      </c>
      <c r="AC580" s="67">
        <f>+ROUND('Izračun udjela za 2024. (kune)'!AC580/'Izračun udjela za 2024. (euri)'!$G$1,2)</f>
        <v>25389410.850000001</v>
      </c>
      <c r="AD580" s="64">
        <f>+ROUND('Izračun udjela za 2024. (kune)'!AD580/'Izračun udjela za 2024. (euri)'!$G$1,2)</f>
        <v>135953587.65000001</v>
      </c>
      <c r="AE580" s="68">
        <f>+ROUND('Izračun udjela za 2024. (kune)'!AE580/'Izračun udjela za 2024. (euri)'!$G$1,2)</f>
        <v>2595210.79</v>
      </c>
      <c r="AF580" s="64">
        <f>+ROUND('Izračun udjela za 2024. (kune)'!AF580/'Izračun udjela za 2024. (euri)'!$G$1,2)</f>
        <v>10597835.52</v>
      </c>
      <c r="AG580" s="67">
        <f>+ROUND('Izračun udjela za 2024. (kune)'!AG580/'Izračun udjela za 2024. (euri)'!$G$1,2)</f>
        <v>23931051.93</v>
      </c>
      <c r="AH580" s="64">
        <f>+ROUND('Izračun udjela za 2024. (kune)'!AH580/'Izračun udjela za 2024. (euri)'!$G$1,2)</f>
        <v>125156996.69</v>
      </c>
      <c r="AI580" s="68">
        <f>+ROUND('Izračun udjela za 2024. (kune)'!AI580/'Izračun udjela za 2024. (euri)'!$G$1,2)</f>
        <v>3588568.35</v>
      </c>
      <c r="AJ580" s="65">
        <f>+ROUND('Izračun udjela za 2024. (kune)'!AJ580/'Izračun udjela za 2024. (euri)'!$G$1,2)</f>
        <v>9213195.0299999993</v>
      </c>
      <c r="AK580" s="67">
        <f>+ROUND('Izračun udjela za 2024. (kune)'!AK580/'Izračun udjela za 2024. (euri)'!$G$1,2)</f>
        <v>26336545.370000001</v>
      </c>
      <c r="AL580" s="65">
        <f>+ROUND('Izračun udjela za 2024. (kune)'!AL580/'Izračun udjela za 2024. (euri)'!$G$1,2)</f>
        <v>154756544.90000001</v>
      </c>
      <c r="AM580" s="106">
        <f>+ROUND('Izračun udjela za 2024. (kune)'!AM580/'Izračun udjela za 2024. (euri)'!$G$1,2)</f>
        <v>3982491.49</v>
      </c>
      <c r="AN580" s="65">
        <f>+ROUND('Izračun udjela za 2024. (kune)'!AN580/'Izračun udjela za 2024. (euri)'!$G$1,2)</f>
        <v>10372853.41</v>
      </c>
      <c r="AO580" s="67">
        <f>+ROUND('Izračun udjela za 2024. (kune)'!AO580/'Izračun udjela za 2024. (euri)'!$G$1,2)</f>
        <v>32005105.620000001</v>
      </c>
      <c r="AP580" s="107"/>
      <c r="AQ580" s="107"/>
      <c r="AR580" s="107"/>
      <c r="AS580" s="107"/>
      <c r="AT580" s="107"/>
      <c r="AU580" s="107"/>
      <c r="AV580" s="64">
        <f>DSUM($C$1:$BV$566,AU599+1,$J$602:$J$603)</f>
        <v>90350</v>
      </c>
      <c r="AW580" s="64">
        <f>DSUM($C$1:$BV$566,AV599+1,$J$602:$J$603)</f>
        <v>90466</v>
      </c>
      <c r="AX580" s="64">
        <f>DSUM($C$1:$BV$566,AW599+1,$J$602:$J$603)</f>
        <v>97082</v>
      </c>
      <c r="AY580" s="64">
        <f>DSUM($C$1:$BV$566,AX599+1,$J$602:$J$603)</f>
        <v>98573</v>
      </c>
      <c r="AZ580" s="64"/>
      <c r="BA580" s="64"/>
      <c r="BB580" s="64"/>
      <c r="BC580" s="64"/>
      <c r="BD580" s="72">
        <f t="shared" si="144"/>
        <v>25746528.530000001</v>
      </c>
      <c r="BE580" s="73">
        <f t="shared" si="145"/>
        <v>97</v>
      </c>
      <c r="BF580" s="74">
        <f t="shared" si="149"/>
        <v>64.58</v>
      </c>
      <c r="BG580" s="66">
        <f t="shared" si="146"/>
        <v>0</v>
      </c>
      <c r="BH580" s="75">
        <f t="shared" si="147"/>
        <v>0</v>
      </c>
      <c r="BI580" s="76">
        <f t="shared" si="148"/>
        <v>0</v>
      </c>
    </row>
    <row r="581" spans="1:61" ht="15.75" customHeight="1" x14ac:dyDescent="0.25">
      <c r="A581" s="60">
        <v>1</v>
      </c>
      <c r="B581" s="61">
        <v>909</v>
      </c>
      <c r="C581" s="61">
        <v>9</v>
      </c>
      <c r="D581" s="79" t="s">
        <v>715</v>
      </c>
      <c r="E581" s="62" t="s">
        <v>724</v>
      </c>
      <c r="F581" s="64">
        <f>DSUM($C$1:$BA$566,E599+1,$K$602:$K$603)</f>
        <v>42748</v>
      </c>
      <c r="G581" s="105">
        <v>0.17</v>
      </c>
      <c r="H581" s="64">
        <f>+ROUND('Izračun udjela za 2024. (kune)'!H581/'Izračun udjela za 2024. (euri)'!$G$1,2)</f>
        <v>8529646.1799999997</v>
      </c>
      <c r="I581" s="65">
        <f>+ROUND('Izračun udjela za 2024. (kune)'!I581/'Izračun udjela za 2024. (euri)'!$G$1,2)</f>
        <v>699278.78</v>
      </c>
      <c r="J581" s="66">
        <f>+ROUND('Izračun udjela za 2024. (kune)'!J581/'Izračun udjela za 2024. (euri)'!$G$1,2)</f>
        <v>1331162.46</v>
      </c>
      <c r="K581" s="64">
        <f>+ROUND('Izračun udjela za 2024. (kune)'!K581/'Izračun udjela za 2024. (euri)'!$G$1,2)</f>
        <v>8827810.6699999999</v>
      </c>
      <c r="L581" s="65">
        <f>+ROUND('Izračun udjela za 2024. (kune)'!L581/'Izračun udjela za 2024. (euri)'!$G$1,2)</f>
        <v>725009.6</v>
      </c>
      <c r="M581" s="66">
        <f>+ROUND('Izračun udjela za 2024. (kune)'!M581/'Izračun udjela za 2024. (euri)'!$G$1,2)</f>
        <v>1377476.18</v>
      </c>
      <c r="N581" s="64">
        <f>+ROUND('Izračun udjela za 2024. (kune)'!N581/'Izračun udjela za 2024. (euri)'!$G$1,2)</f>
        <v>9273986.4100000001</v>
      </c>
      <c r="O581" s="65">
        <f>+ROUND('Izračun udjela za 2024. (kune)'!O581/'Izračun udjela za 2024. (euri)'!$G$1,2)</f>
        <v>660970.46</v>
      </c>
      <c r="P581" s="66">
        <f>+ROUND('Izračun udjela za 2024. (kune)'!P581/'Izračun udjela za 2024. (euri)'!$G$1,2)</f>
        <v>1464212.71</v>
      </c>
      <c r="Q581" s="64">
        <f>+ROUND('Izračun udjela za 2024. (kune)'!Q581/'Izračun udjela za 2024. (euri)'!$G$1,2)</f>
        <v>9916041.7799999993</v>
      </c>
      <c r="R581" s="65">
        <f>+ROUND('Izračun udjela za 2024. (kune)'!R581/'Izračun udjela za 2024. (euri)'!$G$1,2)</f>
        <v>702803.37</v>
      </c>
      <c r="S581" s="66">
        <f>+ROUND('Izračun udjela za 2024. (kune)'!S581/'Izračun udjela za 2024. (euri)'!$G$1,2)</f>
        <v>1566250.53</v>
      </c>
      <c r="T581" s="64">
        <f>+ROUND('Izračun udjela za 2024. (kune)'!T581/'Izračun udjela za 2024. (euri)'!$G$1,2)</f>
        <v>9168468.9600000009</v>
      </c>
      <c r="U581" s="65">
        <f>+ROUND('Izračun udjela za 2024. (kune)'!U581/'Izračun udjela za 2024. (euri)'!$G$1,2)</f>
        <v>645889.67000000004</v>
      </c>
      <c r="V581" s="66">
        <f>+ROUND('Izračun udjela za 2024. (kune)'!V581/'Izračun udjela za 2024. (euri)'!$G$1,2)</f>
        <v>1448838.48</v>
      </c>
      <c r="W581" s="64">
        <f>+ROUND('Izračun udjela za 2024. (kune)'!W581/'Izračun udjela za 2024. (euri)'!$G$1,2)</f>
        <v>11035268.859999999</v>
      </c>
      <c r="X581" s="65">
        <f>+ROUND('Izračun udjela za 2024. (kune)'!X581/'Izračun udjela za 2024. (euri)'!$G$1,2)</f>
        <v>815707.8</v>
      </c>
      <c r="Y581" s="66">
        <f>+ROUND('Izračun udjela za 2024. (kune)'!Y581/'Izračun udjela za 2024. (euri)'!$G$1,2)</f>
        <v>1737325.38</v>
      </c>
      <c r="Z581" s="64">
        <f>+ROUND('Izračun udjela za 2024. (kune)'!Z581/'Izračun udjela za 2024. (euri)'!$G$1,2)</f>
        <v>12874122.09</v>
      </c>
      <c r="AA581" s="106">
        <f>+ROUND('Izračun udjela za 2024. (kune)'!AA581/'Izračun udjela za 2024. (euri)'!$G$1,2)</f>
        <v>706196.6</v>
      </c>
      <c r="AB581" s="65">
        <f>+ROUND('Izračun udjela za 2024. (kune)'!AB581/'Izračun udjela za 2024. (euri)'!$G$1,2)</f>
        <v>931297.06</v>
      </c>
      <c r="AC581" s="67">
        <f>+ROUND('Izračun udjela za 2024. (kune)'!AC581/'Izračun udjela za 2024. (euri)'!$G$1,2)</f>
        <v>2686107.78</v>
      </c>
      <c r="AD581" s="64">
        <f>+ROUND('Izračun udjela za 2024. (kune)'!AD581/'Izračun udjela za 2024. (euri)'!$G$1,2)</f>
        <v>11761130.619999999</v>
      </c>
      <c r="AE581" s="68">
        <f>+ROUND('Izračun udjela za 2024. (kune)'!AE581/'Izračun udjela za 2024. (euri)'!$G$1,2)</f>
        <v>655835.82999999996</v>
      </c>
      <c r="AF581" s="64">
        <f>+ROUND('Izračun udjela za 2024. (kune)'!AF581/'Izračun udjela za 2024. (euri)'!$G$1,2)</f>
        <v>869533.21</v>
      </c>
      <c r="AG581" s="67">
        <f>+ROUND('Izračun udjela za 2024. (kune)'!AG581/'Izračun udjela za 2024. (euri)'!$G$1,2)</f>
        <v>2507567.02</v>
      </c>
      <c r="AH581" s="64">
        <f>+ROUND('Izračun udjela za 2024. (kune)'!AH581/'Izračun udjela za 2024. (euri)'!$G$1,2)</f>
        <v>11055606.52</v>
      </c>
      <c r="AI581" s="68">
        <f>+ROUND('Izračun udjela za 2024. (kune)'!AI581/'Izračun udjela za 2024. (euri)'!$G$1,2)</f>
        <v>933137.91</v>
      </c>
      <c r="AJ581" s="65">
        <f>+ROUND('Izračun udjela za 2024. (kune)'!AJ581/'Izračun udjela za 2024. (euri)'!$G$1,2)</f>
        <v>781205.19</v>
      </c>
      <c r="AK581" s="67">
        <f>+ROUND('Izračun udjela za 2024. (kune)'!AK581/'Izračun udjela za 2024. (euri)'!$G$1,2)</f>
        <v>2847149.76</v>
      </c>
      <c r="AL581" s="65">
        <f>+ROUND('Izračun udjela za 2024. (kune)'!AL581/'Izračun udjela za 2024. (euri)'!$G$1,2)</f>
        <v>13725945.85</v>
      </c>
      <c r="AM581" s="106">
        <f>+ROUND('Izračun udjela za 2024. (kune)'!AM581/'Izračun udjela za 2024. (euri)'!$G$1,2)</f>
        <v>936909.94</v>
      </c>
      <c r="AN581" s="65">
        <f>+ROUND('Izračun udjela za 2024. (kune)'!AN581/'Izračun udjela za 2024. (euri)'!$G$1,2)</f>
        <v>896802.5</v>
      </c>
      <c r="AO581" s="67">
        <f>+ROUND('Izračun udjela za 2024. (kune)'!AO581/'Izračun udjela za 2024. (euri)'!$G$1,2)</f>
        <v>3368452.66</v>
      </c>
      <c r="AP581" s="107"/>
      <c r="AQ581" s="107"/>
      <c r="AR581" s="107"/>
      <c r="AS581" s="107"/>
      <c r="AT581" s="107"/>
      <c r="AU581" s="107"/>
      <c r="AV581" s="64">
        <f>DSUM($C$1:$BV$566,AU599+1,$K$602:$K$603)</f>
        <v>22925</v>
      </c>
      <c r="AW581" s="64">
        <f>DSUM($C$1:$BV$566,AV599+1,$K$602:$K$603)</f>
        <v>22677</v>
      </c>
      <c r="AX581" s="64">
        <f>DSUM($C$1:$BV$566,AW599+1,$K$602:$K$603)</f>
        <v>24585</v>
      </c>
      <c r="AY581" s="64">
        <f>DSUM($C$1:$BV$566,AX599+1,$K$602:$K$603)</f>
        <v>24864</v>
      </c>
      <c r="AZ581" s="64"/>
      <c r="BA581" s="64"/>
      <c r="BB581" s="64"/>
      <c r="BC581" s="64"/>
      <c r="BD581" s="72">
        <f t="shared" si="144"/>
        <v>2629320.52</v>
      </c>
      <c r="BE581" s="73">
        <f t="shared" si="145"/>
        <v>61.51</v>
      </c>
      <c r="BF581" s="74">
        <f t="shared" si="149"/>
        <v>64.58</v>
      </c>
      <c r="BG581" s="66">
        <f t="shared" si="146"/>
        <v>131236.36000000002</v>
      </c>
      <c r="BH581" s="75">
        <f t="shared" si="147"/>
        <v>3.7082109371058212E-4</v>
      </c>
      <c r="BI581" s="76">
        <f t="shared" si="148"/>
        <v>3.7082109371058201E-4</v>
      </c>
    </row>
    <row r="582" spans="1:61" ht="15.75" customHeight="1" x14ac:dyDescent="0.25">
      <c r="A582" s="60">
        <v>1</v>
      </c>
      <c r="B582" s="61">
        <v>910</v>
      </c>
      <c r="C582" s="61">
        <v>10</v>
      </c>
      <c r="D582" s="79" t="s">
        <v>715</v>
      </c>
      <c r="E582" s="62" t="s">
        <v>725</v>
      </c>
      <c r="F582" s="64">
        <f>DSUM($C$1:$BA$566,E599+1,$L$602:$L$603)</f>
        <v>70368</v>
      </c>
      <c r="G582" s="105">
        <v>0.17</v>
      </c>
      <c r="H582" s="64">
        <f>+ROUND('Izračun udjela za 2024. (kune)'!H582/'Izračun udjela za 2024. (euri)'!$G$1,2)</f>
        <v>12266693.630000001</v>
      </c>
      <c r="I582" s="65">
        <f>+ROUND('Izračun udjela za 2024. (kune)'!I582/'Izračun udjela za 2024. (euri)'!$G$1,2)</f>
        <v>698649.59</v>
      </c>
      <c r="J582" s="66">
        <f>+ROUND('Izračun udjela za 2024. (kune)'!J582/'Izračun udjela za 2024. (euri)'!$G$1,2)</f>
        <v>1966567.49</v>
      </c>
      <c r="K582" s="64">
        <f>+ROUND('Izračun udjela za 2024. (kune)'!K582/'Izračun udjela za 2024. (euri)'!$G$1,2)</f>
        <v>11919076.949999999</v>
      </c>
      <c r="L582" s="65">
        <f>+ROUND('Izračun udjela za 2024. (kune)'!L582/'Izračun udjela za 2024. (euri)'!$G$1,2)</f>
        <v>677857.28000000003</v>
      </c>
      <c r="M582" s="66">
        <f>+ROUND('Izračun udjela za 2024. (kune)'!M582/'Izračun udjela za 2024. (euri)'!$G$1,2)</f>
        <v>1911007.34</v>
      </c>
      <c r="N582" s="64">
        <f>+ROUND('Izračun udjela za 2024. (kune)'!N582/'Izračun udjela za 2024. (euri)'!$G$1,2)</f>
        <v>9078377.6999999993</v>
      </c>
      <c r="O582" s="65">
        <f>+ROUND('Izračun udjela za 2024. (kune)'!O582/'Izračun udjela za 2024. (euri)'!$G$1,2)</f>
        <v>530276.30000000005</v>
      </c>
      <c r="P582" s="66">
        <f>+ROUND('Izračun udjela za 2024. (kune)'!P582/'Izračun udjela za 2024. (euri)'!$G$1,2)</f>
        <v>1453177.24</v>
      </c>
      <c r="Q582" s="64">
        <f>+ROUND('Izračun udjela za 2024. (kune)'!Q582/'Izračun udjela za 2024. (euri)'!$G$1,2)</f>
        <v>10259781.33</v>
      </c>
      <c r="R582" s="65">
        <f>+ROUND('Izračun udjela za 2024. (kune)'!R582/'Izračun udjela za 2024. (euri)'!$G$1,2)</f>
        <v>581811.30000000005</v>
      </c>
      <c r="S582" s="66">
        <f>+ROUND('Izračun udjela za 2024. (kune)'!S582/'Izračun udjela za 2024. (euri)'!$G$1,2)</f>
        <v>1645254.91</v>
      </c>
      <c r="T582" s="64">
        <f>+ROUND('Izračun udjela za 2024. (kune)'!T582/'Izračun udjela za 2024. (euri)'!$G$1,2)</f>
        <v>9369883.8000000007</v>
      </c>
      <c r="U582" s="65">
        <f>+ROUND('Izračun udjela za 2024. (kune)'!U582/'Izračun udjela za 2024. (euri)'!$G$1,2)</f>
        <v>529867.81000000006</v>
      </c>
      <c r="V582" s="66">
        <f>+ROUND('Izračun udjela za 2024. (kune)'!V582/'Izračun udjela za 2024. (euri)'!$G$1,2)</f>
        <v>1502802.72</v>
      </c>
      <c r="W582" s="64">
        <f>+ROUND('Izračun udjela za 2024. (kune)'!W582/'Izračun udjela za 2024. (euri)'!$G$1,2)</f>
        <v>11833361.779999999</v>
      </c>
      <c r="X582" s="65">
        <f>+ROUND('Izračun udjela za 2024. (kune)'!X582/'Izračun udjela za 2024. (euri)'!$G$1,2)</f>
        <v>646795.07999999996</v>
      </c>
      <c r="Y582" s="66">
        <f>+ROUND('Izračun udjela za 2024. (kune)'!Y582/'Izračun udjela za 2024. (euri)'!$G$1,2)</f>
        <v>1901716.34</v>
      </c>
      <c r="Z582" s="64">
        <f>+ROUND('Izračun udjela za 2024. (kune)'!Z582/'Izračun udjela za 2024. (euri)'!$G$1,2)</f>
        <v>13545606.82</v>
      </c>
      <c r="AA582" s="106">
        <f>+ROUND('Izračun udjela za 2024. (kune)'!AA582/'Izračun udjela za 2024. (euri)'!$G$1,2)</f>
        <v>34161.279999999999</v>
      </c>
      <c r="AB582" s="65">
        <f>+ROUND('Izračun udjela za 2024. (kune)'!AB582/'Izračun udjela za 2024. (euri)'!$G$1,2)</f>
        <v>728964.41</v>
      </c>
      <c r="AC582" s="67">
        <f>+ROUND('Izračun udjela za 2024. (kune)'!AC582/'Izračun udjela za 2024. (euri)'!$G$1,2)</f>
        <v>2176135.4700000002</v>
      </c>
      <c r="AD582" s="64">
        <f>+ROUND('Izračun udjela za 2024. (kune)'!AD582/'Izračun udjela za 2024. (euri)'!$G$1,2)</f>
        <v>13337165.34</v>
      </c>
      <c r="AE582" s="68">
        <f>+ROUND('Izračun udjela za 2024. (kune)'!AE582/'Izračun udjela za 2024. (euri)'!$G$1,2)</f>
        <v>10067.01</v>
      </c>
      <c r="AF582" s="64">
        <f>+ROUND('Izračun udjela za 2024. (kune)'!AF582/'Izračun udjela za 2024. (euri)'!$G$1,2)</f>
        <v>745156.62</v>
      </c>
      <c r="AG582" s="67">
        <f>+ROUND('Izračun udjela za 2024. (kune)'!AG582/'Izračun udjela za 2024. (euri)'!$G$1,2)</f>
        <v>2141502.2599999998</v>
      </c>
      <c r="AH582" s="64">
        <f>+ROUND('Izračun udjela za 2024. (kune)'!AH582/'Izračun udjela za 2024. (euri)'!$G$1,2)</f>
        <v>12656060.1</v>
      </c>
      <c r="AI582" s="68">
        <f>+ROUND('Izračun udjela za 2024. (kune)'!AI582/'Izračun udjela za 2024. (euri)'!$G$1,2)</f>
        <v>6686.53</v>
      </c>
      <c r="AJ582" s="65">
        <f>+ROUND('Izračun udjela za 2024. (kune)'!AJ582/'Izračun udjela za 2024. (euri)'!$G$1,2)</f>
        <v>688250.01</v>
      </c>
      <c r="AK582" s="67">
        <f>+ROUND('Izračun udjela za 2024. (kune)'!AK582/'Izračun udjela za 2024. (euri)'!$G$1,2)</f>
        <v>2396524.9300000002</v>
      </c>
      <c r="AL582" s="65">
        <f>+ROUND('Izračun udjela za 2024. (kune)'!AL582/'Izračun udjela za 2024. (euri)'!$G$1,2)</f>
        <v>15971488.449999999</v>
      </c>
      <c r="AM582" s="106">
        <f>+ROUND('Izračun udjela za 2024. (kune)'!AM582/'Izračun udjela za 2024. (euri)'!$G$1,2)</f>
        <v>5555.52</v>
      </c>
      <c r="AN582" s="65">
        <f>+ROUND('Izračun udjela za 2024. (kune)'!AN582/'Izračun udjela za 2024. (euri)'!$G$1,2)</f>
        <v>839347.14</v>
      </c>
      <c r="AO582" s="67">
        <f>+ROUND('Izračun udjela za 2024. (kune)'!AO582/'Izračun udjela za 2024. (euri)'!$G$1,2)</f>
        <v>3029935.91</v>
      </c>
      <c r="AP582" s="107"/>
      <c r="AQ582" s="107"/>
      <c r="AR582" s="107"/>
      <c r="AS582" s="107"/>
      <c r="AT582" s="107"/>
      <c r="AU582" s="107"/>
      <c r="AV582" s="64">
        <f>DSUM($C$1:$BV$566,AU599+1,$L$602:$L$603)</f>
        <v>92</v>
      </c>
      <c r="AW582" s="64">
        <f>DSUM($C$1:$BV$566,AV599+1,$L$602:$L$603)</f>
        <v>76</v>
      </c>
      <c r="AX582" s="64">
        <f>DSUM($C$1:$BV$566,AW599+1,$L$602:$L$603)</f>
        <v>108</v>
      </c>
      <c r="AY582" s="64">
        <f>DSUM($C$1:$BV$566,AX599+1,$L$602:$L$603)</f>
        <v>116</v>
      </c>
      <c r="AZ582" s="64"/>
      <c r="BA582" s="64"/>
      <c r="BB582" s="64"/>
      <c r="BC582" s="64"/>
      <c r="BD582" s="72">
        <f t="shared" si="144"/>
        <v>2329162.98</v>
      </c>
      <c r="BE582" s="73">
        <f t="shared" si="145"/>
        <v>33.1</v>
      </c>
      <c r="BF582" s="74">
        <f t="shared" si="149"/>
        <v>64.58</v>
      </c>
      <c r="BG582" s="66">
        <f t="shared" si="146"/>
        <v>2215184.6399999997</v>
      </c>
      <c r="BH582" s="75">
        <f t="shared" si="147"/>
        <v>6.2592195560413431E-3</v>
      </c>
      <c r="BI582" s="76">
        <f t="shared" si="148"/>
        <v>6.2592195560413396E-3</v>
      </c>
    </row>
    <row r="583" spans="1:61" ht="15.75" customHeight="1" x14ac:dyDescent="0.25">
      <c r="A583" s="60">
        <v>1</v>
      </c>
      <c r="B583" s="61">
        <v>911</v>
      </c>
      <c r="C583" s="61">
        <v>11</v>
      </c>
      <c r="D583" s="79" t="s">
        <v>715</v>
      </c>
      <c r="E583" s="62" t="s">
        <v>726</v>
      </c>
      <c r="F583" s="64">
        <f>DSUM($C$1:$BA$566,E599+1,$M$602:$M$603)</f>
        <v>64084</v>
      </c>
      <c r="G583" s="105">
        <v>0.17</v>
      </c>
      <c r="H583" s="64">
        <f>+ROUND('Izračun udjela za 2024. (kune)'!H583/'Izračun udjela za 2024. (euri)'!$G$1,2)</f>
        <v>11942923</v>
      </c>
      <c r="I583" s="65">
        <f>+ROUND('Izračun udjela za 2024. (kune)'!I583/'Izračun udjela za 2024. (euri)'!$G$1,2)</f>
        <v>839725.9</v>
      </c>
      <c r="J583" s="66">
        <f>+ROUND('Izračun udjela za 2024. (kune)'!J583/'Izračun udjela za 2024. (euri)'!$G$1,2)</f>
        <v>1887543.51</v>
      </c>
      <c r="K583" s="64">
        <f>+ROUND('Izračun udjela za 2024. (kune)'!K583/'Izračun udjela za 2024. (euri)'!$G$1,2)</f>
        <v>11801941.18</v>
      </c>
      <c r="L583" s="65">
        <f>+ROUND('Izračun udjela za 2024. (kune)'!L583/'Izračun udjela za 2024. (euri)'!$G$1,2)</f>
        <v>934480.53</v>
      </c>
      <c r="M583" s="66">
        <f>+ROUND('Izračun udjela za 2024. (kune)'!M583/'Izračun udjela za 2024. (euri)'!$G$1,2)</f>
        <v>1847468.31</v>
      </c>
      <c r="N583" s="64">
        <f>+ROUND('Izračun udjela za 2024. (kune)'!N583/'Izračun udjela za 2024. (euri)'!$G$1,2)</f>
        <v>10010812.869999999</v>
      </c>
      <c r="O583" s="65">
        <f>+ROUND('Izračun udjela za 2024. (kune)'!O583/'Izračun udjela za 2024. (euri)'!$G$1,2)</f>
        <v>753020.61</v>
      </c>
      <c r="P583" s="66">
        <f>+ROUND('Izračun udjela za 2024. (kune)'!P583/'Izračun udjela za 2024. (euri)'!$G$1,2)</f>
        <v>1573824.68</v>
      </c>
      <c r="Q583" s="64">
        <f>+ROUND('Izračun udjela za 2024. (kune)'!Q583/'Izračun udjela za 2024. (euri)'!$G$1,2)</f>
        <v>11288574.25</v>
      </c>
      <c r="R583" s="65">
        <f>+ROUND('Izračun udjela za 2024. (kune)'!R583/'Izračun udjela za 2024. (euri)'!$G$1,2)</f>
        <v>846071.96</v>
      </c>
      <c r="S583" s="66">
        <f>+ROUND('Izračun udjela za 2024. (kune)'!S583/'Izračun udjela za 2024. (euri)'!$G$1,2)</f>
        <v>1775225.39</v>
      </c>
      <c r="T583" s="64">
        <f>+ROUND('Izračun udjela za 2024. (kune)'!T583/'Izračun udjela za 2024. (euri)'!$G$1,2)</f>
        <v>10052505.210000001</v>
      </c>
      <c r="U583" s="65">
        <f>+ROUND('Izračun udjela za 2024. (kune)'!U583/'Izračun udjela za 2024. (euri)'!$G$1,2)</f>
        <v>762181.17</v>
      </c>
      <c r="V583" s="66">
        <f>+ROUND('Izračun udjela za 2024. (kune)'!V583/'Izračun udjela za 2024. (euri)'!$G$1,2)</f>
        <v>1579355.09</v>
      </c>
      <c r="W583" s="64">
        <f>+ROUND('Izračun udjela za 2024. (kune)'!W583/'Izračun udjela za 2024. (euri)'!$G$1,2)</f>
        <v>12846481.9</v>
      </c>
      <c r="X583" s="65">
        <f>+ROUND('Izračun udjela za 2024. (kune)'!X583/'Izračun udjela za 2024. (euri)'!$G$1,2)</f>
        <v>1031775.41</v>
      </c>
      <c r="Y583" s="66">
        <f>+ROUND('Izračun udjela za 2024. (kune)'!Y583/'Izračun udjela za 2024. (euri)'!$G$1,2)</f>
        <v>2008500.1</v>
      </c>
      <c r="Z583" s="64">
        <f>+ROUND('Izračun udjela za 2024. (kune)'!Z583/'Izračun udjela za 2024. (euri)'!$G$1,2)</f>
        <v>14630118.449999999</v>
      </c>
      <c r="AA583" s="106">
        <f>+ROUND('Izračun udjela za 2024. (kune)'!AA583/'Izračun udjela za 2024. (euri)'!$G$1,2)</f>
        <v>31435.22</v>
      </c>
      <c r="AB583" s="65">
        <f>+ROUND('Izračun udjela za 2024. (kune)'!AB583/'Izračun udjela za 2024. (euri)'!$G$1,2)</f>
        <v>1167264.6399999999</v>
      </c>
      <c r="AC583" s="67">
        <f>+ROUND('Izračun udjela za 2024. (kune)'!AC583/'Izračun udjela za 2024. (euri)'!$G$1,2)</f>
        <v>2287267.1</v>
      </c>
      <c r="AD583" s="64">
        <f>+ROUND('Izračun udjela za 2024. (kune)'!AD583/'Izračun udjela za 2024. (euri)'!$G$1,2)</f>
        <v>14942903.460000001</v>
      </c>
      <c r="AE583" s="68">
        <f>+ROUND('Izračun udjela za 2024. (kune)'!AE583/'Izračun udjela za 2024. (euri)'!$G$1,2)</f>
        <v>11463.15</v>
      </c>
      <c r="AF583" s="64">
        <f>+ROUND('Izračun udjela za 2024. (kune)'!AF583/'Izračun udjela za 2024. (euri)'!$G$1,2)</f>
        <v>1043588.19</v>
      </c>
      <c r="AG583" s="67">
        <f>+ROUND('Izračun udjela za 2024. (kune)'!AG583/'Izračun udjela za 2024. (euri)'!$G$1,2)</f>
        <v>2365706.91</v>
      </c>
      <c r="AH583" s="64">
        <f>+ROUND('Izračun udjela za 2024. (kune)'!AH583/'Izračun udjela za 2024. (euri)'!$G$1,2)</f>
        <v>13144732.34</v>
      </c>
      <c r="AI583" s="68">
        <f>+ROUND('Izračun udjela za 2024. (kune)'!AI583/'Izračun udjela za 2024. (euri)'!$G$1,2)</f>
        <v>7215.08</v>
      </c>
      <c r="AJ583" s="65">
        <f>+ROUND('Izračun udjela za 2024. (kune)'!AJ583/'Izračun udjela za 2024. (euri)'!$G$1,2)</f>
        <v>708237.84</v>
      </c>
      <c r="AK583" s="67">
        <f>+ROUND('Izračun udjela za 2024. (kune)'!AK583/'Izračun udjela za 2024. (euri)'!$G$1,2)</f>
        <v>2495969.36</v>
      </c>
      <c r="AL583" s="65">
        <f>+ROUND('Izračun udjela za 2024. (kune)'!AL583/'Izračun udjela za 2024. (euri)'!$G$1,2)</f>
        <v>16732392.4</v>
      </c>
      <c r="AM583" s="106">
        <f>+ROUND('Izračun udjela za 2024. (kune)'!AM583/'Izračun udjela za 2024. (euri)'!$G$1,2)</f>
        <v>5317.18</v>
      </c>
      <c r="AN583" s="65">
        <f>+ROUND('Izračun udjela za 2024. (kune)'!AN583/'Izračun udjela za 2024. (euri)'!$G$1,2)</f>
        <v>979527.06</v>
      </c>
      <c r="AO583" s="67">
        <f>+ROUND('Izračun udjela za 2024. (kune)'!AO583/'Izračun udjela za 2024. (euri)'!$G$1,2)</f>
        <v>3160419.45</v>
      </c>
      <c r="AP583" s="107"/>
      <c r="AQ583" s="107"/>
      <c r="AR583" s="107"/>
      <c r="AS583" s="107"/>
      <c r="AT583" s="107"/>
      <c r="AU583" s="107"/>
      <c r="AV583" s="64">
        <f>DSUM($C$1:$BV$566,AU599+1,$M$602:$M$603)</f>
        <v>116</v>
      </c>
      <c r="AW583" s="64">
        <f>DSUM($C$1:$BV$566,AV599+1,$M$602:$M$603)</f>
        <v>141</v>
      </c>
      <c r="AX583" s="64">
        <f>DSUM($C$1:$BV$566,AW599+1,$M$602:$M$603)</f>
        <v>254</v>
      </c>
      <c r="AY583" s="64">
        <f>DSUM($C$1:$BV$566,AX599+1,$M$602:$M$603)</f>
        <v>274</v>
      </c>
      <c r="AZ583" s="64"/>
      <c r="BA583" s="64"/>
      <c r="BB583" s="64"/>
      <c r="BC583" s="64"/>
      <c r="BD583" s="72">
        <f t="shared" si="144"/>
        <v>2463572.58</v>
      </c>
      <c r="BE583" s="73">
        <f t="shared" si="145"/>
        <v>38.44</v>
      </c>
      <c r="BF583" s="74">
        <f t="shared" si="149"/>
        <v>64.58</v>
      </c>
      <c r="BG583" s="66">
        <f t="shared" si="146"/>
        <v>1675155.76</v>
      </c>
      <c r="BH583" s="75">
        <f t="shared" si="147"/>
        <v>4.7333154550978198E-3</v>
      </c>
      <c r="BI583" s="76">
        <f t="shared" si="148"/>
        <v>4.7333154550978198E-3</v>
      </c>
    </row>
    <row r="584" spans="1:61" ht="15.75" customHeight="1" x14ac:dyDescent="0.25">
      <c r="A584" s="60">
        <v>1</v>
      </c>
      <c r="B584" s="61">
        <v>912</v>
      </c>
      <c r="C584" s="61">
        <v>12</v>
      </c>
      <c r="D584" s="79" t="s">
        <v>715</v>
      </c>
      <c r="E584" s="62" t="s">
        <v>727</v>
      </c>
      <c r="F584" s="64">
        <f>DSUM($C$1:$BA$566,E599+1,$N$602:$N$603)</f>
        <v>130267</v>
      </c>
      <c r="G584" s="105">
        <v>0.17</v>
      </c>
      <c r="H584" s="64">
        <f>+ROUND('Izračun udjela za 2024. (kune)'!H584/'Izračun udjela za 2024. (euri)'!$G$1,2)</f>
        <v>25446894.350000001</v>
      </c>
      <c r="I584" s="65">
        <f>+ROUND('Izračun udjela za 2024. (kune)'!I584/'Izračun udjela za 2024. (euri)'!$G$1,2)</f>
        <v>2114995.56</v>
      </c>
      <c r="J584" s="66">
        <f>+ROUND('Izračun udjela za 2024. (kune)'!J584/'Izračun udjela za 2024. (euri)'!$G$1,2)</f>
        <v>3966422.79</v>
      </c>
      <c r="K584" s="64">
        <f>+ROUND('Izračun udjela za 2024. (kune)'!K584/'Izračun udjela za 2024. (euri)'!$G$1,2)</f>
        <v>25534456.73</v>
      </c>
      <c r="L584" s="65">
        <f>+ROUND('Izračun udjela za 2024. (kune)'!L584/'Izračun udjela za 2024. (euri)'!$G$1,2)</f>
        <v>2400301.9900000002</v>
      </c>
      <c r="M584" s="66">
        <f>+ROUND('Izračun udjela za 2024. (kune)'!M584/'Izračun udjela za 2024. (euri)'!$G$1,2)</f>
        <v>3932806.31</v>
      </c>
      <c r="N584" s="64">
        <f>+ROUND('Izračun udjela za 2024. (kune)'!N584/'Izračun udjela za 2024. (euri)'!$G$1,2)</f>
        <v>21012763.280000001</v>
      </c>
      <c r="O584" s="65">
        <f>+ROUND('Izračun udjela za 2024. (kune)'!O584/'Izračun udjela za 2024. (euri)'!$G$1,2)</f>
        <v>1942373.32</v>
      </c>
      <c r="P584" s="66">
        <f>+ROUND('Izračun udjela za 2024. (kune)'!P584/'Izračun udjela za 2024. (euri)'!$G$1,2)</f>
        <v>3241966.29</v>
      </c>
      <c r="Q584" s="64">
        <f>+ROUND('Izračun udjela za 2024. (kune)'!Q584/'Izračun udjela za 2024. (euri)'!$G$1,2)</f>
        <v>23186521.59</v>
      </c>
      <c r="R584" s="65">
        <f>+ROUND('Izračun udjela za 2024. (kune)'!R584/'Izračun udjela za 2024. (euri)'!$G$1,2)</f>
        <v>2143798.81</v>
      </c>
      <c r="S584" s="66">
        <f>+ROUND('Izračun udjela za 2024. (kune)'!S584/'Izračun udjela za 2024. (euri)'!$G$1,2)</f>
        <v>3577262.87</v>
      </c>
      <c r="T584" s="64">
        <f>+ROUND('Izračun udjela za 2024. (kune)'!T584/'Izračun udjela za 2024. (euri)'!$G$1,2)</f>
        <v>19544758.219999999</v>
      </c>
      <c r="U584" s="65">
        <f>+ROUND('Izračun udjela za 2024. (kune)'!U584/'Izračun udjela za 2024. (euri)'!$G$1,2)</f>
        <v>1825377.11</v>
      </c>
      <c r="V584" s="66">
        <f>+ROUND('Izračun udjela za 2024. (kune)'!V584/'Izračun udjela za 2024. (euri)'!$G$1,2)</f>
        <v>3012294.79</v>
      </c>
      <c r="W584" s="64">
        <f>+ROUND('Izračun udjela za 2024. (kune)'!W584/'Izračun udjela za 2024. (euri)'!$G$1,2)</f>
        <v>25343913.77</v>
      </c>
      <c r="X584" s="65">
        <f>+ROUND('Izračun udjela za 2024. (kune)'!X584/'Izračun udjela za 2024. (euri)'!$G$1,2)</f>
        <v>2299422.33</v>
      </c>
      <c r="Y584" s="66">
        <f>+ROUND('Izračun udjela za 2024. (kune)'!Y584/'Izračun udjela za 2024. (euri)'!$G$1,2)</f>
        <v>3917563.54</v>
      </c>
      <c r="Z584" s="64">
        <f>+ROUND('Izračun udjela za 2024. (kune)'!Z584/'Izračun udjela za 2024. (euri)'!$G$1,2)</f>
        <v>29007987.539999999</v>
      </c>
      <c r="AA584" s="106">
        <f>+ROUND('Izračun udjela za 2024. (kune)'!AA584/'Izračun udjela za 2024. (euri)'!$G$1,2)</f>
        <v>62187</v>
      </c>
      <c r="AB584" s="65">
        <f>+ROUND('Izračun udjela za 2024. (kune)'!AB584/'Izračun udjela za 2024. (euri)'!$G$1,2)</f>
        <v>2609942.4700000002</v>
      </c>
      <c r="AC584" s="67">
        <f>+ROUND('Izračun udjela za 2024. (kune)'!AC584/'Izračun udjela za 2024. (euri)'!$G$1,2)</f>
        <v>4482070.99</v>
      </c>
      <c r="AD584" s="64">
        <f>+ROUND('Izračun udjela za 2024. (kune)'!AD584/'Izračun udjela za 2024. (euri)'!$G$1,2)</f>
        <v>29341118.899999999</v>
      </c>
      <c r="AE584" s="68">
        <f>+ROUND('Izračun udjela za 2024. (kune)'!AE584/'Izračun udjela za 2024. (euri)'!$G$1,2)</f>
        <v>15831.62</v>
      </c>
      <c r="AF584" s="64">
        <f>+ROUND('Izračun udjela za 2024. (kune)'!AF584/'Izračun udjela za 2024. (euri)'!$G$1,2)</f>
        <v>2730543.81</v>
      </c>
      <c r="AG584" s="67">
        <f>+ROUND('Izračun udjela za 2024. (kune)'!AG584/'Izračun udjela za 2024. (euri)'!$G$1,2)</f>
        <v>4526250.7300000004</v>
      </c>
      <c r="AH584" s="64">
        <f>+ROUND('Izračun udjela za 2024. (kune)'!AH584/'Izračun udjela za 2024. (euri)'!$G$1,2)</f>
        <v>28045432.059999999</v>
      </c>
      <c r="AI584" s="68">
        <f>+ROUND('Izračun udjela za 2024. (kune)'!AI584/'Izračun udjela za 2024. (euri)'!$G$1,2)</f>
        <v>10210.92</v>
      </c>
      <c r="AJ584" s="65">
        <f>+ROUND('Izračun udjela za 2024. (kune)'!AJ584/'Izračun udjela za 2024. (euri)'!$G$1,2)</f>
        <v>1743143.22</v>
      </c>
      <c r="AK584" s="67">
        <f>+ROUND('Izračun udjela za 2024. (kune)'!AK584/'Izračun udjela za 2024. (euri)'!$G$1,2)</f>
        <v>5269285.58</v>
      </c>
      <c r="AL584" s="65">
        <f>+ROUND('Izračun udjela za 2024. (kune)'!AL584/'Izračun udjela za 2024. (euri)'!$G$1,2)</f>
        <v>32952465.289999999</v>
      </c>
      <c r="AM584" s="106">
        <f>+ROUND('Izračun udjela za 2024. (kune)'!AM584/'Izračun udjela za 2024. (euri)'!$G$1,2)</f>
        <v>8657.93</v>
      </c>
      <c r="AN584" s="65">
        <f>+ROUND('Izračun udjela za 2024. (kune)'!AN584/'Izračun udjela za 2024. (euri)'!$G$1,2)</f>
        <v>2048752.4</v>
      </c>
      <c r="AO584" s="67">
        <f>+ROUND('Izračun udjela za 2024. (kune)'!AO584/'Izračun udjela za 2024. (euri)'!$G$1,2)</f>
        <v>6191792.2000000002</v>
      </c>
      <c r="AP584" s="107"/>
      <c r="AQ584" s="107"/>
      <c r="AR584" s="107"/>
      <c r="AS584" s="107"/>
      <c r="AT584" s="107"/>
      <c r="AU584" s="107"/>
      <c r="AV584" s="64">
        <f>DSUM($C$1:$BV$566,AU599+1,$N$602:$N$603)</f>
        <v>147</v>
      </c>
      <c r="AW584" s="64">
        <f>DSUM($C$1:$BV$566,AV599+1,$N$602:$N$603)</f>
        <v>152</v>
      </c>
      <c r="AX584" s="64">
        <f>DSUM($C$1:$BV$566,AW599+1,$N$602:$N$603)</f>
        <v>273</v>
      </c>
      <c r="AY584" s="64">
        <f>DSUM($C$1:$BV$566,AX599+1,$N$602:$N$603)</f>
        <v>321</v>
      </c>
      <c r="AZ584" s="64"/>
      <c r="BA584" s="64"/>
      <c r="BB584" s="64"/>
      <c r="BC584" s="64"/>
      <c r="BD584" s="72">
        <f t="shared" si="144"/>
        <v>4877392.6100000003</v>
      </c>
      <c r="BE584" s="73">
        <f t="shared" si="145"/>
        <v>37.44</v>
      </c>
      <c r="BF584" s="74">
        <f t="shared" si="149"/>
        <v>64.58</v>
      </c>
      <c r="BG584" s="66">
        <f t="shared" si="146"/>
        <v>3535446.38</v>
      </c>
      <c r="BH584" s="75">
        <f t="shared" si="147"/>
        <v>9.9897474555581869E-3</v>
      </c>
      <c r="BI584" s="76">
        <f t="shared" si="148"/>
        <v>9.9897474555581903E-3</v>
      </c>
    </row>
    <row r="585" spans="1:61" ht="15.75" customHeight="1" x14ac:dyDescent="0.25">
      <c r="A585" s="60">
        <v>1</v>
      </c>
      <c r="B585" s="61">
        <v>913</v>
      </c>
      <c r="C585" s="61">
        <v>13</v>
      </c>
      <c r="D585" s="79" t="s">
        <v>715</v>
      </c>
      <c r="E585" s="62" t="s">
        <v>728</v>
      </c>
      <c r="F585" s="64">
        <f>DSUM($C$1:$BA$566,E599+1,$O$602:$O$603)</f>
        <v>159766</v>
      </c>
      <c r="G585" s="105">
        <v>0.17</v>
      </c>
      <c r="H585" s="64">
        <f>+ROUND('Izračun udjela za 2024. (kune)'!H585/'Izračun udjela za 2024. (euri)'!$G$1,2)</f>
        <v>42442229.380000003</v>
      </c>
      <c r="I585" s="65">
        <f>+ROUND('Izračun udjela za 2024. (kune)'!I585/'Izračun udjela za 2024. (euri)'!$G$1,2)</f>
        <v>3176684.72</v>
      </c>
      <c r="J585" s="66">
        <f>+ROUND('Izračun udjela za 2024. (kune)'!J585/'Izračun udjela za 2024. (euri)'!$G$1,2)</f>
        <v>6675142.5899999999</v>
      </c>
      <c r="K585" s="64">
        <f>+ROUND('Izračun udjela za 2024. (kune)'!K585/'Izračun udjela za 2024. (euri)'!$G$1,2)</f>
        <v>44533148.75</v>
      </c>
      <c r="L585" s="65">
        <f>+ROUND('Izračun udjela za 2024. (kune)'!L585/'Izračun udjela za 2024. (euri)'!$G$1,2)</f>
        <v>3026630.34</v>
      </c>
      <c r="M585" s="66">
        <f>+ROUND('Izračun udjela za 2024. (kune)'!M585/'Izračun udjela za 2024. (euri)'!$G$1,2)</f>
        <v>7056108.1299999999</v>
      </c>
      <c r="N585" s="64">
        <f>+ROUND('Izračun udjela za 2024. (kune)'!N585/'Izračun udjela za 2024. (euri)'!$G$1,2)</f>
        <v>39356326.649999999</v>
      </c>
      <c r="O585" s="65">
        <f>+ROUND('Izračun udjela za 2024. (kune)'!O585/'Izračun udjela za 2024. (euri)'!$G$1,2)</f>
        <v>2969576.87</v>
      </c>
      <c r="P585" s="66">
        <f>+ROUND('Izračun udjela za 2024. (kune)'!P585/'Izračun udjela za 2024. (euri)'!$G$1,2)</f>
        <v>6185747.46</v>
      </c>
      <c r="Q585" s="64">
        <f>+ROUND('Izračun udjela za 2024. (kune)'!Q585/'Izračun udjela za 2024. (euri)'!$G$1,2)</f>
        <v>43347003.020000003</v>
      </c>
      <c r="R585" s="65">
        <f>+ROUND('Izračun udjela za 2024. (kune)'!R585/'Izračun udjela za 2024. (euri)'!$G$1,2)</f>
        <v>3267992.57</v>
      </c>
      <c r="S585" s="66">
        <f>+ROUND('Izračun udjela za 2024. (kune)'!S585/'Izračun udjela za 2024. (euri)'!$G$1,2)</f>
        <v>6813431.7800000003</v>
      </c>
      <c r="T585" s="64">
        <f>+ROUND('Izračun udjela za 2024. (kune)'!T585/'Izračun udjela za 2024. (euri)'!$G$1,2)</f>
        <v>40328927.920000002</v>
      </c>
      <c r="U585" s="65">
        <f>+ROUND('Izračun udjela za 2024. (kune)'!U585/'Izračun udjela za 2024. (euri)'!$G$1,2)</f>
        <v>3039359.64</v>
      </c>
      <c r="V585" s="66">
        <f>+ROUND('Izračun udjela za 2024. (kune)'!V585/'Izračun udjela za 2024. (euri)'!$G$1,2)</f>
        <v>6339226.6100000003</v>
      </c>
      <c r="W585" s="64">
        <f>+ROUND('Izračun udjela za 2024. (kune)'!W585/'Izračun udjela za 2024. (euri)'!$G$1,2)</f>
        <v>48465534.850000001</v>
      </c>
      <c r="X585" s="65">
        <f>+ROUND('Izračun udjela za 2024. (kune)'!X585/'Izračun udjela za 2024. (euri)'!$G$1,2)</f>
        <v>3584244.08</v>
      </c>
      <c r="Y585" s="66">
        <f>+ROUND('Izračun udjela za 2024. (kune)'!Y585/'Izračun udjela za 2024. (euri)'!$G$1,2)</f>
        <v>7629819.4299999997</v>
      </c>
      <c r="Z585" s="64">
        <f>+ROUND('Izračun udjela za 2024. (kune)'!Z585/'Izračun udjela za 2024. (euri)'!$G$1,2)</f>
        <v>53869095.630000003</v>
      </c>
      <c r="AA585" s="106">
        <f>+ROUND('Izračun udjela za 2024. (kune)'!AA585/'Izračun udjela za 2024. (euri)'!$G$1,2)</f>
        <v>2592493.33</v>
      </c>
      <c r="AB585" s="65">
        <f>+ROUND('Izračun udjela za 2024. (kune)'!AB585/'Izračun udjela za 2024. (euri)'!$G$1,2)</f>
        <v>3896824.13</v>
      </c>
      <c r="AC585" s="67">
        <f>+ROUND('Izračun udjela za 2024. (kune)'!AC585/'Izračun udjela za 2024. (euri)'!$G$1,2)</f>
        <v>10902121.52</v>
      </c>
      <c r="AD585" s="64">
        <f>+ROUND('Izračun udjela za 2024. (kune)'!AD585/'Izračun udjela za 2024. (euri)'!$G$1,2)</f>
        <v>51618887.490000002</v>
      </c>
      <c r="AE585" s="68">
        <f>+ROUND('Izračun udjela za 2024. (kune)'!AE585/'Izračun udjela za 2024. (euri)'!$G$1,2)</f>
        <v>2255488.9500000002</v>
      </c>
      <c r="AF585" s="64">
        <f>+ROUND('Izračun udjela za 2024. (kune)'!AF585/'Izračun udjela za 2024. (euri)'!$G$1,2)</f>
        <v>3793077.61</v>
      </c>
      <c r="AG585" s="67">
        <f>+ROUND('Izračun udjela za 2024. (kune)'!AG585/'Izračun udjela za 2024. (euri)'!$G$1,2)</f>
        <v>10604430.17</v>
      </c>
      <c r="AH585" s="64">
        <f>+ROUND('Izračun udjela za 2024. (kune)'!AH585/'Izračun udjela za 2024. (euri)'!$G$1,2)</f>
        <v>48813905.990000002</v>
      </c>
      <c r="AI585" s="68">
        <f>+ROUND('Izračun udjela za 2024. (kune)'!AI585/'Izračun udjela za 2024. (euri)'!$G$1,2)</f>
        <v>3227047.48</v>
      </c>
      <c r="AJ585" s="65">
        <f>+ROUND('Izračun udjela za 2024. (kune)'!AJ585/'Izračun udjela za 2024. (euri)'!$G$1,2)</f>
        <v>3429080.16</v>
      </c>
      <c r="AK585" s="67">
        <f>+ROUND('Izračun udjela za 2024. (kune)'!AK585/'Izračun udjela za 2024. (euri)'!$G$1,2)</f>
        <v>12104858.48</v>
      </c>
      <c r="AL585" s="65">
        <f>+ROUND('Izračun udjela za 2024. (kune)'!AL585/'Izračun udjela za 2024. (euri)'!$G$1,2)</f>
        <v>61356147.899999999</v>
      </c>
      <c r="AM585" s="106">
        <f>+ROUND('Izračun udjela za 2024. (kune)'!AM585/'Izračun udjela za 2024. (euri)'!$G$1,2)</f>
        <v>3677986.1</v>
      </c>
      <c r="AN585" s="65">
        <f>+ROUND('Izračun udjela za 2024. (kune)'!AN585/'Izračun udjela za 2024. (euri)'!$G$1,2)</f>
        <v>4346475.28</v>
      </c>
      <c r="AO585" s="67">
        <f>+ROUND('Izračun udjela za 2024. (kune)'!AO585/'Izračun udjela za 2024. (euri)'!$G$1,2)</f>
        <v>14367392.449999999</v>
      </c>
      <c r="AP585" s="107"/>
      <c r="AQ585" s="107"/>
      <c r="AR585" s="107"/>
      <c r="AS585" s="107"/>
      <c r="AT585" s="107"/>
      <c r="AU585" s="107"/>
      <c r="AV585" s="64">
        <f>DSUM($C$1:$BV$566,AU599+1,$O$602:$O$603)</f>
        <v>84137</v>
      </c>
      <c r="AW585" s="64">
        <f>DSUM($C$1:$BV$566,AV599+1,$O$602:$O$603)</f>
        <v>84430</v>
      </c>
      <c r="AX585" s="64">
        <f>DSUM($C$1:$BV$566,AW599+1,$O$602:$O$603)</f>
        <v>92255</v>
      </c>
      <c r="AY585" s="64">
        <f>DSUM($C$1:$BV$566,AX599+1,$O$602:$O$603)</f>
        <v>92952</v>
      </c>
      <c r="AZ585" s="64"/>
      <c r="BA585" s="64"/>
      <c r="BB585" s="64"/>
      <c r="BC585" s="64"/>
      <c r="BD585" s="72">
        <f t="shared" si="144"/>
        <v>11121724.41</v>
      </c>
      <c r="BE585" s="73">
        <f t="shared" si="145"/>
        <v>69.61</v>
      </c>
      <c r="BF585" s="74">
        <f t="shared" si="149"/>
        <v>64.58</v>
      </c>
      <c r="BG585" s="66">
        <f t="shared" si="146"/>
        <v>0</v>
      </c>
      <c r="BH585" s="75">
        <f t="shared" si="147"/>
        <v>0</v>
      </c>
      <c r="BI585" s="76">
        <f t="shared" si="148"/>
        <v>0</v>
      </c>
    </row>
    <row r="586" spans="1:61" ht="15.75" customHeight="1" x14ac:dyDescent="0.25">
      <c r="A586" s="60">
        <v>1</v>
      </c>
      <c r="B586" s="61">
        <v>914</v>
      </c>
      <c r="C586" s="61">
        <v>14</v>
      </c>
      <c r="D586" s="79" t="s">
        <v>715</v>
      </c>
      <c r="E586" s="62" t="s">
        <v>729</v>
      </c>
      <c r="F586" s="64">
        <f>DSUM($C$1:$BA$566,E599+1,$P$602:$P$603)</f>
        <v>258026</v>
      </c>
      <c r="G586" s="105">
        <v>0.17</v>
      </c>
      <c r="H586" s="64">
        <f>+ROUND('Izračun udjela za 2024. (kune)'!H586/'Izračun udjela za 2024. (euri)'!$G$1,2)</f>
        <v>70665716.590000004</v>
      </c>
      <c r="I586" s="65">
        <f>+ROUND('Izračun udjela za 2024. (kune)'!I586/'Izračun udjela za 2024. (euri)'!$G$1,2)</f>
        <v>6857957.0800000001</v>
      </c>
      <c r="J586" s="66">
        <f>+ROUND('Izračun udjela za 2024. (kune)'!J586/'Izračun udjela za 2024. (euri)'!$G$1,2)</f>
        <v>10847319.119999999</v>
      </c>
      <c r="K586" s="64">
        <f>+ROUND('Izračun udjela za 2024. (kune)'!K586/'Izračun udjela za 2024. (euri)'!$G$1,2)</f>
        <v>68440171.180000007</v>
      </c>
      <c r="L586" s="65">
        <f>+ROUND('Izračun udjela za 2024. (kune)'!L586/'Izračun udjela za 2024. (euri)'!$G$1,2)</f>
        <v>6750440.8300000001</v>
      </c>
      <c r="M586" s="66">
        <f>+ROUND('Izračun udjela za 2024. (kune)'!M586/'Izračun udjela za 2024. (euri)'!$G$1,2)</f>
        <v>10487254.16</v>
      </c>
      <c r="N586" s="64">
        <f>+ROUND('Izračun udjela za 2024. (kune)'!N586/'Izračun udjela za 2024. (euri)'!$G$1,2)</f>
        <v>58537522.890000001</v>
      </c>
      <c r="O586" s="65">
        <f>+ROUND('Izračun udjela za 2024. (kune)'!O586/'Izračun udjela za 2024. (euri)'!$G$1,2)</f>
        <v>5668235.3300000001</v>
      </c>
      <c r="P586" s="66">
        <f>+ROUND('Izračun udjela za 2024. (kune)'!P586/'Izračun udjela za 2024. (euri)'!$G$1,2)</f>
        <v>8987778.8800000008</v>
      </c>
      <c r="Q586" s="64">
        <f>+ROUND('Izračun udjela za 2024. (kune)'!Q586/'Izračun udjela za 2024. (euri)'!$G$1,2)</f>
        <v>66403599.259999998</v>
      </c>
      <c r="R586" s="65">
        <f>+ROUND('Izračun udjela za 2024. (kune)'!R586/'Izračun udjela za 2024. (euri)'!$G$1,2)</f>
        <v>6361567.3399999999</v>
      </c>
      <c r="S586" s="66">
        <f>+ROUND('Izračun udjela za 2024. (kune)'!S586/'Izračun udjela za 2024. (euri)'!$G$1,2)</f>
        <v>10207145.43</v>
      </c>
      <c r="T586" s="64">
        <f>+ROUND('Izračun udjela za 2024. (kune)'!T586/'Izračun udjela za 2024. (euri)'!$G$1,2)</f>
        <v>59248817.909999996</v>
      </c>
      <c r="U586" s="65">
        <f>+ROUND('Izračun udjela za 2024. (kune)'!U586/'Izračun udjela za 2024. (euri)'!$G$1,2)</f>
        <v>5783014.4100000001</v>
      </c>
      <c r="V586" s="66">
        <f>+ROUND('Izračun udjela za 2024. (kune)'!V586/'Izračun udjela za 2024. (euri)'!$G$1,2)</f>
        <v>9089186.5899999999</v>
      </c>
      <c r="W586" s="64">
        <f>+ROUND('Izračun udjela za 2024. (kune)'!W586/'Izračun udjela za 2024. (euri)'!$G$1,2)</f>
        <v>72665747.530000001</v>
      </c>
      <c r="X586" s="65">
        <f>+ROUND('Izračun udjela za 2024. (kune)'!X586/'Izračun udjela za 2024. (euri)'!$G$1,2)</f>
        <v>6957413.6600000001</v>
      </c>
      <c r="Y586" s="66">
        <f>+ROUND('Izračun udjela za 2024. (kune)'!Y586/'Izračun udjela za 2024. (euri)'!$G$1,2)</f>
        <v>11170416.76</v>
      </c>
      <c r="Z586" s="64">
        <f>+ROUND('Izračun udjela za 2024. (kune)'!Z586/'Izračun udjela za 2024. (euri)'!$G$1,2)</f>
        <v>81254172.769999996</v>
      </c>
      <c r="AA586" s="106">
        <f>+ROUND('Izračun udjela za 2024. (kune)'!AA586/'Izračun udjela za 2024. (euri)'!$G$1,2)</f>
        <v>124167.92</v>
      </c>
      <c r="AB586" s="65">
        <f>+ROUND('Izračun udjela za 2024. (kune)'!AB586/'Izračun udjela za 2024. (euri)'!$G$1,2)</f>
        <v>7743336.21</v>
      </c>
      <c r="AC586" s="67">
        <f>+ROUND('Izračun udjela za 2024. (kune)'!AC586/'Izračun udjela za 2024. (euri)'!$G$1,2)</f>
        <v>12503079.880000001</v>
      </c>
      <c r="AD586" s="64">
        <f>+ROUND('Izračun udjela za 2024. (kune)'!AD586/'Izračun udjela za 2024. (euri)'!$G$1,2)</f>
        <v>81372364.480000004</v>
      </c>
      <c r="AE586" s="68">
        <f>+ROUND('Izračun udjela za 2024. (kune)'!AE586/'Izračun udjela za 2024. (euri)'!$G$1,2)</f>
        <v>54800.65</v>
      </c>
      <c r="AF586" s="64">
        <f>+ROUND('Izračun udjela za 2024. (kune)'!AF586/'Izračun udjela za 2024. (euri)'!$G$1,2)</f>
        <v>7698181.5800000001</v>
      </c>
      <c r="AG586" s="67">
        <f>+ROUND('Izračun udjela za 2024. (kune)'!AG586/'Izračun udjela za 2024. (euri)'!$G$1,2)</f>
        <v>12541152.039999999</v>
      </c>
      <c r="AH586" s="64">
        <f>+ROUND('Izračun udjela za 2024. (kune)'!AH586/'Izračun udjela za 2024. (euri)'!$G$1,2)</f>
        <v>76459827.170000002</v>
      </c>
      <c r="AI586" s="68">
        <f>+ROUND('Izračun udjela za 2024. (kune)'!AI586/'Izračun udjela za 2024. (euri)'!$G$1,2)</f>
        <v>46295.85</v>
      </c>
      <c r="AJ586" s="65">
        <f>+ROUND('Izračun udjela za 2024. (kune)'!AJ586/'Izračun udjela za 2024. (euri)'!$G$1,2)</f>
        <v>6984149.8499999996</v>
      </c>
      <c r="AK586" s="67">
        <f>+ROUND('Izračun udjela za 2024. (kune)'!AK586/'Izračun udjela za 2024. (euri)'!$G$1,2)</f>
        <v>13933099.07</v>
      </c>
      <c r="AL586" s="65">
        <f>+ROUND('Izračun udjela za 2024. (kune)'!AL586/'Izračun udjela za 2024. (euri)'!$G$1,2)</f>
        <v>92739770.5</v>
      </c>
      <c r="AM586" s="106">
        <f>+ROUND('Izračun udjela za 2024. (kune)'!AM586/'Izračun udjela za 2024. (euri)'!$G$1,2)</f>
        <v>47959.87</v>
      </c>
      <c r="AN586" s="65">
        <f>+ROUND('Izračun udjela za 2024. (kune)'!AN586/'Izračun udjela za 2024. (euri)'!$G$1,2)</f>
        <v>8592887.75</v>
      </c>
      <c r="AO586" s="67">
        <f>+ROUND('Izračun udjela za 2024. (kune)'!AO586/'Izračun udjela za 2024. (euri)'!$G$1,2)</f>
        <v>16870710.32</v>
      </c>
      <c r="AP586" s="107"/>
      <c r="AQ586" s="107"/>
      <c r="AR586" s="107"/>
      <c r="AS586" s="107"/>
      <c r="AT586" s="107"/>
      <c r="AU586" s="107"/>
      <c r="AV586" s="64">
        <f>DSUM($C$1:$BV$566,AU599+1,$P$602:$P$603)</f>
        <v>808</v>
      </c>
      <c r="AW586" s="64">
        <f>DSUM($C$1:$BV$566,AV599+1,$P$602:$P$603)</f>
        <v>764</v>
      </c>
      <c r="AX586" s="64">
        <f>DSUM($C$1:$BV$566,AW599+1,$P$602:$P$603)</f>
        <v>1186</v>
      </c>
      <c r="AY586" s="64">
        <f>DSUM($C$1:$BV$566,AX599+1,$P$602:$P$603)</f>
        <v>1279</v>
      </c>
      <c r="AZ586" s="64"/>
      <c r="BA586" s="64"/>
      <c r="BB586" s="64"/>
      <c r="BC586" s="64"/>
      <c r="BD586" s="72">
        <f t="shared" si="144"/>
        <v>13403691.609999999</v>
      </c>
      <c r="BE586" s="73">
        <f t="shared" si="145"/>
        <v>51.95</v>
      </c>
      <c r="BF586" s="74">
        <f t="shared" si="149"/>
        <v>64.58</v>
      </c>
      <c r="BG586" s="66">
        <f t="shared" si="146"/>
        <v>3258868.379999999</v>
      </c>
      <c r="BH586" s="75">
        <f t="shared" si="147"/>
        <v>9.2082494282105399E-3</v>
      </c>
      <c r="BI586" s="76">
        <f t="shared" si="148"/>
        <v>9.2082494282105399E-3</v>
      </c>
    </row>
    <row r="587" spans="1:61" ht="15.75" customHeight="1" x14ac:dyDescent="0.25">
      <c r="A587" s="60">
        <v>1</v>
      </c>
      <c r="B587" s="61">
        <v>915</v>
      </c>
      <c r="C587" s="61">
        <v>15</v>
      </c>
      <c r="D587" s="79" t="s">
        <v>715</v>
      </c>
      <c r="E587" s="62" t="s">
        <v>730</v>
      </c>
      <c r="F587" s="64">
        <f>DSUM($C$1:$BA$566,E599+1,$Q$602:$Q$603)</f>
        <v>96381</v>
      </c>
      <c r="G587" s="105">
        <v>0.17</v>
      </c>
      <c r="H587" s="64">
        <f>+ROUND('Izračun udjela za 2024. (kune)'!H587/'Izračun udjela za 2024. (euri)'!$G$1,2)</f>
        <v>24578892.149999999</v>
      </c>
      <c r="I587" s="65">
        <f>+ROUND('Izračun udjela za 2024. (kune)'!I587/'Izračun udjela za 2024. (euri)'!$G$1,2)</f>
        <v>2128569.46</v>
      </c>
      <c r="J587" s="66">
        <f>+ROUND('Izračun udjela za 2024. (kune)'!J587/'Izračun udjela za 2024. (euri)'!$G$1,2)</f>
        <v>3816554.86</v>
      </c>
      <c r="K587" s="64">
        <f>+ROUND('Izračun udjela za 2024. (kune)'!K587/'Izračun udjela za 2024. (euri)'!$G$1,2)</f>
        <v>25432726.09</v>
      </c>
      <c r="L587" s="65">
        <f>+ROUND('Izračun udjela za 2024. (kune)'!L587/'Izračun udjela za 2024. (euri)'!$G$1,2)</f>
        <v>2191717.02</v>
      </c>
      <c r="M587" s="66">
        <f>+ROUND('Izračun udjela za 2024. (kune)'!M587/'Izračun udjela za 2024. (euri)'!$G$1,2)</f>
        <v>3950971.54</v>
      </c>
      <c r="N587" s="64">
        <f>+ROUND('Izračun udjela za 2024. (kune)'!N587/'Izračun udjela za 2024. (euri)'!$G$1,2)</f>
        <v>22182792.510000002</v>
      </c>
      <c r="O587" s="65">
        <f>+ROUND('Izračun udjela za 2024. (kune)'!O587/'Izračun udjela za 2024. (euri)'!$G$1,2)</f>
        <v>1757168.4</v>
      </c>
      <c r="P587" s="66">
        <f>+ROUND('Izračun udjela za 2024. (kune)'!P587/'Izračun udjela za 2024. (euri)'!$G$1,2)</f>
        <v>3472356.1</v>
      </c>
      <c r="Q587" s="64">
        <f>+ROUND('Izračun udjela za 2024. (kune)'!Q587/'Izračun udjela za 2024. (euri)'!$G$1,2)</f>
        <v>23164275.699999999</v>
      </c>
      <c r="R587" s="65">
        <f>+ROUND('Izračun udjela za 2024. (kune)'!R587/'Izračun udjela za 2024. (euri)'!$G$1,2)</f>
        <v>1858536.97</v>
      </c>
      <c r="S587" s="66">
        <f>+ROUND('Izračun udjela za 2024. (kune)'!S587/'Izračun udjela za 2024. (euri)'!$G$1,2)</f>
        <v>3621975.58</v>
      </c>
      <c r="T587" s="64">
        <f>+ROUND('Izračun udjela za 2024. (kune)'!T587/'Izračun udjela za 2024. (euri)'!$G$1,2)</f>
        <v>22062739.16</v>
      </c>
      <c r="U587" s="65">
        <f>+ROUND('Izračun udjela za 2024. (kune)'!U587/'Izračun udjela za 2024. (euri)'!$G$1,2)</f>
        <v>1778994.85</v>
      </c>
      <c r="V587" s="66">
        <f>+ROUND('Izračun udjela za 2024. (kune)'!V587/'Izračun udjela za 2024. (euri)'!$G$1,2)</f>
        <v>3448236.53</v>
      </c>
      <c r="W587" s="64">
        <f>+ROUND('Izračun udjela za 2024. (kune)'!W587/'Izračun udjela za 2024. (euri)'!$G$1,2)</f>
        <v>26604373.41</v>
      </c>
      <c r="X587" s="65">
        <f>+ROUND('Izračun udjela za 2024. (kune)'!X587/'Izračun udjela za 2024. (euri)'!$G$1,2)</f>
        <v>2115218.44</v>
      </c>
      <c r="Y587" s="66">
        <f>+ROUND('Izračun udjela za 2024. (kune)'!Y587/'Izračun udjela za 2024. (euri)'!$G$1,2)</f>
        <v>4163156.35</v>
      </c>
      <c r="Z587" s="64">
        <f>+ROUND('Izračun udjela za 2024. (kune)'!Z587/'Izračun udjela za 2024. (euri)'!$G$1,2)</f>
        <v>30138297.199999999</v>
      </c>
      <c r="AA587" s="106">
        <f>+ROUND('Izračun udjela za 2024. (kune)'!AA587/'Izračun udjela za 2024. (euri)'!$G$1,2)</f>
        <v>1492110.26</v>
      </c>
      <c r="AB587" s="65">
        <f>+ROUND('Izračun udjela za 2024. (kune)'!AB587/'Izračun udjela za 2024. (euri)'!$G$1,2)</f>
        <v>2393466.83</v>
      </c>
      <c r="AC587" s="67">
        <f>+ROUND('Izračun udjela za 2024. (kune)'!AC587/'Izračun udjela za 2024. (euri)'!$G$1,2)</f>
        <v>6069450.5700000003</v>
      </c>
      <c r="AD587" s="64">
        <f>+ROUND('Izračun udjela za 2024. (kune)'!AD587/'Izračun udjela za 2024. (euri)'!$G$1,2)</f>
        <v>28152879.379999999</v>
      </c>
      <c r="AE587" s="68">
        <f>+ROUND('Izračun udjela za 2024. (kune)'!AE587/'Izračun udjela za 2024. (euri)'!$G$1,2)</f>
        <v>1337707.1000000001</v>
      </c>
      <c r="AF587" s="64">
        <f>+ROUND('Izračun udjela za 2024. (kune)'!AF587/'Izračun udjela za 2024. (euri)'!$G$1,2)</f>
        <v>2226350.85</v>
      </c>
      <c r="AG587" s="67">
        <f>+ROUND('Izračun udjela za 2024. (kune)'!AG587/'Izračun udjela za 2024. (euri)'!$G$1,2)</f>
        <v>5721877.46</v>
      </c>
      <c r="AH587" s="64">
        <f>+ROUND('Izračun udjela za 2024. (kune)'!AH587/'Izračun udjela za 2024. (euri)'!$G$1,2)</f>
        <v>26549171.100000001</v>
      </c>
      <c r="AI587" s="68">
        <f>+ROUND('Izračun udjela za 2024. (kune)'!AI587/'Izračun udjela za 2024. (euri)'!$G$1,2)</f>
        <v>1882510.87</v>
      </c>
      <c r="AJ587" s="65">
        <f>+ROUND('Izračun udjela za 2024. (kune)'!AJ587/'Izračun udjela za 2024. (euri)'!$G$1,2)</f>
        <v>1979051.98</v>
      </c>
      <c r="AK587" s="67">
        <f>+ROUND('Izračun udjela za 2024. (kune)'!AK587/'Izračun udjela za 2024. (euri)'!$G$1,2)</f>
        <v>6476840.7800000003</v>
      </c>
      <c r="AL587" s="65">
        <f>+ROUND('Izračun udjela za 2024. (kune)'!AL587/'Izračun udjela za 2024. (euri)'!$G$1,2)</f>
        <v>33213834.280000001</v>
      </c>
      <c r="AM587" s="106">
        <f>+ROUND('Izračun udjela za 2024. (kune)'!AM587/'Izračun udjela za 2024. (euri)'!$G$1,2)</f>
        <v>2071450.14</v>
      </c>
      <c r="AN587" s="65">
        <f>+ROUND('Izračun udjela za 2024. (kune)'!AN587/'Izračun udjela za 2024. (euri)'!$G$1,2)</f>
        <v>2421073.1800000002</v>
      </c>
      <c r="AO587" s="67">
        <f>+ROUND('Izračun udjela za 2024. (kune)'!AO587/'Izračun udjela za 2024. (euri)'!$G$1,2)</f>
        <v>7770222.7699999996</v>
      </c>
      <c r="AP587" s="107"/>
      <c r="AQ587" s="107"/>
      <c r="AR587" s="107"/>
      <c r="AS587" s="107"/>
      <c r="AT587" s="107"/>
      <c r="AU587" s="107"/>
      <c r="AV587" s="64">
        <f>DSUM($C$1:$BV$566,AU599+1,$Q$602:$Q$603)</f>
        <v>47467</v>
      </c>
      <c r="AW587" s="64">
        <f>DSUM($C$1:$BV$566,AV599+1,$Q$602:$Q$603)</f>
        <v>45555</v>
      </c>
      <c r="AX587" s="64">
        <f>DSUM($C$1:$BV$566,AW599+1,$Q$602:$Q$603)</f>
        <v>48706</v>
      </c>
      <c r="AY587" s="64">
        <f>DSUM($C$1:$BV$566,AX599+1,$Q$602:$Q$603)</f>
        <v>50882</v>
      </c>
      <c r="AZ587" s="64"/>
      <c r="BA587" s="64"/>
      <c r="BB587" s="64"/>
      <c r="BC587" s="64"/>
      <c r="BD587" s="72">
        <f t="shared" si="144"/>
        <v>6040309.5899999999</v>
      </c>
      <c r="BE587" s="73">
        <f t="shared" si="145"/>
        <v>62.67</v>
      </c>
      <c r="BF587" s="74">
        <f t="shared" si="149"/>
        <v>64.58</v>
      </c>
      <c r="BG587" s="66">
        <f t="shared" si="146"/>
        <v>184087.70999999967</v>
      </c>
      <c r="BH587" s="75">
        <f t="shared" si="147"/>
        <v>5.2015772123576375E-4</v>
      </c>
      <c r="BI587" s="76">
        <f t="shared" si="148"/>
        <v>5.2015772123576397E-4</v>
      </c>
    </row>
    <row r="588" spans="1:61" ht="18.75" customHeight="1" x14ac:dyDescent="0.25">
      <c r="A588" s="60">
        <v>1</v>
      </c>
      <c r="B588" s="61">
        <v>916</v>
      </c>
      <c r="C588" s="61">
        <v>16</v>
      </c>
      <c r="D588" s="79" t="s">
        <v>715</v>
      </c>
      <c r="E588" s="62" t="s">
        <v>731</v>
      </c>
      <c r="F588" s="64">
        <f>DSUM($C$1:$BA$566,E599+1,$R$602:$R$603)</f>
        <v>143113</v>
      </c>
      <c r="G588" s="105">
        <v>0.17</v>
      </c>
      <c r="H588" s="64">
        <f>+ROUND('Izračun udjela za 2024. (kune)'!H588/'Izračun udjela za 2024. (euri)'!$G$1,2)</f>
        <v>23055098.940000001</v>
      </c>
      <c r="I588" s="65">
        <f>+ROUND('Izračun udjela za 2024. (kune)'!I588/'Izračun udjela za 2024. (euri)'!$G$1,2)</f>
        <v>1929574.58</v>
      </c>
      <c r="J588" s="66">
        <f>+ROUND('Izračun udjela za 2024. (kune)'!J588/'Izračun udjela za 2024. (euri)'!$G$1,2)</f>
        <v>3591339.14</v>
      </c>
      <c r="K588" s="64">
        <f>+ROUND('Izračun udjela za 2024. (kune)'!K588/'Izračun udjela za 2024. (euri)'!$G$1,2)</f>
        <v>21696564.530000001</v>
      </c>
      <c r="L588" s="65">
        <f>+ROUND('Izračun udjela za 2024. (kune)'!L588/'Izračun udjela za 2024. (euri)'!$G$1,2)</f>
        <v>1888371.89</v>
      </c>
      <c r="M588" s="66">
        <f>+ROUND('Izračun udjela za 2024. (kune)'!M588/'Izračun udjela za 2024. (euri)'!$G$1,2)</f>
        <v>3367392.75</v>
      </c>
      <c r="N588" s="64">
        <f>+ROUND('Izračun udjela za 2024. (kune)'!N588/'Izračun udjela za 2024. (euri)'!$G$1,2)</f>
        <v>20307679.149999999</v>
      </c>
      <c r="O588" s="65">
        <f>+ROUND('Izračun udjela za 2024. (kune)'!O588/'Izračun udjela za 2024. (euri)'!$G$1,2)</f>
        <v>1474702.87</v>
      </c>
      <c r="P588" s="66">
        <f>+ROUND('Izračun udjela za 2024. (kune)'!P588/'Izračun udjela za 2024. (euri)'!$G$1,2)</f>
        <v>3201605.97</v>
      </c>
      <c r="Q588" s="64">
        <f>+ROUND('Izračun udjela za 2024. (kune)'!Q588/'Izračun udjela za 2024. (euri)'!$G$1,2)</f>
        <v>21327156.109999999</v>
      </c>
      <c r="R588" s="65">
        <f>+ROUND('Izračun udjela za 2024. (kune)'!R588/'Izračun udjela za 2024. (euri)'!$G$1,2)</f>
        <v>1561118.92</v>
      </c>
      <c r="S588" s="66">
        <f>+ROUND('Izračun udjela za 2024. (kune)'!S588/'Izračun udjela za 2024. (euri)'!$G$1,2)</f>
        <v>3360226.32</v>
      </c>
      <c r="T588" s="64">
        <f>+ROUND('Izračun udjela za 2024. (kune)'!T588/'Izračun udjela za 2024. (euri)'!$G$1,2)</f>
        <v>17910469.760000002</v>
      </c>
      <c r="U588" s="65">
        <f>+ROUND('Izračun udjela za 2024. (kune)'!U588/'Izračun udjela za 2024. (euri)'!$G$1,2)</f>
        <v>1430141.86</v>
      </c>
      <c r="V588" s="66">
        <f>+ROUND('Izračun udjela za 2024. (kune)'!V588/'Izračun udjela za 2024. (euri)'!$G$1,2)</f>
        <v>2801655.74</v>
      </c>
      <c r="W588" s="64">
        <f>+ROUND('Izračun udjela za 2024. (kune)'!W588/'Izračun udjela za 2024. (euri)'!$G$1,2)</f>
        <v>23969981.940000001</v>
      </c>
      <c r="X588" s="65">
        <f>+ROUND('Izračun udjela za 2024. (kune)'!X588/'Izračun udjela za 2024. (euri)'!$G$1,2)</f>
        <v>1702602.51</v>
      </c>
      <c r="Y588" s="66">
        <f>+ROUND('Izračun udjela za 2024. (kune)'!Y588/'Izračun udjela za 2024. (euri)'!$G$1,2)</f>
        <v>3785454.5</v>
      </c>
      <c r="Z588" s="64">
        <f>+ROUND('Izračun udjela za 2024. (kune)'!Z588/'Izračun udjela za 2024. (euri)'!$G$1,2)</f>
        <v>28093882.210000001</v>
      </c>
      <c r="AA588" s="106">
        <f>+ROUND('Izračun udjela za 2024. (kune)'!AA588/'Izračun udjela za 2024. (euri)'!$G$1,2)</f>
        <v>62771.49</v>
      </c>
      <c r="AB588" s="65">
        <f>+ROUND('Izračun udjela za 2024. (kune)'!AB588/'Izračun udjela za 2024. (euri)'!$G$1,2)</f>
        <v>2047893.06</v>
      </c>
      <c r="AC588" s="67">
        <f>+ROUND('Izračun udjela za 2024. (kune)'!AC588/'Izračun udjela za 2024. (euri)'!$G$1,2)</f>
        <v>4426115.75</v>
      </c>
      <c r="AD588" s="64">
        <f>+ROUND('Izračun udjela za 2024. (kune)'!AD588/'Izračun udjela za 2024. (euri)'!$G$1,2)</f>
        <v>29581606.18</v>
      </c>
      <c r="AE588" s="68">
        <f>+ROUND('Izračun udjela za 2024. (kune)'!AE588/'Izračun udjela za 2024. (euri)'!$G$1,2)</f>
        <v>22093.8</v>
      </c>
      <c r="AF588" s="64">
        <f>+ROUND('Izračun udjela za 2024. (kune)'!AF588/'Izračun udjela za 2024. (euri)'!$G$1,2)</f>
        <v>2201367.11</v>
      </c>
      <c r="AG588" s="67">
        <f>+ROUND('Izračun udjela za 2024. (kune)'!AG588/'Izračun udjela za 2024. (euri)'!$G$1,2)</f>
        <v>4660665.7</v>
      </c>
      <c r="AH588" s="64">
        <f>+ROUND('Izračun udjela za 2024. (kune)'!AH588/'Izračun udjela za 2024. (euri)'!$G$1,2)</f>
        <v>26378277.859999999</v>
      </c>
      <c r="AI588" s="68">
        <f>+ROUND('Izračun udjela za 2024. (kune)'!AI588/'Izračun udjela za 2024. (euri)'!$G$1,2)</f>
        <v>27883.16</v>
      </c>
      <c r="AJ588" s="65">
        <f>+ROUND('Izračun udjela za 2024. (kune)'!AJ588/'Izračun udjela za 2024. (euri)'!$G$1,2)</f>
        <v>1559000.14</v>
      </c>
      <c r="AK588" s="67">
        <f>+ROUND('Izračun udjela za 2024. (kune)'!AK588/'Izračun udjela za 2024. (euri)'!$G$1,2)</f>
        <v>4977828.9800000004</v>
      </c>
      <c r="AL588" s="65">
        <f>+ROUND('Izračun udjela za 2024. (kune)'!AL588/'Izračun udjela za 2024. (euri)'!$G$1,2)</f>
        <v>31177421.350000001</v>
      </c>
      <c r="AM588" s="106">
        <f>+ROUND('Izračun udjela za 2024. (kune)'!AM588/'Izračun udjela za 2024. (euri)'!$G$1,2)</f>
        <v>18788.13</v>
      </c>
      <c r="AN588" s="65">
        <f>+ROUND('Izračun udjela za 2024. (kune)'!AN588/'Izračun udjela za 2024. (euri)'!$G$1,2)</f>
        <v>1795850.17</v>
      </c>
      <c r="AO588" s="67">
        <f>+ROUND('Izračun udjela za 2024. (kune)'!AO588/'Izračun udjela za 2024. (euri)'!$G$1,2)</f>
        <v>5893341</v>
      </c>
      <c r="AP588" s="107"/>
      <c r="AQ588" s="107"/>
      <c r="AR588" s="107"/>
      <c r="AS588" s="107"/>
      <c r="AT588" s="107"/>
      <c r="AU588" s="107"/>
      <c r="AV588" s="64">
        <f>DSUM($C$1:$BV$566,AU599+1,$R$602:$R$603)</f>
        <v>265</v>
      </c>
      <c r="AW588" s="64">
        <f>DSUM($C$1:$BV$566,AV599+1,$R$602:$R$603)</f>
        <v>289</v>
      </c>
      <c r="AX588" s="64">
        <f>DSUM($C$1:$BV$566,AW599+1,$R$602:$R$603)</f>
        <v>491</v>
      </c>
      <c r="AY588" s="64">
        <f>DSUM($C$1:$BV$566,AX599+1,$R$602:$R$603)</f>
        <v>522</v>
      </c>
      <c r="AZ588" s="64"/>
      <c r="BA588" s="64"/>
      <c r="BB588" s="64"/>
      <c r="BC588" s="64"/>
      <c r="BD588" s="72">
        <f t="shared" si="144"/>
        <v>4748681.1900000004</v>
      </c>
      <c r="BE588" s="73">
        <f t="shared" si="145"/>
        <v>33.18</v>
      </c>
      <c r="BF588" s="74">
        <f t="shared" si="149"/>
        <v>64.58</v>
      </c>
      <c r="BG588" s="66">
        <f t="shared" si="146"/>
        <v>4493748.2</v>
      </c>
      <c r="BH588" s="75">
        <f t="shared" si="147"/>
        <v>1.2697522412111702E-2</v>
      </c>
      <c r="BI588" s="76">
        <f t="shared" si="148"/>
        <v>1.26975224121117E-2</v>
      </c>
    </row>
    <row r="589" spans="1:61" ht="15.75" customHeight="1" x14ac:dyDescent="0.25">
      <c r="A589" s="60">
        <v>1</v>
      </c>
      <c r="B589" s="61">
        <v>917</v>
      </c>
      <c r="C589" s="61">
        <v>17</v>
      </c>
      <c r="D589" s="79" t="s">
        <v>715</v>
      </c>
      <c r="E589" s="62" t="s">
        <v>732</v>
      </c>
      <c r="F589" s="64">
        <f>DSUM($C$1:$BA$566,E599+1,$S$602:$S$603)</f>
        <v>423407</v>
      </c>
      <c r="G589" s="105">
        <v>0.17</v>
      </c>
      <c r="H589" s="64">
        <f>+ROUND('Izračun udjela za 2024. (kune)'!H589/'Izračun udjela za 2024. (euri)'!$G$1,2)</f>
        <v>139229322.22</v>
      </c>
      <c r="I589" s="65">
        <f>+ROUND('Izračun udjela za 2024. (kune)'!I589/'Izračun udjela za 2024. (euri)'!$G$1,2)</f>
        <v>11390709.199999999</v>
      </c>
      <c r="J589" s="66">
        <f>+ROUND('Izračun udjela za 2024. (kune)'!J589/'Izračun udjela za 2024. (euri)'!$G$1,2)</f>
        <v>21732564.210000001</v>
      </c>
      <c r="K589" s="64">
        <f>+ROUND('Izračun udjela za 2024. (kune)'!K589/'Izračun udjela za 2024. (euri)'!$G$1,2)</f>
        <v>140699780</v>
      </c>
      <c r="L589" s="65">
        <f>+ROUND('Izračun udjela za 2024. (kune)'!L589/'Izračun udjela za 2024. (euri)'!$G$1,2)</f>
        <v>11315561.76</v>
      </c>
      <c r="M589" s="66">
        <f>+ROUND('Izračun udjela za 2024. (kune)'!M589/'Izračun udjela za 2024. (euri)'!$G$1,2)</f>
        <v>21995317.100000001</v>
      </c>
      <c r="N589" s="64">
        <f>+ROUND('Izračun udjela za 2024. (kune)'!N589/'Izračun udjela za 2024. (euri)'!$G$1,2)</f>
        <v>124493274.88</v>
      </c>
      <c r="O589" s="65">
        <f>+ROUND('Izračun udjela za 2024. (kune)'!O589/'Izračun udjela za 2024. (euri)'!$G$1,2)</f>
        <v>9882517.6199999992</v>
      </c>
      <c r="P589" s="66">
        <f>+ROUND('Izračun udjela za 2024. (kune)'!P589/'Izračun udjela za 2024. (euri)'!$G$1,2)</f>
        <v>19483828.73</v>
      </c>
      <c r="Q589" s="64">
        <f>+ROUND('Izračun udjela za 2024. (kune)'!Q589/'Izračun udjela za 2024. (euri)'!$G$1,2)</f>
        <v>132058916.02</v>
      </c>
      <c r="R589" s="65">
        <f>+ROUND('Izračun udjela za 2024. (kune)'!R589/'Izračun udjela za 2024. (euri)'!$G$1,2)</f>
        <v>10618884.789999999</v>
      </c>
      <c r="S589" s="66">
        <f>+ROUND('Izračun udjela za 2024. (kune)'!S589/'Izračun udjela za 2024. (euri)'!$G$1,2)</f>
        <v>20644805.309999999</v>
      </c>
      <c r="T589" s="64">
        <f>+ROUND('Izračun udjela za 2024. (kune)'!T589/'Izračun udjela za 2024. (euri)'!$G$1,2)</f>
        <v>127302664.42</v>
      </c>
      <c r="U589" s="65">
        <f>+ROUND('Izračun udjela za 2024. (kune)'!U589/'Izračun udjela za 2024. (euri)'!$G$1,2)</f>
        <v>10737026.390000001</v>
      </c>
      <c r="V589" s="66">
        <f>+ROUND('Izračun udjela za 2024. (kune)'!V589/'Izračun udjela za 2024. (euri)'!$G$1,2)</f>
        <v>19816158.469999999</v>
      </c>
      <c r="W589" s="64">
        <f>+ROUND('Izračun udjela za 2024. (kune)'!W589/'Izračun udjela za 2024. (euri)'!$G$1,2)</f>
        <v>150837356.36000001</v>
      </c>
      <c r="X589" s="65">
        <f>+ROUND('Izračun udjela za 2024. (kune)'!X589/'Izračun udjela za 2024. (euri)'!$G$1,2)</f>
        <v>15433358.220000001</v>
      </c>
      <c r="Y589" s="66">
        <f>+ROUND('Izračun udjela za 2024. (kune)'!Y589/'Izračun udjela za 2024. (euri)'!$G$1,2)</f>
        <v>23018679.68</v>
      </c>
      <c r="Z589" s="64">
        <f>+ROUND('Izračun udjela za 2024. (kune)'!Z589/'Izračun udjela za 2024. (euri)'!$G$1,2)</f>
        <v>165934125.28999999</v>
      </c>
      <c r="AA589" s="106">
        <f>+ROUND('Izračun udjela za 2024. (kune)'!AA589/'Izračun udjela za 2024. (euri)'!$G$1,2)</f>
        <v>6208750.0199999996</v>
      </c>
      <c r="AB589" s="65">
        <f>+ROUND('Izračun udjela za 2024. (kune)'!AB589/'Izračun udjela za 2024. (euri)'!$G$1,2)</f>
        <v>17026532.199999999</v>
      </c>
      <c r="AC589" s="67">
        <f>+ROUND('Izračun udjela za 2024. (kune)'!AC589/'Izračun udjela za 2024. (euri)'!$G$1,2)</f>
        <v>29465785.210000001</v>
      </c>
      <c r="AD589" s="64">
        <f>+ROUND('Izračun udjela za 2024. (kune)'!AD589/'Izračun udjela za 2024. (euri)'!$G$1,2)</f>
        <v>155479967.11000001</v>
      </c>
      <c r="AE589" s="68">
        <f>+ROUND('Izračun udjela za 2024. (kune)'!AE589/'Izračun udjela za 2024. (euri)'!$G$1,2)</f>
        <v>4167245.34</v>
      </c>
      <c r="AF589" s="64">
        <f>+ROUND('Izračun udjela za 2024. (kune)'!AF589/'Izračun udjela za 2024. (euri)'!$G$1,2)</f>
        <v>15746642.83</v>
      </c>
      <c r="AG589" s="67">
        <f>+ROUND('Izračun udjela za 2024. (kune)'!AG589/'Izračun udjela za 2024. (euri)'!$G$1,2)</f>
        <v>28069914.489999998</v>
      </c>
      <c r="AH589" s="64">
        <f>+ROUND('Izračun udjela za 2024. (kune)'!AH589/'Izračun udjela za 2024. (euri)'!$G$1,2)</f>
        <v>143735318.06999999</v>
      </c>
      <c r="AI589" s="68">
        <f>+ROUND('Izračun udjela za 2024. (kune)'!AI589/'Izračun udjela za 2024. (euri)'!$G$1,2)</f>
        <v>6610113.4299999997</v>
      </c>
      <c r="AJ589" s="65">
        <f>+ROUND('Izračun udjela za 2024. (kune)'!AJ589/'Izračun udjela za 2024. (euri)'!$G$1,2)</f>
        <v>14222190.85</v>
      </c>
      <c r="AK589" s="67">
        <f>+ROUND('Izračun udjela za 2024. (kune)'!AK589/'Izračun udjela za 2024. (euri)'!$G$1,2)</f>
        <v>31068717.43</v>
      </c>
      <c r="AL589" s="65">
        <f>+ROUND('Izračun udjela za 2024. (kune)'!AL589/'Izračun udjela za 2024. (euri)'!$G$1,2)</f>
        <v>180194054.78999999</v>
      </c>
      <c r="AM589" s="106">
        <f>+ROUND('Izračun udjela za 2024. (kune)'!AM589/'Izračun udjela za 2024. (euri)'!$G$1,2)</f>
        <v>7048844.79</v>
      </c>
      <c r="AN589" s="65">
        <f>+ROUND('Izračun udjela za 2024. (kune)'!AN589/'Izračun udjela za 2024. (euri)'!$G$1,2)</f>
        <v>17649578.600000001</v>
      </c>
      <c r="AO589" s="67">
        <f>+ROUND('Izračun udjela za 2024. (kune)'!AO589/'Izračun udjela za 2024. (euri)'!$G$1,2)</f>
        <v>37745114.729999997</v>
      </c>
      <c r="AP589" s="107"/>
      <c r="AQ589" s="107"/>
      <c r="AR589" s="107"/>
      <c r="AS589" s="107"/>
      <c r="AT589" s="107"/>
      <c r="AU589" s="107"/>
      <c r="AV589" s="64">
        <f>DSUM($C$1:$BV$566,AU599+1,$S$602:$S$603)</f>
        <v>153851</v>
      </c>
      <c r="AW589" s="64">
        <f>DSUM($C$1:$BV$566,AV599+1,$S$602:$S$603)</f>
        <v>148435</v>
      </c>
      <c r="AX589" s="64">
        <f>DSUM($C$1:$BV$566,AW599+1,$S$602:$S$603)</f>
        <v>162949</v>
      </c>
      <c r="AY589" s="64">
        <f>DSUM($C$1:$BV$566,AX599+1,$S$602:$S$603)</f>
        <v>166914</v>
      </c>
      <c r="AZ589" s="64"/>
      <c r="BA589" s="64"/>
      <c r="BB589" s="64"/>
      <c r="BC589" s="64"/>
      <c r="BD589" s="72">
        <f t="shared" si="144"/>
        <v>29873642.309999999</v>
      </c>
      <c r="BE589" s="73">
        <f t="shared" si="145"/>
        <v>70.56</v>
      </c>
      <c r="BF589" s="74">
        <f t="shared" si="149"/>
        <v>64.58</v>
      </c>
      <c r="BG589" s="66">
        <f t="shared" si="146"/>
        <v>0</v>
      </c>
      <c r="BH589" s="75">
        <f t="shared" si="147"/>
        <v>0</v>
      </c>
      <c r="BI589" s="76">
        <f t="shared" si="148"/>
        <v>0</v>
      </c>
    </row>
    <row r="590" spans="1:61" ht="15.75" customHeight="1" x14ac:dyDescent="0.25">
      <c r="A590" s="60">
        <v>1</v>
      </c>
      <c r="B590" s="61">
        <v>918</v>
      </c>
      <c r="C590" s="61">
        <v>18</v>
      </c>
      <c r="D590" s="79" t="s">
        <v>715</v>
      </c>
      <c r="E590" s="62" t="s">
        <v>733</v>
      </c>
      <c r="F590" s="64">
        <f>DSUM($C$1:$BA$566,E599+1,$T$602:$T$603)</f>
        <v>195237</v>
      </c>
      <c r="G590" s="105">
        <v>0.17</v>
      </c>
      <c r="H590" s="64">
        <f>+ROUND('Izračun udjela za 2024. (kune)'!H590/'Izračun udjela za 2024. (euri)'!$G$1,2)</f>
        <v>85860814.599999994</v>
      </c>
      <c r="I590" s="65">
        <f>+ROUND('Izračun udjela za 2024. (kune)'!I590/'Izračun udjela za 2024. (euri)'!$G$1,2)</f>
        <v>4008015.76</v>
      </c>
      <c r="J590" s="66">
        <f>+ROUND('Izračun udjela za 2024. (kune)'!J590/'Izračun udjela za 2024. (euri)'!$G$1,2)</f>
        <v>13914975.800000001</v>
      </c>
      <c r="K590" s="64">
        <f>+ROUND('Izračun udjela za 2024. (kune)'!K590/'Izračun udjela za 2024. (euri)'!$G$1,2)</f>
        <v>89040229.680000007</v>
      </c>
      <c r="L590" s="65">
        <f>+ROUND('Izračun udjela za 2024. (kune)'!L590/'Izračun udjela za 2024. (euri)'!$G$1,2)</f>
        <v>4242046.88</v>
      </c>
      <c r="M590" s="66">
        <f>+ROUND('Izračun udjela za 2024. (kune)'!M590/'Izračun udjela za 2024. (euri)'!$G$1,2)</f>
        <v>14415691.08</v>
      </c>
      <c r="N590" s="64">
        <f>+ROUND('Izračun udjela za 2024. (kune)'!N590/'Izračun udjela za 2024. (euri)'!$G$1,2)</f>
        <v>81697336.319999993</v>
      </c>
      <c r="O590" s="65">
        <f>+ROUND('Izračun udjela za 2024. (kune)'!O590/'Izračun udjela za 2024. (euri)'!$G$1,2)</f>
        <v>4983511.75</v>
      </c>
      <c r="P590" s="66">
        <f>+ROUND('Izračun udjela za 2024. (kune)'!P590/'Izračun udjela za 2024. (euri)'!$G$1,2)</f>
        <v>13041350.18</v>
      </c>
      <c r="Q590" s="64">
        <f>+ROUND('Izračun udjela za 2024. (kune)'!Q590/'Izračun udjela za 2024. (euri)'!$G$1,2)</f>
        <v>86132899.219999999</v>
      </c>
      <c r="R590" s="65">
        <f>+ROUND('Izračun udjela za 2024. (kune)'!R590/'Izračun udjela za 2024. (euri)'!$G$1,2)</f>
        <v>5235979.79</v>
      </c>
      <c r="S590" s="66">
        <f>+ROUND('Izračun udjela za 2024. (kune)'!S590/'Izračun udjela za 2024. (euri)'!$G$1,2)</f>
        <v>13752476.300000001</v>
      </c>
      <c r="T590" s="64">
        <f>+ROUND('Izračun udjela za 2024. (kune)'!T590/'Izračun udjela za 2024. (euri)'!$G$1,2)</f>
        <v>82497973.629999995</v>
      </c>
      <c r="U590" s="65">
        <f>+ROUND('Izračun udjela za 2024. (kune)'!U590/'Izračun udjela za 2024. (euri)'!$G$1,2)</f>
        <v>4934695.5199999996</v>
      </c>
      <c r="V590" s="66">
        <f>+ROUND('Izračun udjela za 2024. (kune)'!V590/'Izračun udjela za 2024. (euri)'!$G$1,2)</f>
        <v>13185757.279999999</v>
      </c>
      <c r="W590" s="64">
        <f>+ROUND('Izračun udjela za 2024. (kune)'!W590/'Izračun udjela za 2024. (euri)'!$G$1,2)</f>
        <v>95738590.989999995</v>
      </c>
      <c r="X590" s="65">
        <f>+ROUND('Izračun udjela za 2024. (kune)'!X590/'Izračun udjela za 2024. (euri)'!$G$1,2)</f>
        <v>5777794.3799999999</v>
      </c>
      <c r="Y590" s="66">
        <f>+ROUND('Izračun udjela za 2024. (kune)'!Y590/'Izračun udjela za 2024. (euri)'!$G$1,2)</f>
        <v>15293335.42</v>
      </c>
      <c r="Z590" s="64">
        <f>+ROUND('Izračun udjela za 2024. (kune)'!Z590/'Izračun udjela za 2024. (euri)'!$G$1,2)</f>
        <v>99495021.370000005</v>
      </c>
      <c r="AA590" s="106">
        <f>+ROUND('Izračun udjela za 2024. (kune)'!AA590/'Izračun udjela za 2024. (euri)'!$G$1,2)</f>
        <v>3139745.53</v>
      </c>
      <c r="AB590" s="65">
        <f>+ROUND('Izračun udjela za 2024. (kune)'!AB590/'Izračun udjela za 2024. (euri)'!$G$1,2)</f>
        <v>5876852.4500000002</v>
      </c>
      <c r="AC590" s="67">
        <f>+ROUND('Izračun udjela za 2024. (kune)'!AC590/'Izračun udjela za 2024. (euri)'!$G$1,2)</f>
        <v>18300235.02</v>
      </c>
      <c r="AD590" s="64">
        <f>+ROUND('Izračun udjela za 2024. (kune)'!AD590/'Izračun udjela za 2024. (euri)'!$G$1,2)</f>
        <v>82194635.629999995</v>
      </c>
      <c r="AE590" s="68">
        <f>+ROUND('Izračun udjela za 2024. (kune)'!AE590/'Izračun udjela za 2024. (euri)'!$G$1,2)</f>
        <v>2406340.52</v>
      </c>
      <c r="AF590" s="64">
        <f>+ROUND('Izračun udjela za 2024. (kune)'!AF590/'Izračun udjela za 2024. (euri)'!$G$1,2)</f>
        <v>4994468.62</v>
      </c>
      <c r="AG590" s="67">
        <f>+ROUND('Izračun udjela za 2024. (kune)'!AG590/'Izračun udjela za 2024. (euri)'!$G$1,2)</f>
        <v>15558008.439999999</v>
      </c>
      <c r="AH590" s="64">
        <f>+ROUND('Izračun udjela za 2024. (kune)'!AH590/'Izračun udjela za 2024. (euri)'!$G$1,2)</f>
        <v>80249977.459999993</v>
      </c>
      <c r="AI590" s="68">
        <f>+ROUND('Izračun udjela za 2024. (kune)'!AI590/'Izračun udjela za 2024. (euri)'!$G$1,2)</f>
        <v>3515265.57</v>
      </c>
      <c r="AJ590" s="65">
        <f>+ROUND('Izračun udjela za 2024. (kune)'!AJ590/'Izračun udjela za 2024. (euri)'!$G$1,2)</f>
        <v>4800143.25</v>
      </c>
      <c r="AK590" s="67">
        <f>+ROUND('Izračun udjela za 2024. (kune)'!AK590/'Izračun udjela za 2024. (euri)'!$G$1,2)</f>
        <v>18281319.460000001</v>
      </c>
      <c r="AL590" s="65">
        <f>+ROUND('Izračun udjela za 2024. (kune)'!AL590/'Izračun udjela za 2024. (euri)'!$G$1,2)</f>
        <v>107497347.75</v>
      </c>
      <c r="AM590" s="106">
        <f>+ROUND('Izračun udjela za 2024. (kune)'!AM590/'Izračun udjela za 2024. (euri)'!$G$1,2)</f>
        <v>3834127.84</v>
      </c>
      <c r="AN590" s="65">
        <f>+ROUND('Izračun udjela za 2024. (kune)'!AN590/'Izračun udjela za 2024. (euri)'!$G$1,2)</f>
        <v>6321830.8600000003</v>
      </c>
      <c r="AO590" s="67">
        <f>+ROUND('Izračun udjela za 2024. (kune)'!AO590/'Izračun udjela za 2024. (euri)'!$G$1,2)</f>
        <v>23449444.440000001</v>
      </c>
      <c r="AP590" s="107"/>
      <c r="AQ590" s="107"/>
      <c r="AR590" s="107"/>
      <c r="AS590" s="107"/>
      <c r="AT590" s="107"/>
      <c r="AU590" s="107"/>
      <c r="AV590" s="64">
        <f>DSUM($C$1:$BV$566,AU599+1,$T$602:$T$603)</f>
        <v>86245</v>
      </c>
      <c r="AW590" s="64">
        <f>DSUM($C$1:$BV$566,AV599+1,$T$602:$T$603)</f>
        <v>84004</v>
      </c>
      <c r="AX590" s="64">
        <f>DSUM($C$1:$BV$566,AW599+1,$T$602:$T$603)</f>
        <v>97808</v>
      </c>
      <c r="AY590" s="64">
        <f>DSUM($C$1:$BV$566,AX599+1,$T$602:$T$603)</f>
        <v>99987</v>
      </c>
      <c r="AZ590" s="64"/>
      <c r="BA590" s="64"/>
      <c r="BB590" s="64"/>
      <c r="BC590" s="64"/>
      <c r="BD590" s="72">
        <f t="shared" si="144"/>
        <v>18176468.559999999</v>
      </c>
      <c r="BE590" s="73">
        <f t="shared" si="145"/>
        <v>93.1</v>
      </c>
      <c r="BF590" s="74">
        <f t="shared" si="149"/>
        <v>64.58</v>
      </c>
      <c r="BG590" s="66">
        <f t="shared" si="146"/>
        <v>0</v>
      </c>
      <c r="BH590" s="75">
        <f t="shared" si="147"/>
        <v>0</v>
      </c>
      <c r="BI590" s="76">
        <f t="shared" si="148"/>
        <v>0</v>
      </c>
    </row>
    <row r="591" spans="1:61" ht="31.5" customHeight="1" x14ac:dyDescent="0.25">
      <c r="A591" s="60">
        <v>1</v>
      </c>
      <c r="B591" s="61">
        <v>919</v>
      </c>
      <c r="C591" s="61">
        <v>19</v>
      </c>
      <c r="D591" s="79" t="s">
        <v>715</v>
      </c>
      <c r="E591" s="62" t="s">
        <v>734</v>
      </c>
      <c r="F591" s="64">
        <f>DSUM($C$1:$BA$566,E599+1,$U$602:$U$603)</f>
        <v>115564</v>
      </c>
      <c r="G591" s="105">
        <v>0.17</v>
      </c>
      <c r="H591" s="64">
        <f>+ROUND('Izračun udjela za 2024. (kune)'!H591/'Izračun udjela za 2024. (euri)'!$G$1,2)</f>
        <v>38665228.609999999</v>
      </c>
      <c r="I591" s="65">
        <f>+ROUND('Izračun udjela za 2024. (kune)'!I591/'Izračun udjela za 2024. (euri)'!$G$1,2)</f>
        <v>3480573.56</v>
      </c>
      <c r="J591" s="66">
        <f>+ROUND('Izračun udjela za 2024. (kune)'!J591/'Izračun udjela za 2024. (euri)'!$G$1,2)</f>
        <v>5981391.3600000003</v>
      </c>
      <c r="K591" s="64">
        <f>+ROUND('Izračun udjela za 2024. (kune)'!K591/'Izračun udjela za 2024. (euri)'!$G$1,2)</f>
        <v>40436088.18</v>
      </c>
      <c r="L591" s="65">
        <f>+ROUND('Izračun udjela za 2024. (kune)'!L591/'Izračun udjela za 2024. (euri)'!$G$1,2)</f>
        <v>3563466.92</v>
      </c>
      <c r="M591" s="66">
        <f>+ROUND('Izračun udjela za 2024. (kune)'!M591/'Izračun udjela za 2024. (euri)'!$G$1,2)</f>
        <v>6268345.6100000003</v>
      </c>
      <c r="N591" s="64">
        <f>+ROUND('Izračun udjela za 2024. (kune)'!N591/'Izračun udjela za 2024. (euri)'!$G$1,2)</f>
        <v>39946971.770000003</v>
      </c>
      <c r="O591" s="65">
        <f>+ROUND('Izračun udjela za 2024. (kune)'!O591/'Izračun udjela za 2024. (euri)'!$G$1,2)</f>
        <v>3343466.88</v>
      </c>
      <c r="P591" s="66">
        <f>+ROUND('Izračun udjela za 2024. (kune)'!P591/'Izračun udjela za 2024. (euri)'!$G$1,2)</f>
        <v>6222595.8300000001</v>
      </c>
      <c r="Q591" s="64">
        <f>+ROUND('Izračun udjela za 2024. (kune)'!Q591/'Izračun udjela za 2024. (euri)'!$G$1,2)</f>
        <v>43103305.420000002</v>
      </c>
      <c r="R591" s="65">
        <f>+ROUND('Izračun udjela za 2024. (kune)'!R591/'Izračun udjela za 2024. (euri)'!$G$1,2)</f>
        <v>3679803.77</v>
      </c>
      <c r="S591" s="66">
        <f>+ROUND('Izračun udjela za 2024. (kune)'!S591/'Izračun udjela za 2024. (euri)'!$G$1,2)</f>
        <v>6701995.2800000003</v>
      </c>
      <c r="T591" s="64">
        <f>+ROUND('Izračun udjela za 2024. (kune)'!T591/'Izračun udjela za 2024. (euri)'!$G$1,2)</f>
        <v>41351716.219999999</v>
      </c>
      <c r="U591" s="65">
        <f>+ROUND('Izračun udjela za 2024. (kune)'!U591/'Izračun udjela za 2024. (euri)'!$G$1,2)</f>
        <v>3540808.71</v>
      </c>
      <c r="V591" s="66">
        <f>+ROUND('Izračun udjela za 2024. (kune)'!V591/'Izračun udjela za 2024. (euri)'!$G$1,2)</f>
        <v>6427854.2800000003</v>
      </c>
      <c r="W591" s="64">
        <f>+ROUND('Izračun udjela za 2024. (kune)'!W591/'Izračun udjela za 2024. (euri)'!$G$1,2)</f>
        <v>48604725.740000002</v>
      </c>
      <c r="X591" s="65">
        <f>+ROUND('Izračun udjela za 2024. (kune)'!X591/'Izračun udjela za 2024. (euri)'!$G$1,2)</f>
        <v>4158251.49</v>
      </c>
      <c r="Y591" s="66">
        <f>+ROUND('Izračun udjela za 2024. (kune)'!Y591/'Izračun udjela za 2024. (euri)'!$G$1,2)</f>
        <v>7555900.6200000001</v>
      </c>
      <c r="Z591" s="64">
        <f>+ROUND('Izračun udjela za 2024. (kune)'!Z591/'Izračun udjela za 2024. (euri)'!$G$1,2)</f>
        <v>53812175.979999997</v>
      </c>
      <c r="AA591" s="106">
        <f>+ROUND('Izračun udjela za 2024. (kune)'!AA591/'Izračun udjela za 2024. (euri)'!$G$1,2)</f>
        <v>2492716.0699999998</v>
      </c>
      <c r="AB591" s="65">
        <f>+ROUND('Izračun udjela za 2024. (kune)'!AB591/'Izračun udjela za 2024. (euri)'!$G$1,2)</f>
        <v>4552490.67</v>
      </c>
      <c r="AC591" s="67">
        <f>+ROUND('Izračun udjela za 2024. (kune)'!AC591/'Izračun udjela za 2024. (euri)'!$G$1,2)</f>
        <v>9341386.1600000001</v>
      </c>
      <c r="AD591" s="64">
        <f>+ROUND('Izračun udjela za 2024. (kune)'!AD591/'Izračun udjela za 2024. (euri)'!$G$1,2)</f>
        <v>42778948.560000002</v>
      </c>
      <c r="AE591" s="68">
        <f>+ROUND('Izračun udjela za 2024. (kune)'!AE591/'Izračun udjela za 2024. (euri)'!$G$1,2)</f>
        <v>1719223.64</v>
      </c>
      <c r="AF591" s="64">
        <f>+ROUND('Izračun udjela za 2024. (kune)'!AF591/'Izračun udjela za 2024. (euri)'!$G$1,2)</f>
        <v>3516228.76</v>
      </c>
      <c r="AG591" s="67">
        <f>+ROUND('Izračun udjela za 2024. (kune)'!AG591/'Izračun udjela za 2024. (euri)'!$G$1,2)</f>
        <v>7782872.1500000004</v>
      </c>
      <c r="AH591" s="64">
        <f>+ROUND('Izračun udjela za 2024. (kune)'!AH591/'Izračun udjela za 2024. (euri)'!$G$1,2)</f>
        <v>37608894.289999999</v>
      </c>
      <c r="AI591" s="68">
        <f>+ROUND('Izračun udjela za 2024. (kune)'!AI591/'Izračun udjela za 2024. (euri)'!$G$1,2)</f>
        <v>2870613.55</v>
      </c>
      <c r="AJ591" s="65">
        <f>+ROUND('Izračun udjela za 2024. (kune)'!AJ591/'Izračun udjela za 2024. (euri)'!$G$1,2)</f>
        <v>3008055.35</v>
      </c>
      <c r="AK591" s="67">
        <f>+ROUND('Izračun udjela za 2024. (kune)'!AK591/'Izračun udjela za 2024. (euri)'!$G$1,2)</f>
        <v>8101490.0300000003</v>
      </c>
      <c r="AL591" s="65">
        <f>+ROUND('Izračun udjela za 2024. (kune)'!AL591/'Izračun udjela za 2024. (euri)'!$G$1,2)</f>
        <v>50037796.280000001</v>
      </c>
      <c r="AM591" s="106">
        <f>+ROUND('Izračun udjela za 2024. (kune)'!AM591/'Izračun udjela za 2024. (euri)'!$G$1,2)</f>
        <v>3087054.31</v>
      </c>
      <c r="AN591" s="65">
        <f>+ROUND('Izračun udjela za 2024. (kune)'!AN591/'Izračun udjela za 2024. (euri)'!$G$1,2)</f>
        <v>4134544.71</v>
      </c>
      <c r="AO591" s="67">
        <f>+ROUND('Izračun udjela za 2024. (kune)'!AO591/'Izračun udjela za 2024. (euri)'!$G$1,2)</f>
        <v>10395411.460000001</v>
      </c>
      <c r="AP591" s="107"/>
      <c r="AQ591" s="107"/>
      <c r="AR591" s="107"/>
      <c r="AS591" s="107"/>
      <c r="AT591" s="107"/>
      <c r="AU591" s="107"/>
      <c r="AV591" s="64">
        <f>DSUM($C$1:$BV$566,AU599+1,$U$602:$U$603)</f>
        <v>41100</v>
      </c>
      <c r="AW591" s="64">
        <f>DSUM($C$1:$BV$566,AV599+1,$U$602:$U$603)</f>
        <v>41380</v>
      </c>
      <c r="AX591" s="64">
        <f>DSUM($C$1:$BV$566,AW599+1,$U$602:$U$603)</f>
        <v>44088</v>
      </c>
      <c r="AY591" s="64">
        <f>DSUM($C$1:$BV$566,AX599+1,$U$602:$U$603)</f>
        <v>46015</v>
      </c>
      <c r="AZ591" s="64"/>
      <c r="BA591" s="64"/>
      <c r="BB591" s="64"/>
      <c r="BC591" s="64"/>
      <c r="BD591" s="72">
        <f t="shared" si="144"/>
        <v>8635412.0800000001</v>
      </c>
      <c r="BE591" s="73">
        <f t="shared" si="145"/>
        <v>74.72</v>
      </c>
      <c r="BF591" s="74">
        <f t="shared" si="149"/>
        <v>64.58</v>
      </c>
      <c r="BG591" s="66">
        <f t="shared" si="146"/>
        <v>0</v>
      </c>
      <c r="BH591" s="75">
        <f t="shared" si="147"/>
        <v>0</v>
      </c>
      <c r="BI591" s="76">
        <f t="shared" si="148"/>
        <v>0</v>
      </c>
    </row>
    <row r="592" spans="1:61" ht="15.75" customHeight="1" x14ac:dyDescent="0.25">
      <c r="A592" s="60">
        <v>1</v>
      </c>
      <c r="B592" s="61">
        <v>920</v>
      </c>
      <c r="C592" s="61">
        <v>20</v>
      </c>
      <c r="D592" s="79" t="s">
        <v>715</v>
      </c>
      <c r="E592" s="62" t="s">
        <v>735</v>
      </c>
      <c r="F592" s="64">
        <f>DSUM($C$1:$BA$566,E599+1,$V$602:$V$603)</f>
        <v>105250</v>
      </c>
      <c r="G592" s="105">
        <v>0.17</v>
      </c>
      <c r="H592" s="64">
        <f>+ROUND('Izračun udjela za 2024. (kune)'!H592/'Izračun udjela za 2024. (euri)'!$G$1,2)</f>
        <v>24246095.460000001</v>
      </c>
      <c r="I592" s="65">
        <f>+ROUND('Izračun udjela za 2024. (kune)'!I592/'Izračun udjela za 2024. (euri)'!$G$1,2)</f>
        <v>947611.06</v>
      </c>
      <c r="J592" s="66">
        <f>+ROUND('Izračun udjela za 2024. (kune)'!J592/'Izračun udjela za 2024. (euri)'!$G$1,2)</f>
        <v>3960742.35</v>
      </c>
      <c r="K592" s="64">
        <f>+ROUND('Izračun udjela za 2024. (kune)'!K592/'Izračun udjela za 2024. (euri)'!$G$1,2)</f>
        <v>25743053.649999999</v>
      </c>
      <c r="L592" s="65">
        <f>+ROUND('Izračun udjela za 2024. (kune)'!L592/'Izračun udjela za 2024. (euri)'!$G$1,2)</f>
        <v>964762.56</v>
      </c>
      <c r="M592" s="66">
        <f>+ROUND('Izračun udjela za 2024. (kune)'!M592/'Izračun udjela za 2024. (euri)'!$G$1,2)</f>
        <v>4212309.49</v>
      </c>
      <c r="N592" s="64">
        <f>+ROUND('Izračun udjela za 2024. (kune)'!N592/'Izračun udjela za 2024. (euri)'!$G$1,2)</f>
        <v>21471319.100000001</v>
      </c>
      <c r="O592" s="65">
        <f>+ROUND('Izračun udjela za 2024. (kune)'!O592/'Izračun udjela za 2024. (euri)'!$G$1,2)</f>
        <v>847989.03</v>
      </c>
      <c r="P592" s="66">
        <f>+ROUND('Izračun udjela za 2024. (kune)'!P592/'Izračun udjela za 2024. (euri)'!$G$1,2)</f>
        <v>3505966.11</v>
      </c>
      <c r="Q592" s="64">
        <f>+ROUND('Izračun udjela za 2024. (kune)'!Q592/'Izračun udjela za 2024. (euri)'!$G$1,2)</f>
        <v>25103729.98</v>
      </c>
      <c r="R592" s="65">
        <f>+ROUND('Izračun udjela za 2024. (kune)'!R592/'Izračun udjela za 2024. (euri)'!$G$1,2)</f>
        <v>1012717.71</v>
      </c>
      <c r="S592" s="66">
        <f>+ROUND('Izračun udjela za 2024. (kune)'!S592/'Izračun udjela za 2024. (euri)'!$G$1,2)</f>
        <v>4095472.09</v>
      </c>
      <c r="T592" s="64">
        <f>+ROUND('Izračun udjela za 2024. (kune)'!T592/'Izračun udjela za 2024. (euri)'!$G$1,2)</f>
        <v>24505387</v>
      </c>
      <c r="U592" s="65">
        <f>+ROUND('Izračun udjela za 2024. (kune)'!U592/'Izračun udjela za 2024. (euri)'!$G$1,2)</f>
        <v>1023357.43</v>
      </c>
      <c r="V592" s="66">
        <f>+ROUND('Izračun udjela za 2024. (kune)'!V592/'Izračun udjela za 2024. (euri)'!$G$1,2)</f>
        <v>3991945.03</v>
      </c>
      <c r="W592" s="64">
        <f>+ROUND('Izračun udjela za 2024. (kune)'!W592/'Izračun udjela za 2024. (euri)'!$G$1,2)</f>
        <v>28959577.190000001</v>
      </c>
      <c r="X592" s="65">
        <f>+ROUND('Izračun udjela za 2024. (kune)'!X592/'Izračun udjela za 2024. (euri)'!$G$1,2)</f>
        <v>1102778.25</v>
      </c>
      <c r="Y592" s="66">
        <f>+ROUND('Izračun udjela za 2024. (kune)'!Y592/'Izračun udjela za 2024. (euri)'!$G$1,2)</f>
        <v>4735655.82</v>
      </c>
      <c r="Z592" s="64">
        <f>+ROUND('Izračun udjela za 2024. (kune)'!Z592/'Izračun udjela za 2024. (euri)'!$G$1,2)</f>
        <v>32717644.989999998</v>
      </c>
      <c r="AA592" s="106">
        <f>+ROUND('Izračun udjela za 2024. (kune)'!AA592/'Izračun udjela za 2024. (euri)'!$G$1,2)</f>
        <v>69443.91</v>
      </c>
      <c r="AB592" s="65">
        <f>+ROUND('Izračun udjela za 2024. (kune)'!AB592/'Izračun udjela za 2024. (euri)'!$G$1,2)</f>
        <v>1197631.25</v>
      </c>
      <c r="AC592" s="67">
        <f>+ROUND('Izračun udjela za 2024. (kune)'!AC592/'Izračun udjela za 2024. (euri)'!$G$1,2)</f>
        <v>5354008.78</v>
      </c>
      <c r="AD592" s="64">
        <f>+ROUND('Izračun udjela za 2024. (kune)'!AD592/'Izračun udjela za 2024. (euri)'!$G$1,2)</f>
        <v>32240710.829999998</v>
      </c>
      <c r="AE592" s="68">
        <f>+ROUND('Izračun udjela za 2024. (kune)'!AE592/'Izračun udjela za 2024. (euri)'!$G$1,2)</f>
        <v>20374.48</v>
      </c>
      <c r="AF592" s="64">
        <f>+ROUND('Izračun udjela za 2024. (kune)'!AF592/'Izračun udjela za 2024. (euri)'!$G$1,2)</f>
        <v>1185016.1299999999</v>
      </c>
      <c r="AG592" s="67">
        <f>+ROUND('Izračun udjela za 2024. (kune)'!AG592/'Izračun udjela za 2024. (euri)'!$G$1,2)</f>
        <v>5283890.16</v>
      </c>
      <c r="AH592" s="64">
        <f>+ROUND('Izračun udjela za 2024. (kune)'!AH592/'Izračun udjela za 2024. (euri)'!$G$1,2)</f>
        <v>31227297.239999998</v>
      </c>
      <c r="AI592" s="68">
        <f>+ROUND('Izračun udjela za 2024. (kune)'!AI592/'Izračun udjela za 2024. (euri)'!$G$1,2)</f>
        <v>15684.8</v>
      </c>
      <c r="AJ592" s="65">
        <f>+ROUND('Izračun udjela za 2024. (kune)'!AJ592/'Izračun udjela za 2024. (euri)'!$G$1,2)</f>
        <v>0</v>
      </c>
      <c r="AK592" s="67">
        <f>+ROUND('Izračun udjela za 2024. (kune)'!AK592/'Izračun udjela za 2024. (euri)'!$G$1,2)</f>
        <v>6255183.3300000001</v>
      </c>
      <c r="AL592" s="65">
        <f>+ROUND('Izračun udjela za 2024. (kune)'!AL592/'Izračun udjela za 2024. (euri)'!$G$1,2)</f>
        <v>37488940.700000003</v>
      </c>
      <c r="AM592" s="106">
        <f>+ROUND('Izračun udjela za 2024. (kune)'!AM592/'Izračun udjela za 2024. (euri)'!$G$1,2)</f>
        <v>11840.69</v>
      </c>
      <c r="AN592" s="65">
        <f>+ROUND('Izračun udjela za 2024. (kune)'!AN592/'Izračun udjela za 2024. (euri)'!$G$1,2)</f>
        <v>0</v>
      </c>
      <c r="AO592" s="67">
        <f>+ROUND('Izračun udjela za 2024. (kune)'!AO592/'Izračun udjela za 2024. (euri)'!$G$1,2)</f>
        <v>7512342.1600000001</v>
      </c>
      <c r="AP592" s="107"/>
      <c r="AQ592" s="107"/>
      <c r="AR592" s="107"/>
      <c r="AS592" s="107"/>
      <c r="AT592" s="107"/>
      <c r="AU592" s="107"/>
      <c r="AV592" s="64">
        <f>DSUM($C$1:$BV$566,AU599+1,$V$602:$V$603)</f>
        <v>219</v>
      </c>
      <c r="AW592" s="64">
        <f>DSUM($C$1:$BV$566,AV599+1,$V$602:$V$603)</f>
        <v>233</v>
      </c>
      <c r="AX592" s="64">
        <f>DSUM($C$1:$BV$566,AW599+1,$V$602:$V$603)</f>
        <v>323</v>
      </c>
      <c r="AY592" s="64">
        <f>DSUM($C$1:$BV$566,AX599+1,$V$602:$V$603)</f>
        <v>425</v>
      </c>
      <c r="AZ592" s="64"/>
      <c r="BA592" s="64"/>
      <c r="BB592" s="64"/>
      <c r="BC592" s="64"/>
      <c r="BD592" s="72">
        <f t="shared" si="144"/>
        <v>5828216.0499999998</v>
      </c>
      <c r="BE592" s="73">
        <f t="shared" si="145"/>
        <v>55.37</v>
      </c>
      <c r="BF592" s="74">
        <f t="shared" si="149"/>
        <v>64.58</v>
      </c>
      <c r="BG592" s="66">
        <f t="shared" si="146"/>
        <v>969352.50000000012</v>
      </c>
      <c r="BH592" s="75">
        <f>+BG592/$BG$7</f>
        <v>2.7389997272180291E-3</v>
      </c>
      <c r="BI592" s="76">
        <f t="shared" si="148"/>
        <v>2.7389997272180299E-3</v>
      </c>
    </row>
    <row r="593" spans="1:64" ht="15" x14ac:dyDescent="0.25">
      <c r="A593" s="60"/>
      <c r="B593" s="61"/>
      <c r="C593" s="61"/>
      <c r="D593" s="79"/>
      <c r="E593" s="62"/>
      <c r="F593" s="108"/>
      <c r="G593" s="109"/>
      <c r="H593" s="64"/>
      <c r="I593" s="65"/>
      <c r="J593" s="66"/>
      <c r="K593" s="109"/>
      <c r="L593" s="109"/>
      <c r="M593" s="110"/>
      <c r="N593" s="109"/>
      <c r="O593" s="109"/>
      <c r="P593" s="110"/>
      <c r="R593" s="109"/>
      <c r="S593" s="110"/>
      <c r="T593" s="110"/>
      <c r="U593" s="110"/>
      <c r="V593" s="111"/>
      <c r="W593" s="110"/>
      <c r="X593" s="110"/>
      <c r="Y593" s="111"/>
      <c r="Z593" s="110"/>
      <c r="AA593" s="112"/>
      <c r="AB593" s="110"/>
      <c r="AC593" s="111"/>
      <c r="AD593" s="110"/>
      <c r="AE593" s="112"/>
      <c r="AF593" s="110"/>
      <c r="AG593" s="111"/>
      <c r="AH593" s="110"/>
      <c r="AI593" s="112"/>
      <c r="AJ593" s="110"/>
      <c r="AK593" s="111"/>
      <c r="AL593" s="110"/>
      <c r="AM593" s="112"/>
      <c r="AN593" s="110"/>
      <c r="AO593" s="111"/>
      <c r="AP593" s="113"/>
      <c r="AQ593" s="113"/>
      <c r="AR593" s="113"/>
      <c r="AS593" s="113"/>
      <c r="AT593" s="113"/>
      <c r="AU593" s="113"/>
      <c r="AV593" s="110"/>
      <c r="AW593" s="110"/>
      <c r="AX593" s="110"/>
      <c r="AY593" s="110"/>
      <c r="AZ593" s="113"/>
      <c r="BA593" s="113"/>
      <c r="BB593" s="113"/>
      <c r="BC593" s="113"/>
      <c r="BD593" s="114"/>
      <c r="BE593" s="115"/>
      <c r="BF593" s="116"/>
      <c r="BG593" s="110"/>
      <c r="BH593" s="110"/>
    </row>
    <row r="594" spans="1:64" ht="15" x14ac:dyDescent="0.25">
      <c r="A594" s="117"/>
      <c r="B594" s="118"/>
      <c r="C594" s="118"/>
      <c r="D594" s="119"/>
      <c r="E594" s="119"/>
      <c r="F594" s="118"/>
      <c r="G594" s="120"/>
      <c r="H594" s="120"/>
      <c r="I594" s="120"/>
      <c r="J594" s="121"/>
      <c r="K594" s="120"/>
      <c r="L594" s="120"/>
      <c r="M594" s="121"/>
      <c r="N594" s="120"/>
      <c r="O594" s="120"/>
      <c r="P594" s="121"/>
      <c r="R594" s="120"/>
      <c r="S594" s="121"/>
      <c r="T594" s="121"/>
      <c r="U594" s="121"/>
      <c r="V594" s="121"/>
      <c r="W594" s="121"/>
      <c r="X594" s="121"/>
      <c r="Y594" s="121"/>
      <c r="Z594" s="121"/>
      <c r="AA594" s="122"/>
      <c r="AB594" s="121"/>
      <c r="AC594" s="121"/>
      <c r="AD594" s="121"/>
      <c r="AE594" s="122"/>
      <c r="AF594" s="121"/>
      <c r="AG594" s="121"/>
      <c r="AH594" s="121"/>
      <c r="AI594" s="122"/>
      <c r="AJ594" s="121"/>
      <c r="AK594" s="121"/>
      <c r="AL594" s="121"/>
      <c r="AM594" s="122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3"/>
      <c r="BE594" s="124"/>
      <c r="BF594" s="125"/>
      <c r="BG594" s="121"/>
      <c r="BH594" s="121"/>
    </row>
    <row r="595" spans="1:64" ht="15.75" thickBot="1" x14ac:dyDescent="0.25">
      <c r="A595" s="87">
        <v>20</v>
      </c>
      <c r="B595" s="88"/>
      <c r="C595" s="89" t="s">
        <v>693</v>
      </c>
      <c r="D595" s="90"/>
      <c r="E595" s="91" t="s">
        <v>694</v>
      </c>
      <c r="F595" s="126">
        <f t="shared" ref="F595:AY595" si="150">SUM(F573:F594)</f>
        <v>3104702</v>
      </c>
      <c r="G595" s="126">
        <f t="shared" si="150"/>
        <v>3.399999999999999</v>
      </c>
      <c r="H595" s="126">
        <f t="shared" si="150"/>
        <v>966100026.44000018</v>
      </c>
      <c r="I595" s="126">
        <f t="shared" si="150"/>
        <v>68688550.469999984</v>
      </c>
      <c r="J595" s="126">
        <f t="shared" si="150"/>
        <v>152559950.92000005</v>
      </c>
      <c r="K595" s="126">
        <f t="shared" si="150"/>
        <v>984048818.58999991</v>
      </c>
      <c r="L595" s="126">
        <f t="shared" si="150"/>
        <v>70205402.450000003</v>
      </c>
      <c r="M595" s="126">
        <f t="shared" si="150"/>
        <v>155353380.74000007</v>
      </c>
      <c r="N595" s="126">
        <f t="shared" si="150"/>
        <v>874343650.7299999</v>
      </c>
      <c r="O595" s="126">
        <f t="shared" si="150"/>
        <v>64269463.339999996</v>
      </c>
      <c r="P595" s="126">
        <f t="shared" si="150"/>
        <v>137712611.84</v>
      </c>
      <c r="Q595" s="126">
        <f t="shared" si="150"/>
        <v>942664169.78999996</v>
      </c>
      <c r="R595" s="126">
        <f t="shared" si="150"/>
        <v>69551728.289999992</v>
      </c>
      <c r="S595" s="127">
        <f t="shared" si="150"/>
        <v>148429115.06999999</v>
      </c>
      <c r="T595" s="126">
        <f t="shared" si="150"/>
        <v>876219154.08999991</v>
      </c>
      <c r="U595" s="126">
        <f t="shared" si="150"/>
        <v>65129621.870000005</v>
      </c>
      <c r="V595" s="127">
        <f t="shared" si="150"/>
        <v>137885220.5</v>
      </c>
      <c r="W595" s="127">
        <f t="shared" si="150"/>
        <v>1039583128.2</v>
      </c>
      <c r="X595" s="127">
        <f t="shared" si="150"/>
        <v>79300530.809999973</v>
      </c>
      <c r="Y595" s="127">
        <f t="shared" si="150"/>
        <v>163248041.54999998</v>
      </c>
      <c r="Z595" s="127">
        <f t="shared" si="150"/>
        <v>1148935625.2</v>
      </c>
      <c r="AA595" s="128">
        <f t="shared" si="150"/>
        <v>21391543.050000001</v>
      </c>
      <c r="AB595" s="127">
        <f t="shared" si="150"/>
        <v>86706481.640000015</v>
      </c>
      <c r="AC595" s="127">
        <f t="shared" si="150"/>
        <v>194987673.81</v>
      </c>
      <c r="AD595" s="127">
        <f t="shared" si="150"/>
        <v>1087426501.99</v>
      </c>
      <c r="AE595" s="128">
        <f t="shared" si="150"/>
        <v>15561334.699999999</v>
      </c>
      <c r="AF595" s="127">
        <f t="shared" si="150"/>
        <v>80922108.430000007</v>
      </c>
      <c r="AG595" s="127">
        <f t="shared" si="150"/>
        <v>186249061.78999999</v>
      </c>
      <c r="AH595" s="127">
        <f t="shared" si="150"/>
        <v>1007692013.5999999</v>
      </c>
      <c r="AI595" s="128">
        <f t="shared" si="150"/>
        <v>23003121.32</v>
      </c>
      <c r="AJ595" s="127">
        <f t="shared" si="150"/>
        <v>69815142.580000013</v>
      </c>
      <c r="AK595" s="127">
        <f>SUM(AK573:AK594)</f>
        <v>206022888.50000003</v>
      </c>
      <c r="AL595" s="127">
        <f t="shared" ref="AL595" si="151">SUM(AL573:AL594)</f>
        <v>1252187261.6900001</v>
      </c>
      <c r="AM595" s="128">
        <f t="shared" si="150"/>
        <v>25011589.23</v>
      </c>
      <c r="AN595" s="127">
        <f t="shared" si="150"/>
        <v>84814709.400000006</v>
      </c>
      <c r="AO595" s="127">
        <f>SUM(AO573:AO594)</f>
        <v>252008127.29999998</v>
      </c>
      <c r="AP595" s="127"/>
      <c r="AQ595" s="127"/>
      <c r="AR595" s="127"/>
      <c r="AS595" s="127"/>
      <c r="AT595" s="127"/>
      <c r="AU595" s="127">
        <f t="shared" si="150"/>
        <v>0</v>
      </c>
      <c r="AV595" s="127">
        <f t="shared" si="150"/>
        <v>533185</v>
      </c>
      <c r="AW595" s="127">
        <f t="shared" si="150"/>
        <v>525605</v>
      </c>
      <c r="AX595" s="127">
        <f t="shared" si="150"/>
        <v>578854</v>
      </c>
      <c r="AY595" s="127">
        <f t="shared" si="150"/>
        <v>591105</v>
      </c>
      <c r="AZ595" s="127"/>
      <c r="BA595" s="127"/>
      <c r="BB595" s="127"/>
      <c r="BC595" s="127"/>
      <c r="BD595" s="127">
        <f>SUM(BD573:BD594)</f>
        <v>200503158.58000004</v>
      </c>
      <c r="BE595" s="129">
        <f>+BD595/F595</f>
        <v>64.580484239711268</v>
      </c>
      <c r="BF595" s="130"/>
      <c r="BG595" s="127">
        <f>SUM(BG573:BG594)</f>
        <v>24102625.349999998</v>
      </c>
      <c r="BH595" s="131">
        <f>SUM(BH573:BH594)</f>
        <v>6.8104311134379231E-2</v>
      </c>
      <c r="BI595" s="132">
        <f>SUM(BI573:BI594)</f>
        <v>6.8104311134379231E-2</v>
      </c>
    </row>
    <row r="596" spans="1:64" ht="16.5" thickTop="1" thickBot="1" x14ac:dyDescent="0.25">
      <c r="A596" s="87"/>
      <c r="B596" s="88"/>
      <c r="C596" s="89"/>
      <c r="D596" s="90"/>
      <c r="E596" s="91"/>
      <c r="F596" s="127"/>
      <c r="G596" s="127"/>
      <c r="H596" s="126"/>
      <c r="I596" s="126"/>
      <c r="J596" s="127"/>
      <c r="K596" s="126"/>
      <c r="L596" s="126"/>
      <c r="M596" s="127"/>
      <c r="N596" s="126"/>
      <c r="O596" s="126"/>
      <c r="P596" s="127"/>
      <c r="Q596" s="126"/>
      <c r="R596" s="126"/>
      <c r="S596" s="127"/>
      <c r="T596" s="126"/>
      <c r="U596" s="126"/>
      <c r="V596" s="127"/>
      <c r="W596" s="126"/>
      <c r="X596" s="126"/>
      <c r="Y596" s="127"/>
      <c r="Z596" s="127"/>
      <c r="AA596" s="128"/>
      <c r="AB596" s="127"/>
      <c r="AC596" s="127"/>
      <c r="AD596" s="127"/>
      <c r="AE596" s="128"/>
      <c r="AF596" s="127"/>
      <c r="AG596" s="127"/>
      <c r="AH596" s="127"/>
      <c r="AI596" s="128"/>
      <c r="AJ596" s="127"/>
      <c r="AK596" s="127"/>
      <c r="AL596" s="127"/>
      <c r="AM596" s="128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9"/>
      <c r="BF596" s="130"/>
      <c r="BG596" s="127"/>
      <c r="BH596" s="127"/>
      <c r="BI596" s="127"/>
    </row>
    <row r="597" spans="1:64" ht="16.5" thickTop="1" thickBot="1" x14ac:dyDescent="0.3">
      <c r="A597" s="87">
        <v>576</v>
      </c>
      <c r="B597" s="88"/>
      <c r="C597" s="89" t="s">
        <v>646</v>
      </c>
      <c r="D597" s="90"/>
      <c r="E597" s="91" t="s">
        <v>695</v>
      </c>
      <c r="F597" s="88">
        <f>+F568</f>
        <v>3871833</v>
      </c>
      <c r="G597" s="133"/>
      <c r="H597" s="134">
        <f t="shared" ref="H597:X597" si="152">+H568</f>
        <v>1686498473.8700013</v>
      </c>
      <c r="I597" s="134">
        <f t="shared" si="152"/>
        <v>177480773.23999989</v>
      </c>
      <c r="J597" s="134">
        <f t="shared" si="152"/>
        <v>1735413851.9700024</v>
      </c>
      <c r="K597" s="134">
        <f t="shared" si="152"/>
        <v>1716503550.629998</v>
      </c>
      <c r="L597" s="134">
        <f t="shared" si="152"/>
        <v>180818326.09999999</v>
      </c>
      <c r="M597" s="134">
        <f t="shared" si="152"/>
        <v>1765858995.660001</v>
      </c>
      <c r="N597" s="134">
        <f t="shared" si="152"/>
        <v>1545965209.74</v>
      </c>
      <c r="O597" s="134">
        <f t="shared" si="152"/>
        <v>165695912.96000007</v>
      </c>
      <c r="P597" s="134">
        <f t="shared" si="152"/>
        <v>1587609068.9199989</v>
      </c>
      <c r="Q597" s="134">
        <f t="shared" si="152"/>
        <v>1650907636.5600002</v>
      </c>
      <c r="R597" s="134">
        <f t="shared" si="152"/>
        <v>176713489.31999996</v>
      </c>
      <c r="S597" s="134">
        <f t="shared" si="152"/>
        <v>1694904707.6400025</v>
      </c>
      <c r="T597" s="134">
        <f t="shared" si="152"/>
        <v>1548890551.5099993</v>
      </c>
      <c r="U597" s="135">
        <f t="shared" si="152"/>
        <v>166956670.60999998</v>
      </c>
      <c r="V597" s="135">
        <f t="shared" si="152"/>
        <v>1589241920.4100032</v>
      </c>
      <c r="W597" s="135">
        <f t="shared" si="152"/>
        <v>1771715957.1399982</v>
      </c>
      <c r="X597" s="135">
        <f t="shared" si="152"/>
        <v>190981894.94</v>
      </c>
      <c r="Y597" s="135">
        <f>+Y568+Y595</f>
        <v>1978636705.3499999</v>
      </c>
      <c r="Z597" s="135">
        <f t="shared" ref="Z597:AA597" si="153">+Z595+Z130</f>
        <v>1940208301.4100001</v>
      </c>
      <c r="AA597" s="136">
        <f t="shared" si="153"/>
        <v>23329381.41</v>
      </c>
      <c r="AB597" s="135">
        <f>+AB595+AB130</f>
        <v>207409185.34000003</v>
      </c>
      <c r="AC597" s="137">
        <f>+AC568+AC595</f>
        <v>2277855335.750001</v>
      </c>
      <c r="AD597" s="135">
        <f t="shared" ref="AD597:AE597" si="154">+AD595+AD130</f>
        <v>1854242154.0700002</v>
      </c>
      <c r="AE597" s="136">
        <f t="shared" si="154"/>
        <v>16182888.799999999</v>
      </c>
      <c r="AF597" s="135">
        <f>+AF595+AF130</f>
        <v>198083286.22000003</v>
      </c>
      <c r="AG597" s="137">
        <f>+AG568+AG595</f>
        <v>2188340759.2900009</v>
      </c>
      <c r="AH597" s="135">
        <f t="shared" ref="AH597:AI597" si="155">+AH595+AH130</f>
        <v>1705281042.5599999</v>
      </c>
      <c r="AI597" s="136">
        <f t="shared" si="155"/>
        <v>23456183.219999999</v>
      </c>
      <c r="AJ597" s="135">
        <f>+AJ595+AJ130</f>
        <v>176226768.24000001</v>
      </c>
      <c r="AK597" s="137">
        <f>+AK595+AK568</f>
        <v>2064777925.5799983</v>
      </c>
      <c r="AL597" s="135">
        <f t="shared" ref="AL597:AM597" si="156">+AL595+AL130</f>
        <v>2083222848.3299999</v>
      </c>
      <c r="AM597" s="136">
        <f t="shared" si="156"/>
        <v>25393078.289999999</v>
      </c>
      <c r="AN597" s="135">
        <f>+AN595+AN130</f>
        <v>211582539.86000001</v>
      </c>
      <c r="AO597" s="137">
        <f>+AO595+AO568</f>
        <v>2503325073.8000026</v>
      </c>
      <c r="AP597" s="135"/>
      <c r="AQ597" s="135"/>
      <c r="AR597" s="135"/>
      <c r="AS597" s="135"/>
      <c r="AT597" s="135"/>
      <c r="AU597" s="135"/>
      <c r="AV597" s="135">
        <f>+AV595+AV130</f>
        <v>539023</v>
      </c>
      <c r="AW597" s="135">
        <f t="shared" ref="AW597:AY597" si="157">+AW595+AW130</f>
        <v>532490</v>
      </c>
      <c r="AX597" s="135">
        <f t="shared" si="157"/>
        <v>585342</v>
      </c>
      <c r="AY597" s="135">
        <f t="shared" si="157"/>
        <v>597366</v>
      </c>
      <c r="AZ597" s="135"/>
      <c r="BA597" s="135"/>
      <c r="BB597" s="135"/>
      <c r="BC597" s="135"/>
      <c r="BD597" s="135">
        <f>+BD568+BD595</f>
        <v>2202587159.9399996</v>
      </c>
      <c r="BE597" s="138">
        <f>+BD597/F597</f>
        <v>568.87452530623079</v>
      </c>
      <c r="BF597" s="139"/>
      <c r="BG597" s="140">
        <f>+BG595+BG568</f>
        <v>353907483.22000033</v>
      </c>
      <c r="BH597" s="141">
        <f>+BH595+BH568</f>
        <v>0.99999999999999922</v>
      </c>
      <c r="BI597" s="142">
        <f>+BI595+BI568</f>
        <v>0.99999999999999944</v>
      </c>
    </row>
    <row r="598" spans="1:64" ht="30" thickTop="1" x14ac:dyDescent="0.25">
      <c r="A598" s="143"/>
      <c r="B598" s="144"/>
      <c r="C598"/>
      <c r="D598"/>
      <c r="E598"/>
      <c r="F598"/>
      <c r="G598"/>
      <c r="H598"/>
      <c r="I598"/>
      <c r="J598"/>
      <c r="K598"/>
      <c r="L598"/>
      <c r="M598"/>
      <c r="N598"/>
      <c r="O598">
        <v>1</v>
      </c>
      <c r="P598">
        <v>2</v>
      </c>
      <c r="Q598">
        <v>3</v>
      </c>
      <c r="R598">
        <v>4</v>
      </c>
      <c r="S598">
        <v>5</v>
      </c>
      <c r="T598">
        <v>6</v>
      </c>
      <c r="U598">
        <v>7</v>
      </c>
      <c r="V598">
        <v>8</v>
      </c>
      <c r="W598">
        <v>9</v>
      </c>
      <c r="X598">
        <v>10</v>
      </c>
      <c r="Y598">
        <v>11</v>
      </c>
      <c r="Z598">
        <v>12</v>
      </c>
      <c r="AA598" s="145">
        <v>13</v>
      </c>
      <c r="AB598">
        <v>14</v>
      </c>
      <c r="AC598">
        <v>15</v>
      </c>
      <c r="AD598">
        <v>16</v>
      </c>
      <c r="AE598" s="145">
        <v>17</v>
      </c>
      <c r="AF598">
        <v>18</v>
      </c>
      <c r="AG598">
        <v>19</v>
      </c>
      <c r="AH598">
        <v>20</v>
      </c>
      <c r="AI598" s="145">
        <v>21</v>
      </c>
      <c r="AJ598">
        <v>22</v>
      </c>
      <c r="AK598">
        <v>23</v>
      </c>
      <c r="AL598">
        <v>24</v>
      </c>
      <c r="AM598" s="145">
        <v>25</v>
      </c>
      <c r="AN598">
        <v>26</v>
      </c>
      <c r="AO598">
        <v>27</v>
      </c>
      <c r="AP598">
        <v>28</v>
      </c>
      <c r="AQ598">
        <v>29</v>
      </c>
      <c r="AR598">
        <v>30</v>
      </c>
      <c r="AS598">
        <v>31</v>
      </c>
      <c r="AT598">
        <v>32</v>
      </c>
      <c r="AU598">
        <v>33</v>
      </c>
      <c r="AV598">
        <v>34</v>
      </c>
      <c r="AW598">
        <v>35</v>
      </c>
      <c r="AX598">
        <v>36</v>
      </c>
      <c r="AY598">
        <v>37</v>
      </c>
      <c r="AZ598">
        <v>38</v>
      </c>
      <c r="BA598">
        <v>39</v>
      </c>
      <c r="BB598">
        <v>40</v>
      </c>
      <c r="BC598">
        <v>41</v>
      </c>
      <c r="BD598">
        <v>42</v>
      </c>
      <c r="BE598" s="146" t="s">
        <v>696</v>
      </c>
      <c r="BF598" s="147" t="s">
        <v>697</v>
      </c>
      <c r="BG598" s="147" t="s">
        <v>698</v>
      </c>
      <c r="BH598" s="148" t="s">
        <v>699</v>
      </c>
      <c r="BI598" s="147" t="s">
        <v>700</v>
      </c>
      <c r="BJ598" s="149" t="s">
        <v>701</v>
      </c>
      <c r="BK598" s="150"/>
      <c r="BL598" s="151">
        <f>1-BI597</f>
        <v>0</v>
      </c>
    </row>
    <row r="599" spans="1:64" ht="15.75" thickBot="1" x14ac:dyDescent="0.3">
      <c r="A599" s="143"/>
      <c r="B599" s="144"/>
      <c r="C599">
        <v>1</v>
      </c>
      <c r="D599">
        <v>2</v>
      </c>
      <c r="E599">
        <v>3</v>
      </c>
      <c r="F599">
        <v>4</v>
      </c>
      <c r="G599">
        <v>5</v>
      </c>
      <c r="H599">
        <v>6</v>
      </c>
      <c r="I599">
        <v>7</v>
      </c>
      <c r="J599">
        <v>8</v>
      </c>
      <c r="K599">
        <v>9</v>
      </c>
      <c r="L599">
        <v>10</v>
      </c>
      <c r="M599">
        <v>11</v>
      </c>
      <c r="N599">
        <v>12</v>
      </c>
      <c r="O599">
        <v>13</v>
      </c>
      <c r="P599">
        <v>14</v>
      </c>
      <c r="Q599">
        <v>15</v>
      </c>
      <c r="R599">
        <v>16</v>
      </c>
      <c r="S599">
        <v>17</v>
      </c>
      <c r="T599">
        <v>18</v>
      </c>
      <c r="U599">
        <v>19</v>
      </c>
      <c r="V599">
        <v>20</v>
      </c>
      <c r="W599">
        <v>21</v>
      </c>
      <c r="X599">
        <v>22</v>
      </c>
      <c r="Y599">
        <v>23</v>
      </c>
      <c r="Z599">
        <v>24</v>
      </c>
      <c r="AA599" s="145">
        <v>25</v>
      </c>
      <c r="AB599">
        <v>26</v>
      </c>
      <c r="AC599">
        <v>27</v>
      </c>
      <c r="AD599">
        <v>28</v>
      </c>
      <c r="AE599" s="145">
        <v>29</v>
      </c>
      <c r="AF599">
        <v>30</v>
      </c>
      <c r="AG599">
        <v>31</v>
      </c>
      <c r="AH599">
        <v>32</v>
      </c>
      <c r="AI599" s="145">
        <v>33</v>
      </c>
      <c r="AJ599">
        <v>34</v>
      </c>
      <c r="AK599">
        <v>35</v>
      </c>
      <c r="AL599">
        <v>36</v>
      </c>
      <c r="AM599" s="145">
        <v>37</v>
      </c>
      <c r="AN599">
        <v>38</v>
      </c>
      <c r="AO599">
        <v>39</v>
      </c>
      <c r="AP599">
        <v>40</v>
      </c>
      <c r="AQ599">
        <v>41</v>
      </c>
      <c r="AR599">
        <v>42</v>
      </c>
      <c r="AS599">
        <v>43</v>
      </c>
      <c r="AT599">
        <v>44</v>
      </c>
      <c r="AU599">
        <v>45</v>
      </c>
      <c r="AV599">
        <v>46</v>
      </c>
      <c r="AW599">
        <v>47</v>
      </c>
      <c r="AX599">
        <v>48</v>
      </c>
      <c r="AY599">
        <v>49</v>
      </c>
      <c r="AZ599">
        <v>50</v>
      </c>
      <c r="BA599">
        <v>51</v>
      </c>
      <c r="BB599">
        <v>52</v>
      </c>
      <c r="BC599">
        <v>53</v>
      </c>
      <c r="BD599">
        <v>54</v>
      </c>
      <c r="BE599" s="152">
        <v>1</v>
      </c>
      <c r="BF599" s="153">
        <v>2</v>
      </c>
      <c r="BG599" s="152">
        <v>3</v>
      </c>
      <c r="BH599" s="154" t="s">
        <v>702</v>
      </c>
      <c r="BI599" s="152">
        <v>5</v>
      </c>
      <c r="BJ599" s="153" t="s">
        <v>703</v>
      </c>
      <c r="BK599" s="155"/>
    </row>
    <row r="600" spans="1:64" ht="18.75" thickBot="1" x14ac:dyDescent="0.3">
      <c r="A600" s="156"/>
      <c r="B600" s="156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 s="145"/>
      <c r="AB600" t="s">
        <v>704</v>
      </c>
      <c r="AC600" s="157">
        <f>DSUM($D$1:$DQ$566,3,$X$602:$X$603)</f>
        <v>1093882</v>
      </c>
      <c r="AD600" s="158"/>
      <c r="AE600" s="159"/>
      <c r="AF600" s="158"/>
      <c r="AG600" s="158"/>
      <c r="AH600" s="158"/>
      <c r="AI600" s="159"/>
      <c r="AL600" s="158"/>
      <c r="AM600" s="159"/>
      <c r="AP600" s="64"/>
      <c r="AQ600" s="64"/>
      <c r="AR600" s="64"/>
      <c r="AS600" s="64"/>
      <c r="AT600" s="64"/>
      <c r="AU600" s="64"/>
      <c r="BD600" s="64"/>
      <c r="BE600" s="160" t="s">
        <v>705</v>
      </c>
      <c r="BF600" s="158">
        <f>+AC600</f>
        <v>1093882</v>
      </c>
      <c r="BG600" s="161">
        <f>DSUM($D$1:$DQ$566,BD599-1,$X$602:$X$603)</f>
        <v>326529037.95999962</v>
      </c>
      <c r="BH600" s="162">
        <f t="shared" ref="BH600:BH605" si="158">ROUND(BG600/BF600,2)</f>
        <v>298.5</v>
      </c>
      <c r="BI600" s="163">
        <v>1.5</v>
      </c>
      <c r="BJ600" s="164">
        <f>+BH600*BI600</f>
        <v>447.75</v>
      </c>
    </row>
    <row r="601" spans="1:64" ht="18.75" thickBot="1" x14ac:dyDescent="0.3">
      <c r="A601" s="2"/>
      <c r="B601" s="2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 s="165"/>
      <c r="X601" s="166"/>
      <c r="Y601" s="166"/>
      <c r="Z601" s="166"/>
      <c r="AA601" s="167"/>
      <c r="AB601" t="s">
        <v>704</v>
      </c>
      <c r="AC601" s="157">
        <f>DSUM($D$1:$DQ$566,3,$Y$602:$Y$603)</f>
        <v>2010820</v>
      </c>
      <c r="AD601" s="158"/>
      <c r="AE601" s="159"/>
      <c r="AF601" s="158"/>
      <c r="AG601" s="158"/>
      <c r="AH601" s="158"/>
      <c r="AI601" s="159"/>
      <c r="AL601" s="158"/>
      <c r="AM601" s="159"/>
      <c r="AP601" s="64"/>
      <c r="AQ601" s="64"/>
      <c r="AR601" s="64"/>
      <c r="AS601" s="64"/>
      <c r="AT601" s="64"/>
      <c r="AU601" s="64"/>
      <c r="BD601" s="64"/>
      <c r="BE601" s="160" t="s">
        <v>706</v>
      </c>
      <c r="BF601" s="158">
        <f t="shared" ref="BF601:BF602" si="159">+AC601</f>
        <v>2010820</v>
      </c>
      <c r="BG601" s="161">
        <f>DSUM($D$1:$DQ$566,BD599-1,$Y$602:$Y$603)</f>
        <v>911434588.05000019</v>
      </c>
      <c r="BH601" s="162">
        <f t="shared" si="158"/>
        <v>453.27</v>
      </c>
      <c r="BI601" s="163">
        <v>1</v>
      </c>
      <c r="BJ601" s="164">
        <f t="shared" ref="BJ601:BJ605" si="160">+BH601*BI601</f>
        <v>453.27</v>
      </c>
    </row>
    <row r="602" spans="1:64" ht="15" x14ac:dyDescent="0.25">
      <c r="A602" s="2"/>
      <c r="B602" s="2"/>
      <c r="C602" t="s">
        <v>0</v>
      </c>
      <c r="D602" t="s">
        <v>0</v>
      </c>
      <c r="E602" t="s">
        <v>0</v>
      </c>
      <c r="F602" t="s">
        <v>0</v>
      </c>
      <c r="G602" t="s">
        <v>0</v>
      </c>
      <c r="H602" t="s">
        <v>0</v>
      </c>
      <c r="I602" t="s">
        <v>0</v>
      </c>
      <c r="J602" t="s">
        <v>0</v>
      </c>
      <c r="K602" t="s">
        <v>0</v>
      </c>
      <c r="L602" t="s">
        <v>0</v>
      </c>
      <c r="M602" t="s">
        <v>0</v>
      </c>
      <c r="N602" t="s">
        <v>0</v>
      </c>
      <c r="O602" t="s">
        <v>0</v>
      </c>
      <c r="P602" t="s">
        <v>0</v>
      </c>
      <c r="Q602" t="s">
        <v>0</v>
      </c>
      <c r="R602" t="s">
        <v>0</v>
      </c>
      <c r="S602" t="s">
        <v>0</v>
      </c>
      <c r="T602" t="s">
        <v>0</v>
      </c>
      <c r="U602" t="s">
        <v>0</v>
      </c>
      <c r="V602" t="s">
        <v>0</v>
      </c>
      <c r="W602" t="s">
        <v>0</v>
      </c>
      <c r="X602" s="165" t="s">
        <v>1</v>
      </c>
      <c r="Y602" s="165" t="s">
        <v>1</v>
      </c>
      <c r="Z602" s="165" t="s">
        <v>1</v>
      </c>
      <c r="AA602" s="145"/>
      <c r="AB602" t="s">
        <v>704</v>
      </c>
      <c r="AC602" s="157">
        <f>DSUM($D$1:$DQ$566,3,$Z$602:$Z$603)</f>
        <v>767131</v>
      </c>
      <c r="AD602" s="158"/>
      <c r="AE602" s="159"/>
      <c r="AF602" s="158"/>
      <c r="AG602" s="158"/>
      <c r="AH602" s="158"/>
      <c r="AI602" s="159"/>
      <c r="AL602" s="158"/>
      <c r="AM602" s="159"/>
      <c r="AP602" s="64"/>
      <c r="AQ602" s="64"/>
      <c r="AR602" s="64"/>
      <c r="AS602" s="64"/>
      <c r="AT602" s="64"/>
      <c r="AU602" s="64"/>
      <c r="AX602" s="135">
        <f>+AX568*G7</f>
        <v>116529885.36000001</v>
      </c>
      <c r="BD602" s="64"/>
      <c r="BE602" s="160" t="s">
        <v>707</v>
      </c>
      <c r="BF602" s="158">
        <f t="shared" si="159"/>
        <v>767131</v>
      </c>
      <c r="BG602" s="161">
        <f>DSUM($D$1:$DQ$566,BD599-1,$Z$602:$Z$603)</f>
        <v>764120375.35000002</v>
      </c>
      <c r="BH602" s="162">
        <f t="shared" si="158"/>
        <v>996.08</v>
      </c>
      <c r="BI602" s="163">
        <v>1</v>
      </c>
      <c r="BJ602" s="163">
        <f t="shared" si="160"/>
        <v>996.08</v>
      </c>
    </row>
    <row r="603" spans="1:64" ht="15.75" thickBot="1" x14ac:dyDescent="0.3">
      <c r="A603" s="2"/>
      <c r="B603" s="2"/>
      <c r="C603" s="168">
        <v>1</v>
      </c>
      <c r="D603" s="169">
        <v>2</v>
      </c>
      <c r="E603" s="168">
        <v>3</v>
      </c>
      <c r="F603" s="168">
        <v>4</v>
      </c>
      <c r="G603" s="168">
        <v>5</v>
      </c>
      <c r="H603" s="168">
        <v>6</v>
      </c>
      <c r="I603" s="168">
        <v>7</v>
      </c>
      <c r="J603" s="168">
        <v>8</v>
      </c>
      <c r="K603" s="168">
        <v>9</v>
      </c>
      <c r="L603" s="168">
        <v>10</v>
      </c>
      <c r="M603" s="168">
        <v>11</v>
      </c>
      <c r="N603" s="168">
        <v>12</v>
      </c>
      <c r="O603" s="168">
        <v>13</v>
      </c>
      <c r="P603" s="168">
        <v>14</v>
      </c>
      <c r="Q603" s="170">
        <v>15</v>
      </c>
      <c r="R603" s="168">
        <v>16</v>
      </c>
      <c r="S603" s="168">
        <v>17</v>
      </c>
      <c r="T603" s="168">
        <v>18</v>
      </c>
      <c r="U603" s="170">
        <v>19</v>
      </c>
      <c r="V603" s="168">
        <v>20</v>
      </c>
      <c r="W603" s="170">
        <v>21</v>
      </c>
      <c r="X603" s="165" t="s">
        <v>87</v>
      </c>
      <c r="Y603" s="79" t="s">
        <v>91</v>
      </c>
      <c r="Z603" s="165" t="s">
        <v>208</v>
      </c>
      <c r="AA603" s="145"/>
      <c r="AB603" s="165"/>
      <c r="AC603" s="158"/>
      <c r="AD603" s="158"/>
      <c r="AE603" s="159"/>
      <c r="AF603" s="158"/>
      <c r="AG603" s="158"/>
      <c r="AH603" s="158"/>
      <c r="AI603" s="159"/>
      <c r="AL603" s="158"/>
      <c r="AM603" s="159"/>
      <c r="AP603" s="158"/>
      <c r="AQ603" s="158"/>
      <c r="AR603" s="158"/>
      <c r="AS603" s="158"/>
      <c r="AT603" s="158"/>
      <c r="AU603" s="158"/>
      <c r="BD603" s="158"/>
      <c r="BE603" s="160" t="s">
        <v>708</v>
      </c>
      <c r="BF603" s="158">
        <f>+BF601+BF600</f>
        <v>3104702</v>
      </c>
      <c r="BG603" s="171">
        <f>+BG601+BG600</f>
        <v>1237963626.0099998</v>
      </c>
      <c r="BH603" s="162">
        <f t="shared" si="158"/>
        <v>398.74</v>
      </c>
      <c r="BI603" s="163">
        <v>1</v>
      </c>
      <c r="BJ603" s="163">
        <f t="shared" si="160"/>
        <v>398.74</v>
      </c>
    </row>
    <row r="604" spans="1:64" ht="27.75" thickTop="1" thickBot="1" x14ac:dyDescent="0.3">
      <c r="A604" s="2"/>
      <c r="B604" s="2"/>
      <c r="C604" s="172" t="s">
        <v>673</v>
      </c>
      <c r="D604" s="173" t="s">
        <v>674</v>
      </c>
      <c r="E604" s="174" t="s">
        <v>675</v>
      </c>
      <c r="F604" s="174" t="s">
        <v>676</v>
      </c>
      <c r="G604" s="172" t="s">
        <v>677</v>
      </c>
      <c r="H604" s="174" t="s">
        <v>678</v>
      </c>
      <c r="I604" s="175" t="s">
        <v>679</v>
      </c>
      <c r="J604" s="172" t="s">
        <v>680</v>
      </c>
      <c r="K604" s="174" t="s">
        <v>681</v>
      </c>
      <c r="L604" s="174" t="s">
        <v>682</v>
      </c>
      <c r="M604" s="174" t="s">
        <v>683</v>
      </c>
      <c r="N604" s="174" t="s">
        <v>684</v>
      </c>
      <c r="O604" s="172" t="s">
        <v>685</v>
      </c>
      <c r="P604" s="174" t="s">
        <v>686</v>
      </c>
      <c r="Q604" s="176" t="s">
        <v>687</v>
      </c>
      <c r="R604" s="174" t="s">
        <v>688</v>
      </c>
      <c r="S604" s="172" t="s">
        <v>689</v>
      </c>
      <c r="T604" s="172" t="s">
        <v>690</v>
      </c>
      <c r="U604" s="176" t="s">
        <v>691</v>
      </c>
      <c r="V604" s="174" t="s">
        <v>692</v>
      </c>
      <c r="W604" s="165" t="s">
        <v>707</v>
      </c>
      <c r="X604" s="165" t="s">
        <v>709</v>
      </c>
      <c r="Y604" s="165" t="s">
        <v>706</v>
      </c>
      <c r="Z604" s="165" t="s">
        <v>707</v>
      </c>
      <c r="AA604" s="145"/>
      <c r="AB604" s="165"/>
      <c r="AC604" s="158"/>
      <c r="AD604" s="158"/>
      <c r="AE604" s="159"/>
      <c r="AF604" s="158"/>
      <c r="AG604" s="158"/>
      <c r="AH604" s="158"/>
      <c r="AI604" s="159"/>
      <c r="AL604" s="158"/>
      <c r="AM604" s="159"/>
      <c r="AP604" s="158"/>
      <c r="AQ604" s="158"/>
      <c r="AR604" s="158"/>
      <c r="AS604" s="158"/>
      <c r="AT604" s="158"/>
      <c r="AU604" s="158"/>
      <c r="BD604" s="158"/>
      <c r="BE604" s="160" t="s">
        <v>710</v>
      </c>
      <c r="BF604" s="158">
        <f>+BF603+BF602</f>
        <v>3871833</v>
      </c>
      <c r="BG604" s="171">
        <f>+BG603+BG602</f>
        <v>2002084001.3599997</v>
      </c>
      <c r="BH604" s="162">
        <f t="shared" si="158"/>
        <v>517.09</v>
      </c>
      <c r="BI604" s="177">
        <v>1</v>
      </c>
      <c r="BJ604" s="163">
        <f t="shared" si="160"/>
        <v>517.09</v>
      </c>
    </row>
    <row r="605" spans="1:64" ht="18.75" thickTop="1" x14ac:dyDescent="0.25">
      <c r="A605" s="2"/>
      <c r="B605" s="2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65"/>
      <c r="Y605" s="165"/>
      <c r="Z605" s="165"/>
      <c r="AA605" s="145"/>
      <c r="AB605" s="165"/>
      <c r="AC605" s="158"/>
      <c r="AD605" s="158"/>
      <c r="AE605" s="159"/>
      <c r="AF605" s="158"/>
      <c r="AG605" s="158"/>
      <c r="AH605" s="158"/>
      <c r="AI605" s="159"/>
      <c r="AL605" s="158"/>
      <c r="AM605" s="159"/>
      <c r="AP605" s="158"/>
      <c r="AQ605" s="158"/>
      <c r="AR605" s="158"/>
      <c r="AS605" s="158"/>
      <c r="AT605" s="158"/>
      <c r="AU605" s="158"/>
      <c r="BD605" s="158"/>
      <c r="BE605" s="160" t="s">
        <v>711</v>
      </c>
      <c r="BF605" s="158">
        <f>+BF603</f>
        <v>3104702</v>
      </c>
      <c r="BG605" s="178">
        <f>+BD595</f>
        <v>200503158.58000004</v>
      </c>
      <c r="BH605" s="162">
        <f t="shared" si="158"/>
        <v>64.58</v>
      </c>
      <c r="BI605" s="177">
        <v>1</v>
      </c>
      <c r="BJ605" s="164">
        <f t="shared" si="160"/>
        <v>64.58</v>
      </c>
    </row>
    <row r="606" spans="1:64" x14ac:dyDescent="0.2">
      <c r="A606" s="2"/>
      <c r="B606" s="2"/>
      <c r="C606" s="2"/>
      <c r="F606" s="2"/>
      <c r="R606" s="98"/>
      <c r="S606" s="98"/>
      <c r="T606" s="98"/>
      <c r="U606" s="98"/>
      <c r="V606" s="98"/>
      <c r="W606" s="98"/>
      <c r="X606" s="98"/>
      <c r="Y606" s="98"/>
      <c r="Z606" s="98"/>
      <c r="AA606" s="100"/>
      <c r="AB606" s="98"/>
      <c r="AC606" s="98"/>
      <c r="AD606" s="98"/>
      <c r="AE606" s="100"/>
      <c r="AF606" s="98"/>
      <c r="AG606" s="98"/>
      <c r="AH606" s="98"/>
      <c r="AI606" s="100"/>
      <c r="AJ606" s="98"/>
      <c r="AK606" s="98"/>
      <c r="AL606" s="98"/>
      <c r="AM606" s="100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</row>
    <row r="607" spans="1:64" x14ac:dyDescent="0.2">
      <c r="R607" s="98"/>
      <c r="V607" s="98"/>
      <c r="W607" s="98"/>
      <c r="X607" s="98"/>
      <c r="Y607" s="98"/>
      <c r="Z607" s="98"/>
      <c r="AA607" s="100"/>
      <c r="AB607" s="98"/>
      <c r="AC607" s="98"/>
      <c r="AD607" s="98"/>
      <c r="AE607" s="100"/>
      <c r="AF607" s="98"/>
      <c r="AG607" s="98"/>
      <c r="AH607" s="98"/>
      <c r="AI607" s="100"/>
      <c r="AJ607" s="98"/>
      <c r="AK607" s="99"/>
      <c r="AL607" s="98"/>
      <c r="AM607" s="100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180"/>
      <c r="BG607" s="181">
        <f>+BG605+BG604</f>
        <v>2202587159.9399996</v>
      </c>
    </row>
    <row r="608" spans="1:64" x14ac:dyDescent="0.2">
      <c r="R608" s="98"/>
      <c r="V608" s="98"/>
      <c r="W608" s="98"/>
      <c r="X608" s="98"/>
      <c r="Y608" s="98"/>
      <c r="Z608" s="98"/>
      <c r="AA608" s="100"/>
      <c r="AB608" s="98"/>
      <c r="AC608" s="98"/>
      <c r="AD608" s="98"/>
      <c r="AE608" s="100"/>
      <c r="AF608" s="98"/>
      <c r="AG608" s="98"/>
      <c r="AH608" s="98"/>
      <c r="AI608" s="100"/>
      <c r="AJ608" s="98"/>
      <c r="AK608" s="98"/>
      <c r="AL608" s="98"/>
      <c r="AM608" s="100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</row>
    <row r="609" spans="17:55" ht="15" x14ac:dyDescent="0.25">
      <c r="Q609" s="64"/>
      <c r="R609" s="65"/>
      <c r="S609" s="66"/>
      <c r="T609" s="64"/>
      <c r="U609" s="65"/>
      <c r="V609" s="66"/>
      <c r="W609" s="64"/>
      <c r="X609" s="65"/>
      <c r="Y609" s="66"/>
      <c r="Z609" s="98"/>
      <c r="AA609" s="100"/>
      <c r="AB609" s="98"/>
      <c r="AC609" s="98"/>
      <c r="AD609" s="98"/>
      <c r="AE609" s="100"/>
      <c r="AF609" s="98"/>
      <c r="AG609" s="98"/>
      <c r="AH609" s="98"/>
      <c r="AI609" s="100"/>
      <c r="AJ609" s="98"/>
      <c r="AK609" s="98"/>
      <c r="AL609" s="98"/>
      <c r="AM609" s="100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</row>
    <row r="610" spans="17:55" ht="15" x14ac:dyDescent="0.25">
      <c r="Q610" s="64"/>
      <c r="R610" s="65"/>
      <c r="S610" s="66"/>
      <c r="T610" s="64"/>
      <c r="U610" s="65"/>
      <c r="V610" s="66"/>
      <c r="W610" s="64"/>
      <c r="X610" s="65"/>
      <c r="Y610" s="66"/>
      <c r="Z610" s="98"/>
      <c r="AA610" s="100"/>
      <c r="AB610" s="98"/>
      <c r="AC610" s="98"/>
      <c r="AD610" s="98"/>
      <c r="AE610" s="100"/>
      <c r="AF610" s="98"/>
      <c r="AG610" s="98"/>
      <c r="AH610" s="98"/>
      <c r="AI610" s="100"/>
      <c r="AJ610" s="98"/>
      <c r="AK610" s="98"/>
      <c r="AL610" s="98"/>
      <c r="AM610" s="100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</row>
    <row r="611" spans="17:55" ht="15" x14ac:dyDescent="0.25">
      <c r="Q611" s="64"/>
      <c r="R611" s="65"/>
      <c r="S611" s="66"/>
      <c r="T611" s="64"/>
      <c r="U611" s="65"/>
      <c r="V611" s="66"/>
      <c r="W611" s="64"/>
      <c r="X611" s="65"/>
      <c r="Y611" s="66"/>
    </row>
    <row r="612" spans="17:55" ht="15" x14ac:dyDescent="0.25">
      <c r="Q612" s="64"/>
      <c r="R612" s="65"/>
      <c r="S612" s="66"/>
      <c r="T612" s="64"/>
      <c r="U612" s="65"/>
      <c r="V612" s="66"/>
      <c r="W612" s="64"/>
      <c r="X612" s="65"/>
      <c r="Y612" s="66"/>
    </row>
    <row r="613" spans="17:55" ht="15" x14ac:dyDescent="0.25">
      <c r="Q613" s="64"/>
      <c r="R613" s="65"/>
      <c r="S613" s="66"/>
      <c r="T613" s="64"/>
      <c r="U613" s="65"/>
      <c r="V613" s="66"/>
      <c r="W613" s="64"/>
      <c r="X613" s="65"/>
      <c r="Y613" s="66"/>
    </row>
    <row r="614" spans="17:55" ht="15" x14ac:dyDescent="0.25">
      <c r="Q614" s="64"/>
      <c r="R614" s="65"/>
      <c r="S614" s="66"/>
      <c r="T614" s="64"/>
      <c r="U614" s="65"/>
      <c r="V614" s="66"/>
      <c r="W614" s="64"/>
      <c r="X614" s="65"/>
      <c r="Y614" s="66"/>
    </row>
    <row r="615" spans="17:55" ht="15" x14ac:dyDescent="0.25">
      <c r="Q615" s="64"/>
      <c r="R615" s="65"/>
      <c r="S615" s="66"/>
      <c r="T615" s="64"/>
      <c r="U615" s="65"/>
      <c r="V615" s="66"/>
      <c r="W615" s="64"/>
      <c r="X615" s="65"/>
      <c r="Y615" s="66"/>
    </row>
    <row r="616" spans="17:55" ht="15" x14ac:dyDescent="0.25">
      <c r="Q616" s="64"/>
      <c r="R616" s="65"/>
      <c r="S616" s="66"/>
      <c r="T616" s="64"/>
      <c r="U616" s="65"/>
      <c r="V616" s="66"/>
      <c r="W616" s="64"/>
      <c r="X616" s="65"/>
      <c r="Y616" s="66"/>
    </row>
    <row r="617" spans="17:55" ht="15" x14ac:dyDescent="0.25">
      <c r="Q617" s="64"/>
      <c r="R617" s="65"/>
      <c r="S617" s="66"/>
      <c r="T617" s="64"/>
      <c r="U617" s="65"/>
      <c r="V617" s="66"/>
      <c r="W617" s="64"/>
      <c r="X617" s="65"/>
      <c r="Y617" s="66"/>
    </row>
    <row r="618" spans="17:55" ht="15" x14ac:dyDescent="0.25">
      <c r="Q618" s="64"/>
      <c r="R618" s="65"/>
      <c r="S618" s="66"/>
      <c r="T618" s="64"/>
      <c r="U618" s="65"/>
      <c r="V618" s="66"/>
      <c r="W618" s="64"/>
      <c r="X618" s="65"/>
      <c r="Y618" s="66"/>
    </row>
    <row r="619" spans="17:55" ht="15" x14ac:dyDescent="0.25">
      <c r="Q619" s="64"/>
      <c r="R619" s="65"/>
      <c r="S619" s="66"/>
      <c r="T619" s="64"/>
      <c r="U619" s="65"/>
      <c r="V619" s="66"/>
      <c r="W619" s="64"/>
      <c r="X619" s="65"/>
      <c r="Y619" s="66"/>
    </row>
    <row r="620" spans="17:55" ht="15" x14ac:dyDescent="0.25">
      <c r="Q620" s="64"/>
      <c r="R620" s="65"/>
      <c r="S620" s="66"/>
      <c r="T620" s="64"/>
      <c r="U620" s="65"/>
      <c r="V620" s="66"/>
      <c r="W620" s="64"/>
      <c r="X620" s="65"/>
      <c r="Y620" s="66"/>
    </row>
    <row r="621" spans="17:55" ht="15" x14ac:dyDescent="0.25">
      <c r="Q621" s="64"/>
      <c r="R621" s="65"/>
      <c r="S621" s="66"/>
      <c r="T621" s="64"/>
      <c r="U621" s="65"/>
      <c r="V621" s="66"/>
      <c r="W621" s="64"/>
      <c r="X621" s="65"/>
      <c r="Y621" s="66"/>
    </row>
    <row r="622" spans="17:55" ht="15" x14ac:dyDescent="0.25">
      <c r="Q622" s="64"/>
      <c r="R622" s="65"/>
      <c r="S622" s="66"/>
      <c r="T622" s="64"/>
      <c r="U622" s="65"/>
      <c r="V622" s="66"/>
      <c r="W622" s="64"/>
      <c r="X622" s="65"/>
      <c r="Y622" s="66"/>
    </row>
    <row r="623" spans="17:55" ht="15" x14ac:dyDescent="0.25">
      <c r="Q623" s="64"/>
      <c r="R623" s="65"/>
      <c r="S623" s="66"/>
      <c r="T623" s="64"/>
      <c r="U623" s="65"/>
      <c r="V623" s="66"/>
      <c r="W623" s="64"/>
      <c r="X623" s="65"/>
      <c r="Y623" s="66"/>
    </row>
    <row r="624" spans="17:55" ht="15" x14ac:dyDescent="0.25">
      <c r="Q624" s="64"/>
      <c r="R624" s="65"/>
      <c r="S624" s="66"/>
      <c r="T624" s="64"/>
      <c r="U624" s="65"/>
      <c r="V624" s="66"/>
      <c r="W624" s="64"/>
      <c r="X624" s="65"/>
      <c r="Y624" s="66"/>
    </row>
    <row r="625" spans="17:25" ht="15" x14ac:dyDescent="0.25">
      <c r="Q625" s="64"/>
      <c r="R625" s="65"/>
      <c r="S625" s="66"/>
      <c r="T625" s="64"/>
      <c r="U625" s="65"/>
      <c r="V625" s="66"/>
      <c r="W625" s="64"/>
      <c r="X625" s="65"/>
      <c r="Y625" s="66"/>
    </row>
    <row r="626" spans="17:25" ht="15" x14ac:dyDescent="0.25">
      <c r="Q626" s="64"/>
      <c r="R626" s="65"/>
      <c r="S626" s="66"/>
      <c r="T626" s="64"/>
      <c r="U626" s="65"/>
      <c r="V626" s="66"/>
      <c r="W626" s="64"/>
      <c r="X626" s="65"/>
      <c r="Y626" s="66"/>
    </row>
    <row r="627" spans="17:25" ht="15" x14ac:dyDescent="0.25">
      <c r="Q627" s="64"/>
      <c r="R627" s="65"/>
      <c r="S627" s="66"/>
      <c r="T627" s="64"/>
      <c r="U627" s="65"/>
      <c r="V627" s="66"/>
      <c r="W627" s="64"/>
      <c r="X627" s="65"/>
      <c r="Y627" s="66"/>
    </row>
    <row r="628" spans="17:25" ht="15" x14ac:dyDescent="0.25">
      <c r="Q628" s="64"/>
      <c r="R628" s="65"/>
      <c r="S628" s="66"/>
      <c r="T628" s="64"/>
      <c r="U628" s="65"/>
      <c r="V628" s="66"/>
      <c r="W628" s="64"/>
      <c r="X628" s="65"/>
      <c r="Y628" s="66"/>
    </row>
    <row r="631" spans="17:25" x14ac:dyDescent="0.2">
      <c r="Q631" s="180"/>
      <c r="R631" s="180"/>
      <c r="S631" s="180"/>
      <c r="T631" s="180"/>
      <c r="U631" s="180"/>
      <c r="V631" s="180"/>
      <c r="W631" s="180"/>
      <c r="X631" s="180"/>
    </row>
    <row r="632" spans="17:25" x14ac:dyDescent="0.2">
      <c r="Q632" s="180"/>
      <c r="R632" s="180"/>
      <c r="S632" s="180"/>
      <c r="T632" s="180"/>
      <c r="U632" s="180"/>
      <c r="V632" s="180"/>
      <c r="W632" s="180"/>
      <c r="X632" s="180"/>
    </row>
    <row r="633" spans="17:25" x14ac:dyDescent="0.2">
      <c r="Q633" s="180"/>
      <c r="R633" s="180"/>
      <c r="S633" s="180"/>
      <c r="T633" s="180"/>
      <c r="U633" s="180"/>
      <c r="V633" s="180"/>
      <c r="W633" s="180"/>
      <c r="X633" s="180"/>
    </row>
    <row r="634" spans="17:25" x14ac:dyDescent="0.2">
      <c r="Q634" s="180"/>
      <c r="R634" s="180"/>
      <c r="S634" s="180"/>
      <c r="T634" s="180"/>
      <c r="U634" s="180"/>
      <c r="V634" s="180"/>
      <c r="W634" s="180"/>
      <c r="X634" s="180"/>
    </row>
    <row r="635" spans="17:25" x14ac:dyDescent="0.2">
      <c r="Q635" s="180"/>
      <c r="R635" s="180"/>
      <c r="S635" s="180"/>
      <c r="T635" s="180"/>
      <c r="U635" s="180"/>
      <c r="V635" s="180"/>
      <c r="W635" s="180"/>
      <c r="X635" s="180"/>
    </row>
    <row r="636" spans="17:25" x14ac:dyDescent="0.2">
      <c r="Q636" s="180"/>
      <c r="R636" s="180"/>
      <c r="S636" s="180"/>
      <c r="T636" s="180"/>
      <c r="U636" s="180"/>
      <c r="V636" s="180"/>
      <c r="W636" s="180"/>
      <c r="X636" s="180"/>
    </row>
    <row r="637" spans="17:25" x14ac:dyDescent="0.2">
      <c r="Q637" s="180"/>
      <c r="R637" s="180"/>
      <c r="S637" s="180"/>
      <c r="T637" s="180"/>
      <c r="U637" s="180"/>
      <c r="V637" s="180"/>
      <c r="W637" s="180"/>
      <c r="X637" s="180"/>
    </row>
    <row r="638" spans="17:25" x14ac:dyDescent="0.2">
      <c r="Q638" s="180"/>
      <c r="R638" s="180"/>
      <c r="S638" s="180"/>
      <c r="T638" s="180"/>
      <c r="U638" s="180"/>
      <c r="V638" s="180"/>
      <c r="W638" s="180"/>
      <c r="X638" s="180"/>
    </row>
    <row r="639" spans="17:25" x14ac:dyDescent="0.2">
      <c r="Q639" s="180"/>
      <c r="R639" s="180"/>
      <c r="S639" s="180"/>
      <c r="T639" s="180"/>
      <c r="U639" s="180"/>
      <c r="V639" s="180"/>
      <c r="W639" s="180"/>
      <c r="X639" s="180"/>
    </row>
    <row r="640" spans="17:25" x14ac:dyDescent="0.2">
      <c r="Q640" s="180"/>
      <c r="R640" s="180"/>
      <c r="S640" s="180"/>
      <c r="T640" s="180"/>
      <c r="U640" s="180"/>
      <c r="V640" s="180"/>
      <c r="W640" s="180"/>
      <c r="X640" s="180"/>
    </row>
    <row r="641" spans="17:24" x14ac:dyDescent="0.2">
      <c r="Q641" s="180"/>
      <c r="R641" s="180"/>
      <c r="S641" s="180"/>
      <c r="T641" s="180"/>
      <c r="U641" s="180"/>
      <c r="V641" s="180"/>
      <c r="W641" s="180"/>
      <c r="X641" s="180"/>
    </row>
    <row r="642" spans="17:24" x14ac:dyDescent="0.2">
      <c r="Q642" s="180"/>
      <c r="R642" s="180"/>
      <c r="S642" s="180"/>
      <c r="T642" s="180"/>
      <c r="U642" s="180"/>
      <c r="V642" s="180"/>
      <c r="W642" s="180"/>
      <c r="X642" s="180"/>
    </row>
    <row r="643" spans="17:24" x14ac:dyDescent="0.2">
      <c r="Q643" s="180"/>
      <c r="R643" s="180"/>
      <c r="S643" s="180"/>
      <c r="T643" s="180"/>
      <c r="U643" s="180"/>
      <c r="V643" s="180"/>
      <c r="W643" s="180"/>
      <c r="X643" s="180"/>
    </row>
    <row r="644" spans="17:24" x14ac:dyDescent="0.2">
      <c r="Q644" s="180"/>
      <c r="R644" s="180"/>
      <c r="S644" s="180"/>
      <c r="T644" s="180"/>
      <c r="U644" s="180"/>
      <c r="V644" s="180"/>
      <c r="W644" s="180"/>
      <c r="X644" s="180"/>
    </row>
    <row r="645" spans="17:24" x14ac:dyDescent="0.2">
      <c r="Q645" s="180"/>
      <c r="R645" s="180"/>
      <c r="S645" s="180"/>
      <c r="T645" s="180"/>
      <c r="U645" s="180"/>
      <c r="V645" s="180"/>
      <c r="W645" s="180"/>
      <c r="X645" s="180"/>
    </row>
    <row r="646" spans="17:24" x14ac:dyDescent="0.2">
      <c r="Q646" s="180"/>
      <c r="R646" s="180"/>
      <c r="S646" s="180"/>
      <c r="T646" s="180"/>
      <c r="U646" s="180"/>
      <c r="V646" s="180"/>
      <c r="W646" s="180"/>
      <c r="X646" s="180"/>
    </row>
    <row r="647" spans="17:24" x14ac:dyDescent="0.2">
      <c r="Q647" s="180"/>
      <c r="R647" s="180"/>
      <c r="S647" s="180"/>
      <c r="T647" s="180"/>
      <c r="U647" s="180"/>
      <c r="V647" s="180"/>
      <c r="W647" s="180"/>
      <c r="X647" s="180"/>
    </row>
    <row r="648" spans="17:24" x14ac:dyDescent="0.2">
      <c r="Q648" s="180"/>
      <c r="R648" s="180"/>
      <c r="S648" s="180"/>
      <c r="T648" s="180"/>
      <c r="U648" s="180"/>
      <c r="V648" s="180"/>
      <c r="W648" s="180"/>
      <c r="X648" s="180"/>
    </row>
    <row r="649" spans="17:24" x14ac:dyDescent="0.2">
      <c r="Q649" s="180"/>
      <c r="R649" s="180"/>
      <c r="S649" s="180"/>
      <c r="T649" s="180"/>
      <c r="U649" s="180"/>
      <c r="V649" s="180"/>
      <c r="W649" s="180"/>
      <c r="X649" s="180"/>
    </row>
    <row r="650" spans="17:24" x14ac:dyDescent="0.2">
      <c r="Q650" s="180"/>
      <c r="R650" s="180"/>
      <c r="S650" s="180"/>
      <c r="T650" s="180"/>
      <c r="U650" s="180"/>
      <c r="V650" s="180"/>
      <c r="W650" s="180"/>
      <c r="X650" s="180"/>
    </row>
    <row r="651" spans="17:24" x14ac:dyDescent="0.2">
      <c r="Q651" s="180"/>
      <c r="R651" s="180"/>
      <c r="S651" s="180"/>
      <c r="T651" s="180"/>
      <c r="U651" s="180"/>
      <c r="V651" s="180"/>
      <c r="W651" s="180"/>
      <c r="X651" s="180"/>
    </row>
    <row r="652" spans="17:24" x14ac:dyDescent="0.2">
      <c r="Q652" s="180"/>
      <c r="R652" s="180"/>
      <c r="S652" s="180"/>
      <c r="T652" s="180"/>
      <c r="U652" s="180"/>
      <c r="V652" s="180"/>
      <c r="W652" s="180"/>
      <c r="X652" s="180"/>
    </row>
    <row r="653" spans="17:24" x14ac:dyDescent="0.2">
      <c r="Q653" s="180"/>
      <c r="R653" s="180"/>
      <c r="S653" s="180"/>
      <c r="T653" s="180"/>
      <c r="U653" s="180"/>
      <c r="V653" s="180"/>
      <c r="W653" s="180"/>
      <c r="X653" s="180"/>
    </row>
  </sheetData>
  <autoFilter ref="A10:BI566"/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3"/>
  <sheetViews>
    <sheetView topLeftCell="AV1" zoomScale="85" zoomScaleNormal="85" workbookViewId="0">
      <selection activeCell="BG600" sqref="BG600"/>
    </sheetView>
  </sheetViews>
  <sheetFormatPr defaultRowHeight="14.25" x14ac:dyDescent="0.2"/>
  <cols>
    <col min="1" max="1" width="10.28515625" style="1" customWidth="1"/>
    <col min="2" max="2" width="8.5703125" style="1" customWidth="1"/>
    <col min="3" max="3" width="8.42578125" style="1" customWidth="1"/>
    <col min="4" max="4" width="11.28515625" style="2" customWidth="1"/>
    <col min="5" max="5" width="28.85546875" style="2" customWidth="1"/>
    <col min="6" max="6" width="11" style="1" customWidth="1"/>
    <col min="7" max="7" width="14.42578125" style="2" customWidth="1"/>
    <col min="8" max="8" width="15.5703125" style="2" customWidth="1"/>
    <col min="9" max="9" width="15.42578125" style="2" customWidth="1"/>
    <col min="10" max="10" width="16.5703125" style="2" customWidth="1"/>
    <col min="11" max="11" width="15.5703125" style="2" customWidth="1"/>
    <col min="12" max="12" width="14.42578125" style="2" customWidth="1"/>
    <col min="13" max="14" width="15.5703125" style="2" customWidth="1"/>
    <col min="15" max="15" width="14.42578125" style="2" customWidth="1"/>
    <col min="16" max="16" width="15.5703125" style="2" customWidth="1"/>
    <col min="17" max="17" width="15.5703125" style="2" bestFit="1" customWidth="1"/>
    <col min="18" max="18" width="14.42578125" style="2" bestFit="1" customWidth="1"/>
    <col min="19" max="20" width="15.5703125" style="2" bestFit="1" customWidth="1"/>
    <col min="21" max="21" width="14.42578125" style="2" bestFit="1" customWidth="1"/>
    <col min="22" max="22" width="16.5703125" style="2" bestFit="1" customWidth="1"/>
    <col min="23" max="26" width="15.42578125" style="2" customWidth="1"/>
    <col min="27" max="27" width="15.42578125" style="179" customWidth="1"/>
    <col min="28" max="28" width="15.42578125" style="2" customWidth="1"/>
    <col min="29" max="29" width="27.7109375" style="2" customWidth="1"/>
    <col min="30" max="30" width="15.42578125" style="2" customWidth="1"/>
    <col min="31" max="31" width="15.42578125" style="179" customWidth="1"/>
    <col min="32" max="32" width="15.42578125" style="2" customWidth="1"/>
    <col min="33" max="33" width="26.140625" style="2" bestFit="1" customWidth="1"/>
    <col min="34" max="34" width="15.42578125" style="2" customWidth="1"/>
    <col min="35" max="35" width="15.42578125" style="179" customWidth="1"/>
    <col min="36" max="36" width="15.42578125" style="2" customWidth="1"/>
    <col min="37" max="37" width="25.5703125" style="2" bestFit="1" customWidth="1"/>
    <col min="38" max="38" width="15.42578125" style="2" customWidth="1"/>
    <col min="39" max="39" width="15.42578125" style="179" customWidth="1"/>
    <col min="40" max="40" width="15.42578125" style="2" customWidth="1"/>
    <col min="41" max="41" width="30" style="2" customWidth="1"/>
    <col min="42" max="52" width="15.42578125" style="2" customWidth="1"/>
    <col min="53" max="55" width="15.42578125" style="2" hidden="1" customWidth="1"/>
    <col min="56" max="56" width="24.7109375" style="2" bestFit="1" customWidth="1"/>
    <col min="57" max="57" width="36" style="179" bestFit="1" customWidth="1"/>
    <col min="58" max="58" width="14.140625" style="2" customWidth="1"/>
    <col min="59" max="59" width="24" style="2" bestFit="1" customWidth="1"/>
    <col min="60" max="60" width="29.85546875" style="2" bestFit="1" customWidth="1"/>
    <col min="61" max="61" width="30.85546875" style="2" bestFit="1" customWidth="1"/>
    <col min="62" max="62" width="24.5703125" style="2" bestFit="1" customWidth="1"/>
    <col min="63" max="63" width="9.140625" style="2"/>
    <col min="64" max="64" width="44.28515625" style="2" customWidth="1"/>
    <col min="65" max="16384" width="9.140625" style="2"/>
  </cols>
  <sheetData>
    <row r="1" spans="1:62" ht="40.5" customHeight="1" x14ac:dyDescent="0.25">
      <c r="C1" t="s">
        <v>0</v>
      </c>
      <c r="D1" t="s">
        <v>1</v>
      </c>
      <c r="G1" s="3"/>
      <c r="H1" s="3"/>
      <c r="I1" s="3"/>
      <c r="J1" s="4"/>
      <c r="K1" s="3"/>
      <c r="L1" s="3"/>
      <c r="M1" s="4"/>
      <c r="N1" s="3"/>
      <c r="O1" s="3"/>
      <c r="P1" s="4"/>
      <c r="R1" s="3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5"/>
      <c r="AF1" s="4"/>
      <c r="AG1" s="4"/>
      <c r="AH1" s="4"/>
      <c r="AI1" s="5"/>
      <c r="AJ1" s="4"/>
      <c r="AK1" s="4"/>
      <c r="AL1" s="4"/>
      <c r="AM1" s="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4"/>
      <c r="BG1" s="4"/>
      <c r="BH1" s="4"/>
    </row>
    <row r="2" spans="1:62" ht="24" customHeight="1" x14ac:dyDescent="0.25">
      <c r="D2" s="6"/>
      <c r="G2" s="7"/>
      <c r="H2" s="7"/>
      <c r="I2" s="7"/>
      <c r="J2" s="7"/>
      <c r="K2" s="7"/>
      <c r="L2" s="7"/>
      <c r="M2" s="7"/>
      <c r="N2" s="7"/>
      <c r="O2" s="7"/>
      <c r="P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8"/>
      <c r="AF2" s="7"/>
      <c r="AG2" s="7"/>
      <c r="AH2" s="7"/>
      <c r="AI2" s="8"/>
      <c r="AJ2" s="7"/>
      <c r="AK2" s="7"/>
      <c r="AL2" s="7"/>
      <c r="AM2" s="8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7"/>
      <c r="BG2" s="7"/>
      <c r="BH2" s="7"/>
    </row>
    <row r="3" spans="1:62" ht="24" customHeight="1" thickBot="1" x14ac:dyDescent="0.25">
      <c r="A3" s="198"/>
      <c r="B3" s="199"/>
      <c r="C3" s="199"/>
      <c r="E3" s="184" t="s">
        <v>738</v>
      </c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10"/>
      <c r="AJ3" s="9"/>
      <c r="AK3" s="9"/>
      <c r="AL3" s="9"/>
      <c r="AM3" s="10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/>
      <c r="BF3" s="9"/>
      <c r="BG3" s="2">
        <f>+BG4/BG7</f>
        <v>0.93754997476187962</v>
      </c>
      <c r="BH3" s="9"/>
    </row>
    <row r="4" spans="1:62" ht="60" customHeight="1" thickBot="1" x14ac:dyDescent="0.25">
      <c r="F4" s="11"/>
      <c r="G4" s="12" t="s">
        <v>2</v>
      </c>
      <c r="H4" s="11"/>
      <c r="I4" s="11"/>
      <c r="J4" s="11"/>
      <c r="K4" s="11"/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3"/>
      <c r="AD4" s="13"/>
      <c r="AE4" s="14"/>
      <c r="AF4" s="13"/>
      <c r="AG4" s="13"/>
      <c r="AH4" s="13"/>
      <c r="AI4" s="14"/>
      <c r="AJ4" s="13"/>
      <c r="AK4" s="13"/>
      <c r="AL4" s="13"/>
      <c r="AM4" s="14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>
        <v>2500000000</v>
      </c>
      <c r="BH4" s="13"/>
      <c r="BI4" s="13"/>
    </row>
    <row r="5" spans="1:62" ht="38.25" hidden="1" customHeight="1" x14ac:dyDescent="0.25">
      <c r="C5" s="15"/>
      <c r="G5" s="16" t="s">
        <v>3</v>
      </c>
      <c r="H5" s="17"/>
      <c r="I5" s="17"/>
      <c r="J5" s="17"/>
      <c r="K5" s="17"/>
      <c r="L5" s="17"/>
      <c r="M5" s="17"/>
      <c r="N5" s="17"/>
      <c r="O5" s="17"/>
      <c r="P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7"/>
      <c r="AC5" s="17"/>
      <c r="AD5" s="17"/>
      <c r="AE5" s="18"/>
      <c r="AF5" s="17"/>
      <c r="AG5" s="17"/>
      <c r="AH5" s="17"/>
      <c r="AI5" s="18"/>
      <c r="AJ5" s="17"/>
      <c r="AK5" s="17"/>
      <c r="AL5" s="17"/>
      <c r="AM5" s="1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/>
      <c r="BF5" s="17"/>
      <c r="BG5" s="17"/>
      <c r="BH5" s="17"/>
    </row>
    <row r="6" spans="1:62" ht="19.5" customHeight="1" x14ac:dyDescent="0.35">
      <c r="C6" s="19"/>
      <c r="G6" s="20" t="s">
        <v>4</v>
      </c>
      <c r="H6" s="16"/>
      <c r="I6" s="16"/>
      <c r="J6" s="16"/>
      <c r="K6" s="16"/>
      <c r="L6" s="16"/>
      <c r="M6" s="16"/>
      <c r="N6" s="16"/>
      <c r="O6" s="16"/>
      <c r="P6" s="16"/>
      <c r="R6" s="16"/>
      <c r="S6" s="16"/>
      <c r="T6" s="16"/>
      <c r="U6" s="16"/>
      <c r="V6" s="16"/>
      <c r="W6" s="16"/>
      <c r="X6" s="16"/>
      <c r="Y6" s="16"/>
      <c r="Z6" s="16"/>
      <c r="AA6" s="21"/>
      <c r="AB6" s="16"/>
      <c r="AC6" s="16"/>
      <c r="AD6" s="16"/>
      <c r="AE6" s="21"/>
      <c r="AF6" s="16"/>
      <c r="AG6" s="16"/>
      <c r="AH6" s="16"/>
      <c r="AI6" s="21"/>
      <c r="AJ6" s="16"/>
      <c r="AK6" s="16"/>
      <c r="AL6" s="16"/>
      <c r="AM6" s="21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22"/>
      <c r="BF6" s="23"/>
      <c r="BG6" s="24" t="s">
        <v>5</v>
      </c>
      <c r="BH6" s="16"/>
    </row>
    <row r="7" spans="1:62" ht="39" customHeight="1" thickBot="1" x14ac:dyDescent="0.35">
      <c r="G7" s="25">
        <v>1500</v>
      </c>
      <c r="H7" s="26" t="s">
        <v>6</v>
      </c>
      <c r="I7" s="26" t="s">
        <v>6</v>
      </c>
      <c r="J7" s="26" t="s">
        <v>6</v>
      </c>
      <c r="K7" s="26" t="s">
        <v>7</v>
      </c>
      <c r="L7" s="26" t="s">
        <v>7</v>
      </c>
      <c r="M7" s="26" t="s">
        <v>7</v>
      </c>
      <c r="N7" s="26" t="s">
        <v>8</v>
      </c>
      <c r="O7" s="26" t="s">
        <v>8</v>
      </c>
      <c r="P7" s="26" t="s">
        <v>8</v>
      </c>
      <c r="Q7" s="26" t="s">
        <v>9</v>
      </c>
      <c r="R7" s="26" t="s">
        <v>9</v>
      </c>
      <c r="S7" s="26" t="s">
        <v>9</v>
      </c>
      <c r="T7" s="26" t="s">
        <v>10</v>
      </c>
      <c r="U7" s="26" t="s">
        <v>10</v>
      </c>
      <c r="V7" s="26" t="s">
        <v>10</v>
      </c>
      <c r="W7" s="26" t="s">
        <v>11</v>
      </c>
      <c r="X7" s="26" t="s">
        <v>11</v>
      </c>
      <c r="Y7" s="26" t="s">
        <v>11</v>
      </c>
      <c r="Z7" s="26" t="s">
        <v>12</v>
      </c>
      <c r="AA7" s="27"/>
      <c r="AB7" s="28" t="s">
        <v>12</v>
      </c>
      <c r="AC7" s="28" t="s">
        <v>12</v>
      </c>
      <c r="AD7" s="28" t="s">
        <v>13</v>
      </c>
      <c r="AE7" s="28" t="s">
        <v>14</v>
      </c>
      <c r="AF7" s="28" t="s">
        <v>13</v>
      </c>
      <c r="AG7" s="28" t="s">
        <v>13</v>
      </c>
      <c r="AH7" s="26">
        <v>2021</v>
      </c>
      <c r="AI7" s="26">
        <v>2021</v>
      </c>
      <c r="AJ7" s="26">
        <v>2021</v>
      </c>
      <c r="AK7" s="26">
        <v>2021</v>
      </c>
      <c r="AL7" s="26">
        <v>2022</v>
      </c>
      <c r="AM7" s="27">
        <v>2022</v>
      </c>
      <c r="AN7" s="26">
        <v>2022</v>
      </c>
      <c r="AO7" s="26">
        <v>2022</v>
      </c>
      <c r="AP7" s="26"/>
      <c r="AQ7" s="26"/>
      <c r="AR7" s="26"/>
      <c r="AS7" s="26"/>
      <c r="AT7" s="26"/>
      <c r="AU7" s="29"/>
      <c r="AV7" s="26"/>
      <c r="AW7" s="26"/>
      <c r="AX7" s="26"/>
      <c r="AY7" s="26"/>
      <c r="AZ7" s="26"/>
      <c r="BA7" s="26"/>
      <c r="BB7" s="26"/>
      <c r="BC7" s="26"/>
      <c r="BD7" s="28"/>
      <c r="BE7" s="30"/>
      <c r="BF7" s="28"/>
      <c r="BG7" s="31">
        <f>+BG597</f>
        <v>2666524523.8100014</v>
      </c>
      <c r="BH7" s="28"/>
    </row>
    <row r="8" spans="1:62" s="44" customFormat="1" ht="121.5" customHeight="1" x14ac:dyDescent="0.2">
      <c r="A8" s="32" t="s">
        <v>15</v>
      </c>
      <c r="B8" s="32" t="s">
        <v>16</v>
      </c>
      <c r="C8" s="32" t="s">
        <v>17</v>
      </c>
      <c r="D8" s="32" t="s">
        <v>18</v>
      </c>
      <c r="E8" s="32" t="s">
        <v>19</v>
      </c>
      <c r="F8" s="33" t="s">
        <v>20</v>
      </c>
      <c r="G8" s="34" t="s">
        <v>21</v>
      </c>
      <c r="H8" s="35" t="s">
        <v>22</v>
      </c>
      <c r="I8" s="35" t="s">
        <v>23</v>
      </c>
      <c r="J8" s="36" t="s">
        <v>24</v>
      </c>
      <c r="K8" s="35" t="s">
        <v>25</v>
      </c>
      <c r="L8" s="35" t="s">
        <v>26</v>
      </c>
      <c r="M8" s="36" t="s">
        <v>27</v>
      </c>
      <c r="N8" s="35" t="s">
        <v>28</v>
      </c>
      <c r="O8" s="35" t="s">
        <v>29</v>
      </c>
      <c r="P8" s="36" t="s">
        <v>30</v>
      </c>
      <c r="Q8" s="35" t="s">
        <v>31</v>
      </c>
      <c r="R8" s="35" t="s">
        <v>32</v>
      </c>
      <c r="S8" s="36" t="s">
        <v>33</v>
      </c>
      <c r="T8" s="35" t="s">
        <v>34</v>
      </c>
      <c r="U8" s="35" t="s">
        <v>35</v>
      </c>
      <c r="V8" s="37" t="s">
        <v>36</v>
      </c>
      <c r="W8" s="35" t="s">
        <v>37</v>
      </c>
      <c r="X8" s="35" t="s">
        <v>38</v>
      </c>
      <c r="Y8" s="37" t="s">
        <v>39</v>
      </c>
      <c r="Z8" s="35" t="s">
        <v>40</v>
      </c>
      <c r="AA8" s="38" t="s">
        <v>41</v>
      </c>
      <c r="AB8" s="35" t="s">
        <v>42</v>
      </c>
      <c r="AC8" s="37" t="s">
        <v>43</v>
      </c>
      <c r="AD8" s="35" t="s">
        <v>44</v>
      </c>
      <c r="AE8" s="38" t="s">
        <v>45</v>
      </c>
      <c r="AF8" s="35" t="s">
        <v>46</v>
      </c>
      <c r="AG8" s="37" t="s">
        <v>47</v>
      </c>
      <c r="AH8" s="35" t="s">
        <v>48</v>
      </c>
      <c r="AI8" s="38" t="s">
        <v>49</v>
      </c>
      <c r="AJ8" s="35" t="s">
        <v>50</v>
      </c>
      <c r="AK8" s="37" t="s">
        <v>51</v>
      </c>
      <c r="AL8" s="35" t="s">
        <v>52</v>
      </c>
      <c r="AM8" s="38" t="s">
        <v>53</v>
      </c>
      <c r="AN8" s="35" t="s">
        <v>54</v>
      </c>
      <c r="AO8" s="37" t="s">
        <v>55</v>
      </c>
      <c r="AP8" s="39"/>
      <c r="AQ8" s="39"/>
      <c r="AR8" s="39"/>
      <c r="AS8" s="39"/>
      <c r="AT8" s="39"/>
      <c r="AU8" s="39"/>
      <c r="AV8" s="35" t="s">
        <v>56</v>
      </c>
      <c r="AW8" s="35" t="s">
        <v>57</v>
      </c>
      <c r="AX8" s="35" t="s">
        <v>58</v>
      </c>
      <c r="AY8" s="35" t="s">
        <v>59</v>
      </c>
      <c r="AZ8" s="40"/>
      <c r="BA8" s="40"/>
      <c r="BB8" s="40"/>
      <c r="BC8" s="40"/>
      <c r="BD8" s="41" t="s">
        <v>60</v>
      </c>
      <c r="BE8" s="42" t="s">
        <v>61</v>
      </c>
      <c r="BF8" s="36" t="s">
        <v>62</v>
      </c>
      <c r="BG8" s="36" t="s">
        <v>63</v>
      </c>
      <c r="BH8" s="43" t="s">
        <v>64</v>
      </c>
      <c r="BI8" s="43" t="s">
        <v>65</v>
      </c>
    </row>
    <row r="9" spans="1:62" ht="19.5" customHeight="1" x14ac:dyDescent="0.2">
      <c r="A9" s="45">
        <v>0</v>
      </c>
      <c r="B9" s="45">
        <v>0</v>
      </c>
      <c r="C9" s="45">
        <v>0</v>
      </c>
      <c r="D9" s="46">
        <v>1</v>
      </c>
      <c r="E9" s="46">
        <v>2</v>
      </c>
      <c r="F9" s="45"/>
      <c r="G9" s="46" t="s">
        <v>66</v>
      </c>
      <c r="H9" s="46">
        <v>5</v>
      </c>
      <c r="I9" s="46">
        <v>6</v>
      </c>
      <c r="J9" s="46" t="s">
        <v>67</v>
      </c>
      <c r="K9" s="46">
        <v>8</v>
      </c>
      <c r="L9" s="46">
        <v>9</v>
      </c>
      <c r="M9" s="46" t="s">
        <v>68</v>
      </c>
      <c r="N9" s="46">
        <v>11</v>
      </c>
      <c r="O9" s="46">
        <v>12</v>
      </c>
      <c r="P9" s="46" t="s">
        <v>69</v>
      </c>
      <c r="Q9" s="46">
        <v>14</v>
      </c>
      <c r="R9" s="46">
        <v>15</v>
      </c>
      <c r="S9" s="46" t="s">
        <v>70</v>
      </c>
      <c r="T9" s="46">
        <v>17</v>
      </c>
      <c r="U9" s="46">
        <v>18</v>
      </c>
      <c r="V9" s="47" t="s">
        <v>71</v>
      </c>
      <c r="W9" s="46">
        <v>20</v>
      </c>
      <c r="X9" s="46">
        <v>21</v>
      </c>
      <c r="Y9" s="47" t="s">
        <v>72</v>
      </c>
      <c r="Z9" s="46">
        <v>23</v>
      </c>
      <c r="AA9" s="48">
        <v>24</v>
      </c>
      <c r="AB9" s="46">
        <v>25</v>
      </c>
      <c r="AC9" s="47" t="s">
        <v>73</v>
      </c>
      <c r="AD9" s="46">
        <v>27</v>
      </c>
      <c r="AE9" s="48">
        <v>28</v>
      </c>
      <c r="AF9" s="46">
        <v>29</v>
      </c>
      <c r="AG9" s="47" t="s">
        <v>74</v>
      </c>
      <c r="AH9" s="46">
        <v>31</v>
      </c>
      <c r="AI9" s="48">
        <v>32</v>
      </c>
      <c r="AJ9" s="46">
        <v>33</v>
      </c>
      <c r="AK9" s="47" t="s">
        <v>75</v>
      </c>
      <c r="AL9" s="46">
        <v>35</v>
      </c>
      <c r="AM9" s="48">
        <v>36</v>
      </c>
      <c r="AN9" s="46">
        <v>37</v>
      </c>
      <c r="AO9" s="47" t="s">
        <v>76</v>
      </c>
      <c r="AP9" s="49"/>
      <c r="AQ9" s="49"/>
      <c r="AR9" s="49"/>
      <c r="AS9" s="49"/>
      <c r="AT9" s="49"/>
      <c r="AU9" s="49"/>
      <c r="AV9" s="46" t="s">
        <v>77</v>
      </c>
      <c r="AW9" s="46" t="s">
        <v>78</v>
      </c>
      <c r="AX9" s="46" t="s">
        <v>79</v>
      </c>
      <c r="AY9" s="46" t="s">
        <v>80</v>
      </c>
      <c r="AZ9" s="49"/>
      <c r="BA9" s="49"/>
      <c r="BB9" s="49"/>
      <c r="BC9" s="49"/>
      <c r="BD9" s="50" t="s">
        <v>81</v>
      </c>
      <c r="BE9" s="51" t="s">
        <v>82</v>
      </c>
      <c r="BF9" s="46" t="s">
        <v>83</v>
      </c>
      <c r="BG9" s="46" t="s">
        <v>84</v>
      </c>
      <c r="BH9" s="46" t="s">
        <v>85</v>
      </c>
      <c r="BI9" s="46" t="s">
        <v>86</v>
      </c>
    </row>
    <row r="10" spans="1:62" ht="15" customHeight="1" x14ac:dyDescent="0.25">
      <c r="A10" s="52"/>
      <c r="B10" s="52"/>
      <c r="C10" s="52"/>
      <c r="D10" s="52"/>
      <c r="E10" s="52"/>
      <c r="F10" s="53"/>
      <c r="G10" s="45"/>
      <c r="H10" s="54"/>
      <c r="I10" s="54"/>
      <c r="J10" s="54"/>
      <c r="K10" s="54"/>
      <c r="L10" s="52"/>
      <c r="M10" s="45"/>
      <c r="N10" s="45"/>
      <c r="O10" s="45"/>
      <c r="P10" s="54"/>
      <c r="Q10" s="45"/>
      <c r="R10" s="45"/>
      <c r="S10" s="54"/>
      <c r="T10" s="45"/>
      <c r="U10" s="45"/>
      <c r="V10" s="55"/>
      <c r="W10" s="45"/>
      <c r="X10" s="45"/>
      <c r="Y10" s="55"/>
      <c r="Z10" s="45"/>
      <c r="AA10" s="56"/>
      <c r="AB10" s="45"/>
      <c r="AC10" s="55"/>
      <c r="AD10" s="45"/>
      <c r="AE10" s="56"/>
      <c r="AF10" s="45"/>
      <c r="AG10" s="55"/>
      <c r="AH10" s="45"/>
      <c r="AI10" s="56"/>
      <c r="AJ10" s="45"/>
      <c r="AK10" s="55"/>
      <c r="AL10" s="45"/>
      <c r="AM10" s="56"/>
      <c r="AN10" s="45"/>
      <c r="AO10" s="55"/>
      <c r="AP10" s="55"/>
      <c r="AQ10" s="55"/>
      <c r="AR10" s="55"/>
      <c r="AS10" s="55"/>
      <c r="AT10" s="55"/>
      <c r="AU10" s="55"/>
      <c r="AV10" s="45"/>
      <c r="AW10" s="45"/>
      <c r="AX10" s="45"/>
      <c r="AY10" s="45"/>
      <c r="AZ10" s="57"/>
      <c r="BA10" s="57"/>
      <c r="BB10" s="57"/>
      <c r="BC10" s="57"/>
      <c r="BD10" s="58"/>
      <c r="BE10" s="59"/>
      <c r="BF10" s="54"/>
      <c r="BG10" s="54"/>
      <c r="BH10" s="54"/>
      <c r="BI10" s="54"/>
    </row>
    <row r="11" spans="1:62" ht="15.75" customHeight="1" x14ac:dyDescent="0.25">
      <c r="A11" s="60">
        <v>1</v>
      </c>
      <c r="B11" s="61">
        <v>1</v>
      </c>
      <c r="C11" s="61">
        <v>16</v>
      </c>
      <c r="D11" s="62" t="s">
        <v>87</v>
      </c>
      <c r="E11" s="62" t="s">
        <v>88</v>
      </c>
      <c r="F11" s="63">
        <v>3441</v>
      </c>
      <c r="G11" s="64">
        <v>10</v>
      </c>
      <c r="H11" s="64">
        <v>3597781.03</v>
      </c>
      <c r="I11" s="65">
        <v>263837.80180000002</v>
      </c>
      <c r="J11" s="66">
        <v>3667337.5510200001</v>
      </c>
      <c r="K11" s="64">
        <v>3878265.7</v>
      </c>
      <c r="L11" s="65">
        <v>284406.6067</v>
      </c>
      <c r="M11" s="66">
        <v>3953245.0026300005</v>
      </c>
      <c r="N11" s="64">
        <v>2091496.42</v>
      </c>
      <c r="O11" s="65">
        <v>153376.02900000001</v>
      </c>
      <c r="P11" s="66">
        <v>2131932.4301</v>
      </c>
      <c r="Q11" s="64">
        <v>2693382.07</v>
      </c>
      <c r="R11" s="65">
        <v>198947.495</v>
      </c>
      <c r="S11" s="66">
        <f>+(Q11-R11)*(1+G11/100)</f>
        <v>2743878.0324999997</v>
      </c>
      <c r="T11" s="64">
        <v>1964883.47</v>
      </c>
      <c r="U11" s="65">
        <v>145754.089481</v>
      </c>
      <c r="V11" s="67">
        <f>+(T11-U11)*(1+G11/100)</f>
        <v>2001042.3185709</v>
      </c>
      <c r="W11" s="64">
        <v>3357515.08</v>
      </c>
      <c r="X11" s="65">
        <v>248705.30505900001</v>
      </c>
      <c r="Y11" s="67">
        <f t="shared" ref="Y11:Y74" si="0">+(W11-X11)*(1+G11/100)</f>
        <v>3419690.7524351003</v>
      </c>
      <c r="Z11" s="64">
        <v>4047416.64</v>
      </c>
      <c r="AA11" s="68">
        <v>3134.04</v>
      </c>
      <c r="AB11" s="65">
        <v>299809.173625</v>
      </c>
      <c r="AC11" s="67">
        <f>+(Z11-AB11-AA11+IF(AV11=0,AA11,AV11*$G$7))*(1+G11/100)</f>
        <v>4122368.2130125007</v>
      </c>
      <c r="AD11" s="64">
        <v>3872609.83</v>
      </c>
      <c r="AE11" s="68">
        <v>4170.3599999999997</v>
      </c>
      <c r="AF11" s="65">
        <v>286860.42715800001</v>
      </c>
      <c r="AG11" s="67">
        <f>+(AD11-AF11-AE11+IF(AW11=0,AE11,AW11*$G$7))*(1+G11/100)</f>
        <v>3944324.3431262006</v>
      </c>
      <c r="AH11" s="64">
        <v>3899613.09</v>
      </c>
      <c r="AI11" s="68">
        <v>0</v>
      </c>
      <c r="AJ11" s="64">
        <v>288861.89546099998</v>
      </c>
      <c r="AK11" s="67">
        <f>+(AH11-AJ11-AI11+IF(AX11=0,AI11,AX11*$G$7))*(1+G11/100)</f>
        <v>3971826.3139929003</v>
      </c>
      <c r="AL11" s="64">
        <v>4378012.6900000004</v>
      </c>
      <c r="AM11" s="68">
        <v>0</v>
      </c>
      <c r="AN11" s="64">
        <v>329366.82231600001</v>
      </c>
      <c r="AO11" s="67">
        <f>+(AL11-AN11-AM11+IF(AY11=0,AM11,AY11*$G$7))*(1+G11/100)</f>
        <v>4453510.4544524001</v>
      </c>
      <c r="AP11" s="69"/>
      <c r="AQ11" s="70"/>
      <c r="AR11" s="69"/>
      <c r="AS11" s="69"/>
      <c r="AT11" s="69"/>
      <c r="AU11" s="71"/>
      <c r="AV11" s="64">
        <v>0</v>
      </c>
      <c r="AW11" s="64">
        <v>0</v>
      </c>
      <c r="AX11" s="64">
        <v>0</v>
      </c>
      <c r="AY11" s="64">
        <v>0</v>
      </c>
      <c r="AZ11" s="64"/>
      <c r="BA11" s="64"/>
      <c r="BB11" s="64"/>
      <c r="BC11" s="64"/>
      <c r="BD11" s="72">
        <f>+ROUND((Y11+AC11+AG11+AK11+AO11)/5,2)</f>
        <v>3982344.02</v>
      </c>
      <c r="BE11" s="73">
        <f t="shared" ref="BE11:BE74" si="1">ROUND(BD11/F11,2)</f>
        <v>1157.32</v>
      </c>
      <c r="BF11" s="74">
        <f>+$BJ$600</f>
        <v>3373.62</v>
      </c>
      <c r="BG11" s="66">
        <f t="shared" ref="BG11:BG74" si="2">IF((BF11-BE11)&lt;0,0,(BF11-BE11)*F11)</f>
        <v>7626288.3000000007</v>
      </c>
      <c r="BH11" s="75">
        <f>+BG11/$BG$7</f>
        <v>2.8600105612767274E-3</v>
      </c>
      <c r="BI11" s="76">
        <f>+ROUND(BH11,18)</f>
        <v>2.86001056127673E-3</v>
      </c>
      <c r="BJ11" s="76">
        <f>+BI11-'Izračun udjela za 2024. (euri)'!BI11</f>
        <v>2.5401339320135774E-8</v>
      </c>
    </row>
    <row r="12" spans="1:62" ht="15.75" customHeight="1" x14ac:dyDescent="0.25">
      <c r="A12" s="60">
        <v>1</v>
      </c>
      <c r="B12" s="61">
        <v>2</v>
      </c>
      <c r="C12" s="61">
        <v>14</v>
      </c>
      <c r="D12" s="62" t="s">
        <v>87</v>
      </c>
      <c r="E12" s="62" t="s">
        <v>89</v>
      </c>
      <c r="F12" s="63">
        <v>3411</v>
      </c>
      <c r="G12" s="64">
        <v>10</v>
      </c>
      <c r="H12" s="64">
        <v>2026082.65</v>
      </c>
      <c r="I12" s="65">
        <v>0</v>
      </c>
      <c r="J12" s="66">
        <v>2228690.915</v>
      </c>
      <c r="K12" s="64">
        <v>2206248.0699999998</v>
      </c>
      <c r="L12" s="65">
        <v>466801.83799999999</v>
      </c>
      <c r="M12" s="66">
        <v>1913390.8551999999</v>
      </c>
      <c r="N12" s="64">
        <v>2464744.39</v>
      </c>
      <c r="O12" s="65">
        <v>221827.6666</v>
      </c>
      <c r="P12" s="66">
        <v>2467208.3957400001</v>
      </c>
      <c r="Q12" s="64">
        <v>3519656.87</v>
      </c>
      <c r="R12" s="65">
        <v>318321.16379999998</v>
      </c>
      <c r="S12" s="66">
        <f t="shared" ref="S12:S75" si="3">+(Q12-R12)*(1+G12/100)</f>
        <v>3521469.2768200003</v>
      </c>
      <c r="T12" s="64">
        <v>3165811.04</v>
      </c>
      <c r="U12" s="65">
        <v>286454.658475</v>
      </c>
      <c r="V12" s="67">
        <f t="shared" ref="V12:V75" si="4">+(T12-U12)*(1+G12/100)</f>
        <v>3167292.0196775002</v>
      </c>
      <c r="W12" s="64">
        <v>4581236.09</v>
      </c>
      <c r="X12" s="65">
        <v>416476.41780900001</v>
      </c>
      <c r="Y12" s="67">
        <f t="shared" si="0"/>
        <v>4581235.6394100999</v>
      </c>
      <c r="Z12" s="64">
        <v>5453863.79</v>
      </c>
      <c r="AA12" s="68">
        <v>1105.5</v>
      </c>
      <c r="AB12" s="65">
        <v>495806.18276499998</v>
      </c>
      <c r="AC12" s="67">
        <f t="shared" ref="AC12:AC75" si="5">+(Z12-AB12-AA12+IF(AV12=0,AA12,AV12*$G$7))*(1+G12/100)</f>
        <v>5453863.367958501</v>
      </c>
      <c r="AD12" s="64">
        <v>5360783.29</v>
      </c>
      <c r="AE12" s="68">
        <v>165</v>
      </c>
      <c r="AF12" s="65">
        <v>481512.33991600003</v>
      </c>
      <c r="AG12" s="67">
        <f t="shared" ref="AG12:AG75" si="6">+(AD12-AF12-AE12+IF(AW12=0,AE12,AW12*$G$7))*(1+G12/100)</f>
        <v>5367198.0450924002</v>
      </c>
      <c r="AH12" s="64">
        <v>4845670.2</v>
      </c>
      <c r="AI12" s="68">
        <v>0</v>
      </c>
      <c r="AJ12" s="64">
        <v>0</v>
      </c>
      <c r="AK12" s="67">
        <f t="shared" ref="AK12:AK75" si="7">+(AH12-AJ12-AI12+IF(AX12=0,AI12,AX12*$G$7))*(1+G12/100)</f>
        <v>5330237.2200000007</v>
      </c>
      <c r="AL12" s="64">
        <v>5795254.5599999996</v>
      </c>
      <c r="AM12" s="68">
        <v>0</v>
      </c>
      <c r="AN12" s="64">
        <v>0</v>
      </c>
      <c r="AO12" s="67">
        <f t="shared" ref="AO12:AO75" si="8">+(AL12-AN12-AM12+IF(AY12=0,AM12,AY12*$G$7))*(1+G12/100)</f>
        <v>6374780.0159999998</v>
      </c>
      <c r="AP12" s="69"/>
      <c r="AQ12" s="69"/>
      <c r="AR12" s="69"/>
      <c r="AS12" s="69"/>
      <c r="AT12" s="69"/>
      <c r="AU12" s="71"/>
      <c r="AV12" s="64">
        <v>0</v>
      </c>
      <c r="AW12" s="64">
        <v>0</v>
      </c>
      <c r="AX12" s="64">
        <v>0</v>
      </c>
      <c r="AY12" s="64">
        <v>0</v>
      </c>
      <c r="AZ12" s="64"/>
      <c r="BA12" s="64"/>
      <c r="BB12" s="64"/>
      <c r="BC12" s="64"/>
      <c r="BD12" s="72">
        <f t="shared" ref="BD12:BD75" si="9">+ROUND((Y12+AC12+AG12+AK12+AO12)/5,2)</f>
        <v>5421462.8600000003</v>
      </c>
      <c r="BE12" s="73">
        <f t="shared" si="1"/>
        <v>1589.41</v>
      </c>
      <c r="BF12" s="74">
        <f t="shared" ref="BF12:BF13" si="10">+$BJ$600</f>
        <v>3373.62</v>
      </c>
      <c r="BG12" s="66">
        <f t="shared" si="2"/>
        <v>6085940.3099999996</v>
      </c>
      <c r="BH12" s="75">
        <f t="shared" ref="BH12:BH75" si="11">+BG12/$BG$7</f>
        <v>2.2823492736171224E-3</v>
      </c>
      <c r="BI12" s="76">
        <f t="shared" ref="BI12:BI75" si="12">+ROUND(BH12,18)</f>
        <v>2.2823492736171202E-3</v>
      </c>
      <c r="BJ12" s="76">
        <f>+BI12-'Izračun udjela za 2024. (euri)'!BI12</f>
        <v>4.4325863610226307E-8</v>
      </c>
    </row>
    <row r="13" spans="1:62" ht="15.75" customHeight="1" x14ac:dyDescent="0.25">
      <c r="A13" s="60">
        <v>1</v>
      </c>
      <c r="B13" s="61">
        <v>3</v>
      </c>
      <c r="C13" s="61">
        <v>16</v>
      </c>
      <c r="D13" s="62" t="s">
        <v>87</v>
      </c>
      <c r="E13" s="62" t="s">
        <v>90</v>
      </c>
      <c r="F13" s="63">
        <v>2762</v>
      </c>
      <c r="G13" s="64">
        <v>10</v>
      </c>
      <c r="H13" s="64">
        <v>1490987.45</v>
      </c>
      <c r="I13" s="65">
        <v>0</v>
      </c>
      <c r="J13" s="66">
        <v>1640086.1950000001</v>
      </c>
      <c r="K13" s="64">
        <v>1219292.1299999999</v>
      </c>
      <c r="L13" s="65">
        <v>0</v>
      </c>
      <c r="M13" s="66">
        <v>1341221.3429999999</v>
      </c>
      <c r="N13" s="64">
        <v>769072.47</v>
      </c>
      <c r="O13" s="65">
        <v>36256.086000000003</v>
      </c>
      <c r="P13" s="66">
        <v>806098.02240000002</v>
      </c>
      <c r="Q13" s="64">
        <v>889172.58</v>
      </c>
      <c r="R13" s="65">
        <v>43746.2569</v>
      </c>
      <c r="S13" s="66">
        <f t="shared" si="3"/>
        <v>929968.95540999994</v>
      </c>
      <c r="T13" s="64">
        <v>461098.71</v>
      </c>
      <c r="U13" s="65">
        <v>24403.948273000002</v>
      </c>
      <c r="V13" s="67">
        <f t="shared" si="4"/>
        <v>480364.23789970006</v>
      </c>
      <c r="W13" s="64">
        <v>1026540.27</v>
      </c>
      <c r="X13" s="65">
        <v>48883.035731999997</v>
      </c>
      <c r="Y13" s="67">
        <f t="shared" si="0"/>
        <v>1075422.9576948001</v>
      </c>
      <c r="Z13" s="64">
        <v>1478061.17</v>
      </c>
      <c r="AA13" s="68">
        <v>4634.53</v>
      </c>
      <c r="AB13" s="65">
        <v>70384.004230999999</v>
      </c>
      <c r="AC13" s="67">
        <f t="shared" si="5"/>
        <v>1548444.8823458999</v>
      </c>
      <c r="AD13" s="64">
        <v>1698457.01</v>
      </c>
      <c r="AE13" s="68">
        <v>8468.19</v>
      </c>
      <c r="AF13" s="65">
        <v>80879.005275000003</v>
      </c>
      <c r="AG13" s="67">
        <f t="shared" si="6"/>
        <v>1779335.8051974999</v>
      </c>
      <c r="AH13" s="64">
        <v>1441687.74</v>
      </c>
      <c r="AI13" s="68">
        <v>0</v>
      </c>
      <c r="AJ13" s="64">
        <v>68651.731876999998</v>
      </c>
      <c r="AK13" s="67">
        <f t="shared" si="7"/>
        <v>1510339.6089353</v>
      </c>
      <c r="AL13" s="64">
        <v>1486599.85</v>
      </c>
      <c r="AM13" s="68">
        <v>0</v>
      </c>
      <c r="AN13" s="64">
        <v>73816.488236000005</v>
      </c>
      <c r="AO13" s="67">
        <f t="shared" si="8"/>
        <v>1554061.6979404001</v>
      </c>
      <c r="AP13" s="69"/>
      <c r="AQ13" s="69"/>
      <c r="AR13" s="69"/>
      <c r="AS13" s="69"/>
      <c r="AT13" s="69"/>
      <c r="AU13" s="71"/>
      <c r="AV13" s="64">
        <v>0</v>
      </c>
      <c r="AW13" s="64">
        <v>0</v>
      </c>
      <c r="AX13" s="64">
        <v>0</v>
      </c>
      <c r="AY13" s="64">
        <v>0</v>
      </c>
      <c r="AZ13" s="64"/>
      <c r="BA13" s="64"/>
      <c r="BB13" s="64"/>
      <c r="BC13" s="64"/>
      <c r="BD13" s="72">
        <f t="shared" si="9"/>
        <v>1493520.99</v>
      </c>
      <c r="BE13" s="73">
        <f t="shared" si="1"/>
        <v>540.74</v>
      </c>
      <c r="BF13" s="74">
        <f t="shared" si="10"/>
        <v>3373.62</v>
      </c>
      <c r="BG13" s="66">
        <f t="shared" si="2"/>
        <v>7824414.5600000005</v>
      </c>
      <c r="BH13" s="75">
        <f t="shared" si="11"/>
        <v>2.9343118693017935E-3</v>
      </c>
      <c r="BI13" s="76">
        <f t="shared" si="12"/>
        <v>2.9343118693017901E-3</v>
      </c>
      <c r="BJ13" s="76">
        <f>+BI13-'Izračun udjela za 2024. (euri)'!BI13</f>
        <v>5.1337278900165373E-8</v>
      </c>
    </row>
    <row r="14" spans="1:62" ht="15.75" customHeight="1" x14ac:dyDescent="0.25">
      <c r="A14" s="60">
        <v>1</v>
      </c>
      <c r="B14" s="61">
        <v>4</v>
      </c>
      <c r="C14" s="61">
        <v>8</v>
      </c>
      <c r="D14" s="62" t="s">
        <v>91</v>
      </c>
      <c r="E14" s="62" t="s">
        <v>92</v>
      </c>
      <c r="F14" s="63">
        <v>7573</v>
      </c>
      <c r="G14" s="64">
        <v>12</v>
      </c>
      <c r="H14" s="64">
        <v>19196708.449999999</v>
      </c>
      <c r="I14" s="65">
        <v>0</v>
      </c>
      <c r="J14" s="66">
        <v>21500313.464000002</v>
      </c>
      <c r="K14" s="64">
        <v>19543711.390000001</v>
      </c>
      <c r="L14" s="65">
        <v>0</v>
      </c>
      <c r="M14" s="66">
        <v>21888956.756800003</v>
      </c>
      <c r="N14" s="64">
        <v>18169176.210000001</v>
      </c>
      <c r="O14" s="65">
        <v>0</v>
      </c>
      <c r="P14" s="66">
        <v>20349477.355200004</v>
      </c>
      <c r="Q14" s="64">
        <v>19171088.809999999</v>
      </c>
      <c r="R14" s="65">
        <v>0</v>
      </c>
      <c r="S14" s="66">
        <f t="shared" si="3"/>
        <v>21471619.4672</v>
      </c>
      <c r="T14" s="64">
        <v>18103206.140000001</v>
      </c>
      <c r="U14" s="65">
        <v>0</v>
      </c>
      <c r="V14" s="67">
        <f t="shared" si="4"/>
        <v>20275590.876800004</v>
      </c>
      <c r="W14" s="64">
        <v>20090018.850000001</v>
      </c>
      <c r="X14" s="65">
        <v>0</v>
      </c>
      <c r="Y14" s="67">
        <f t="shared" si="0"/>
        <v>22500821.112000003</v>
      </c>
      <c r="Z14" s="64">
        <v>22446241.870000001</v>
      </c>
      <c r="AA14" s="68">
        <v>129868.03</v>
      </c>
      <c r="AB14" s="65">
        <v>0</v>
      </c>
      <c r="AC14" s="67">
        <f t="shared" si="5"/>
        <v>25538658.700800002</v>
      </c>
      <c r="AD14" s="64">
        <v>21252226.760000002</v>
      </c>
      <c r="AE14" s="68">
        <v>53621.4</v>
      </c>
      <c r="AF14" s="65">
        <v>0</v>
      </c>
      <c r="AG14" s="67">
        <f t="shared" si="6"/>
        <v>24305238.003200006</v>
      </c>
      <c r="AH14" s="64">
        <v>18579294.960000001</v>
      </c>
      <c r="AI14" s="68">
        <v>64777.08</v>
      </c>
      <c r="AJ14" s="64">
        <v>0</v>
      </c>
      <c r="AK14" s="67">
        <f t="shared" si="7"/>
        <v>21369620.025600005</v>
      </c>
      <c r="AL14" s="64">
        <v>24540103.210000001</v>
      </c>
      <c r="AM14" s="68">
        <v>73355.02</v>
      </c>
      <c r="AN14" s="64">
        <v>0</v>
      </c>
      <c r="AO14" s="67">
        <f t="shared" si="8"/>
        <v>28000837.972800005</v>
      </c>
      <c r="AP14" s="69"/>
      <c r="AQ14" s="69"/>
      <c r="AR14" s="69"/>
      <c r="AS14" s="69"/>
      <c r="AT14" s="69"/>
      <c r="AU14" s="71"/>
      <c r="AV14" s="64">
        <v>324</v>
      </c>
      <c r="AW14" s="64">
        <v>335</v>
      </c>
      <c r="AX14" s="64">
        <v>377</v>
      </c>
      <c r="AY14" s="64">
        <v>356</v>
      </c>
      <c r="AZ14" s="64"/>
      <c r="BA14" s="64"/>
      <c r="BB14" s="64"/>
      <c r="BC14" s="64"/>
      <c r="BD14" s="72">
        <f t="shared" si="9"/>
        <v>24343035.16</v>
      </c>
      <c r="BE14" s="73">
        <f t="shared" si="1"/>
        <v>3214.45</v>
      </c>
      <c r="BF14" s="74">
        <f>+$BJ$601</f>
        <v>3415.13</v>
      </c>
      <c r="BG14" s="66">
        <f t="shared" si="2"/>
        <v>1519749.6400000022</v>
      </c>
      <c r="BH14" s="75">
        <f t="shared" si="11"/>
        <v>5.6993649465055115E-4</v>
      </c>
      <c r="BI14" s="76">
        <f t="shared" si="12"/>
        <v>5.6993649465055104E-4</v>
      </c>
      <c r="BJ14" s="76">
        <f>+BI14-'Izračun udjela za 2024. (euri)'!BI14</f>
        <v>-1.1282491862291393E-7</v>
      </c>
    </row>
    <row r="15" spans="1:62" ht="15.75" customHeight="1" x14ac:dyDescent="0.25">
      <c r="A15" s="60">
        <v>1</v>
      </c>
      <c r="B15" s="61">
        <v>5</v>
      </c>
      <c r="C15" s="61">
        <v>18</v>
      </c>
      <c r="D15" s="62" t="s">
        <v>87</v>
      </c>
      <c r="E15" s="62" t="s">
        <v>93</v>
      </c>
      <c r="F15" s="63">
        <v>1170</v>
      </c>
      <c r="G15" s="64">
        <v>10</v>
      </c>
      <c r="H15" s="64">
        <v>3305657.15</v>
      </c>
      <c r="I15" s="65">
        <v>32402.042700000002</v>
      </c>
      <c r="J15" s="66">
        <v>3600580.61803</v>
      </c>
      <c r="K15" s="64">
        <v>3557558.02</v>
      </c>
      <c r="L15" s="65">
        <v>34871.165000000001</v>
      </c>
      <c r="M15" s="66">
        <v>3874955.5405000001</v>
      </c>
      <c r="N15" s="64">
        <v>3463292.22</v>
      </c>
      <c r="O15" s="65">
        <v>33946.3485</v>
      </c>
      <c r="P15" s="66">
        <v>3772280.4586500009</v>
      </c>
      <c r="Q15" s="64">
        <v>3413438.22</v>
      </c>
      <c r="R15" s="65">
        <v>33631.346299999997</v>
      </c>
      <c r="S15" s="66">
        <f t="shared" si="3"/>
        <v>3717787.5610700008</v>
      </c>
      <c r="T15" s="64">
        <v>3641173.69</v>
      </c>
      <c r="U15" s="65">
        <v>35818.060745000002</v>
      </c>
      <c r="V15" s="67">
        <f t="shared" si="4"/>
        <v>3965891.1921805004</v>
      </c>
      <c r="W15" s="64">
        <v>3404131.85</v>
      </c>
      <c r="X15" s="65">
        <v>33704.255333000001</v>
      </c>
      <c r="Y15" s="67">
        <f t="shared" si="0"/>
        <v>3707470.3541337005</v>
      </c>
      <c r="Z15" s="64">
        <v>4085924.62</v>
      </c>
      <c r="AA15" s="68">
        <v>117647.43</v>
      </c>
      <c r="AB15" s="65">
        <v>40454.660219999998</v>
      </c>
      <c r="AC15" s="67">
        <f t="shared" si="5"/>
        <v>5254504.7827580012</v>
      </c>
      <c r="AD15" s="64">
        <v>4491545.91</v>
      </c>
      <c r="AE15" s="68">
        <v>100579.02</v>
      </c>
      <c r="AF15" s="65">
        <v>44470.694123000001</v>
      </c>
      <c r="AG15" s="67">
        <f t="shared" si="6"/>
        <v>5713395.8154647015</v>
      </c>
      <c r="AH15" s="64">
        <v>3858159.57</v>
      </c>
      <c r="AI15" s="68">
        <v>174845.62</v>
      </c>
      <c r="AJ15" s="64">
        <v>38199.910070999998</v>
      </c>
      <c r="AK15" s="67">
        <f t="shared" si="7"/>
        <v>5125025.4439219004</v>
      </c>
      <c r="AL15" s="64">
        <v>5361642.68</v>
      </c>
      <c r="AM15" s="68">
        <v>176580.77</v>
      </c>
      <c r="AN15" s="64">
        <v>53085.993895</v>
      </c>
      <c r="AO15" s="67">
        <f t="shared" si="8"/>
        <v>6704473.5077155009</v>
      </c>
      <c r="AP15" s="69"/>
      <c r="AQ15" s="69"/>
      <c r="AR15" s="69"/>
      <c r="AS15" s="69"/>
      <c r="AT15" s="69"/>
      <c r="AU15" s="71"/>
      <c r="AV15" s="64">
        <v>566</v>
      </c>
      <c r="AW15" s="64">
        <v>565</v>
      </c>
      <c r="AX15" s="64">
        <v>676</v>
      </c>
      <c r="AY15" s="64">
        <v>642</v>
      </c>
      <c r="AZ15" s="64"/>
      <c r="BA15" s="64"/>
      <c r="BB15" s="64"/>
      <c r="BC15" s="64"/>
      <c r="BD15" s="72">
        <f t="shared" si="9"/>
        <v>5300973.9800000004</v>
      </c>
      <c r="BE15" s="73">
        <f t="shared" si="1"/>
        <v>4530.75</v>
      </c>
      <c r="BF15" s="74">
        <f t="shared" ref="BF15:BF22" si="13">+$BJ$600</f>
        <v>3373.62</v>
      </c>
      <c r="BG15" s="66">
        <f t="shared" si="2"/>
        <v>0</v>
      </c>
      <c r="BH15" s="75">
        <f t="shared" si="11"/>
        <v>0</v>
      </c>
      <c r="BI15" s="76">
        <f t="shared" si="12"/>
        <v>0</v>
      </c>
      <c r="BJ15" s="76">
        <f>+BI15-'Izračun udjela za 2024. (euri)'!BI15</f>
        <v>0</v>
      </c>
    </row>
    <row r="16" spans="1:62" ht="15.75" customHeight="1" x14ac:dyDescent="0.25">
      <c r="A16" s="60">
        <v>1</v>
      </c>
      <c r="B16" s="61">
        <v>6</v>
      </c>
      <c r="C16" s="61">
        <v>18</v>
      </c>
      <c r="D16" s="62" t="s">
        <v>87</v>
      </c>
      <c r="E16" s="62" t="s">
        <v>94</v>
      </c>
      <c r="F16" s="63">
        <v>2491</v>
      </c>
      <c r="G16" s="64">
        <v>10</v>
      </c>
      <c r="H16" s="64">
        <v>6952982.0099999998</v>
      </c>
      <c r="I16" s="65">
        <v>327782.97499999998</v>
      </c>
      <c r="J16" s="66">
        <v>7287718.9385000011</v>
      </c>
      <c r="K16" s="64">
        <v>6873300.6699999999</v>
      </c>
      <c r="L16" s="65">
        <v>324026.5649</v>
      </c>
      <c r="M16" s="66">
        <v>7204201.515610001</v>
      </c>
      <c r="N16" s="64">
        <v>6020899.8799999999</v>
      </c>
      <c r="O16" s="65">
        <v>283842.83809999999</v>
      </c>
      <c r="P16" s="66">
        <v>6310762.7460900005</v>
      </c>
      <c r="Q16" s="64">
        <v>6525447.7199999997</v>
      </c>
      <c r="R16" s="65">
        <v>309026.63260000001</v>
      </c>
      <c r="S16" s="66">
        <f t="shared" si="3"/>
        <v>6838063.1961399997</v>
      </c>
      <c r="T16" s="64">
        <v>6365083.2999999998</v>
      </c>
      <c r="U16" s="65">
        <v>301609.40855499997</v>
      </c>
      <c r="V16" s="67">
        <f t="shared" si="4"/>
        <v>6669821.2805895004</v>
      </c>
      <c r="W16" s="64">
        <v>7543921.3899999997</v>
      </c>
      <c r="X16" s="65">
        <v>359236.44580400002</v>
      </c>
      <c r="Y16" s="67">
        <f t="shared" si="0"/>
        <v>7903153.4386156006</v>
      </c>
      <c r="Z16" s="64">
        <v>7561882.1900000004</v>
      </c>
      <c r="AA16" s="68">
        <v>141510.94</v>
      </c>
      <c r="AB16" s="65">
        <v>360091.74528999999</v>
      </c>
      <c r="AC16" s="67">
        <f t="shared" si="5"/>
        <v>9548307.4551810008</v>
      </c>
      <c r="AD16" s="64">
        <v>7294049.3099999996</v>
      </c>
      <c r="AE16" s="68">
        <v>132585.54999999999</v>
      </c>
      <c r="AF16" s="65">
        <v>359105.04203800001</v>
      </c>
      <c r="AG16" s="67">
        <f t="shared" si="6"/>
        <v>9394944.5897582006</v>
      </c>
      <c r="AH16" s="64">
        <v>6466364.0899999999</v>
      </c>
      <c r="AI16" s="68">
        <v>185225.14</v>
      </c>
      <c r="AJ16" s="64">
        <v>307809.36937500001</v>
      </c>
      <c r="AK16" s="67">
        <f t="shared" si="7"/>
        <v>8737112.5386875011</v>
      </c>
      <c r="AL16" s="64">
        <v>9143103.8800000008</v>
      </c>
      <c r="AM16" s="68">
        <v>213630.17</v>
      </c>
      <c r="AN16" s="64">
        <v>435358.73749999999</v>
      </c>
      <c r="AO16" s="67">
        <f t="shared" si="8"/>
        <v>11437376.46975</v>
      </c>
      <c r="AP16" s="69"/>
      <c r="AQ16" s="69"/>
      <c r="AR16" s="69"/>
      <c r="AS16" s="69"/>
      <c r="AT16" s="69"/>
      <c r="AU16" s="71"/>
      <c r="AV16" s="64">
        <v>1080</v>
      </c>
      <c r="AW16" s="64">
        <v>1159</v>
      </c>
      <c r="AX16" s="64">
        <v>1313</v>
      </c>
      <c r="AY16" s="64">
        <v>1269</v>
      </c>
      <c r="AZ16" s="64"/>
      <c r="BA16" s="64"/>
      <c r="BB16" s="64"/>
      <c r="BC16" s="64"/>
      <c r="BD16" s="72">
        <f t="shared" si="9"/>
        <v>9404178.9000000004</v>
      </c>
      <c r="BE16" s="73">
        <f t="shared" si="1"/>
        <v>3775.26</v>
      </c>
      <c r="BF16" s="74">
        <f t="shared" si="13"/>
        <v>3373.62</v>
      </c>
      <c r="BG16" s="66">
        <f t="shared" si="2"/>
        <v>0</v>
      </c>
      <c r="BH16" s="75">
        <f t="shared" si="11"/>
        <v>0</v>
      </c>
      <c r="BI16" s="76">
        <f t="shared" si="12"/>
        <v>0</v>
      </c>
      <c r="BJ16" s="76">
        <f>+BI16-'Izračun udjela za 2024. (euri)'!BI16</f>
        <v>0</v>
      </c>
    </row>
    <row r="17" spans="1:62" ht="15.75" customHeight="1" x14ac:dyDescent="0.25">
      <c r="A17" s="60">
        <v>1</v>
      </c>
      <c r="B17" s="61">
        <v>7</v>
      </c>
      <c r="C17" s="61">
        <v>4</v>
      </c>
      <c r="D17" s="62" t="s">
        <v>87</v>
      </c>
      <c r="E17" s="62" t="s">
        <v>95</v>
      </c>
      <c r="F17" s="63">
        <v>2673</v>
      </c>
      <c r="G17" s="64">
        <v>10</v>
      </c>
      <c r="H17" s="64">
        <v>2387904.98</v>
      </c>
      <c r="I17" s="65">
        <v>0</v>
      </c>
      <c r="J17" s="66">
        <v>2626695.4780000001</v>
      </c>
      <c r="K17" s="64">
        <v>2561783.38</v>
      </c>
      <c r="L17" s="65">
        <v>0</v>
      </c>
      <c r="M17" s="66">
        <v>2817961.7179999999</v>
      </c>
      <c r="N17" s="64">
        <v>2788742.93</v>
      </c>
      <c r="O17" s="65">
        <v>0</v>
      </c>
      <c r="P17" s="66">
        <v>3067617.2230000002</v>
      </c>
      <c r="Q17" s="64">
        <v>3265490.76</v>
      </c>
      <c r="R17" s="65">
        <v>0</v>
      </c>
      <c r="S17" s="66">
        <f t="shared" si="3"/>
        <v>3592039.8360000001</v>
      </c>
      <c r="T17" s="64">
        <v>3118055.83</v>
      </c>
      <c r="U17" s="65">
        <v>0</v>
      </c>
      <c r="V17" s="67">
        <f t="shared" si="4"/>
        <v>3429861.4130000002</v>
      </c>
      <c r="W17" s="64">
        <v>4306564.6399999997</v>
      </c>
      <c r="X17" s="65">
        <v>0</v>
      </c>
      <c r="Y17" s="67">
        <f t="shared" si="0"/>
        <v>4737221.1040000003</v>
      </c>
      <c r="Z17" s="64">
        <v>4657796.26</v>
      </c>
      <c r="AA17" s="68">
        <v>17387.349999999999</v>
      </c>
      <c r="AB17" s="65">
        <v>0</v>
      </c>
      <c r="AC17" s="67">
        <f t="shared" si="5"/>
        <v>5144049.8010000009</v>
      </c>
      <c r="AD17" s="64">
        <v>4772485.8099999996</v>
      </c>
      <c r="AE17" s="68">
        <v>7865.89</v>
      </c>
      <c r="AF17" s="65">
        <v>0</v>
      </c>
      <c r="AG17" s="67">
        <f t="shared" si="6"/>
        <v>5303781.9120000005</v>
      </c>
      <c r="AH17" s="64">
        <v>4187412.85</v>
      </c>
      <c r="AI17" s="68">
        <v>4702.26</v>
      </c>
      <c r="AJ17" s="64">
        <v>0</v>
      </c>
      <c r="AK17" s="67">
        <f t="shared" si="7"/>
        <v>4676881.6490000002</v>
      </c>
      <c r="AL17" s="64">
        <v>5424788.29</v>
      </c>
      <c r="AM17" s="68">
        <v>8502.0300000000007</v>
      </c>
      <c r="AN17" s="64">
        <v>0</v>
      </c>
      <c r="AO17" s="67">
        <f t="shared" si="8"/>
        <v>6047014.8859999999</v>
      </c>
      <c r="AP17" s="69"/>
      <c r="AQ17" s="69"/>
      <c r="AR17" s="69"/>
      <c r="AS17" s="69"/>
      <c r="AT17" s="69"/>
      <c r="AU17" s="71"/>
      <c r="AV17" s="64">
        <v>24</v>
      </c>
      <c r="AW17" s="64">
        <v>38</v>
      </c>
      <c r="AX17" s="64">
        <v>46</v>
      </c>
      <c r="AY17" s="64">
        <v>54</v>
      </c>
      <c r="AZ17" s="64"/>
      <c r="BA17" s="64"/>
      <c r="BB17" s="64"/>
      <c r="BC17" s="64"/>
      <c r="BD17" s="72">
        <f t="shared" si="9"/>
        <v>5181789.87</v>
      </c>
      <c r="BE17" s="73">
        <f t="shared" si="1"/>
        <v>1938.57</v>
      </c>
      <c r="BF17" s="74">
        <f t="shared" si="13"/>
        <v>3373.62</v>
      </c>
      <c r="BG17" s="66">
        <f t="shared" si="2"/>
        <v>3835888.65</v>
      </c>
      <c r="BH17" s="75">
        <f t="shared" si="11"/>
        <v>1.4385349227987523E-3</v>
      </c>
      <c r="BI17" s="76">
        <f t="shared" si="12"/>
        <v>1.43853492279875E-3</v>
      </c>
      <c r="BJ17" s="76">
        <f>+BI17-'Izračun udjela za 2024. (euri)'!BI17</f>
        <v>2.4565888529989865E-8</v>
      </c>
    </row>
    <row r="18" spans="1:62" ht="15.75" customHeight="1" x14ac:dyDescent="0.25">
      <c r="A18" s="60">
        <v>1</v>
      </c>
      <c r="B18" s="61">
        <v>8</v>
      </c>
      <c r="C18" s="61">
        <v>8</v>
      </c>
      <c r="D18" s="62" t="s">
        <v>87</v>
      </c>
      <c r="E18" s="62" t="s">
        <v>96</v>
      </c>
      <c r="F18" s="63">
        <v>1656</v>
      </c>
      <c r="G18" s="64">
        <v>10</v>
      </c>
      <c r="H18" s="64">
        <v>5617929</v>
      </c>
      <c r="I18" s="65">
        <v>0</v>
      </c>
      <c r="J18" s="66">
        <v>6179721.9000000004</v>
      </c>
      <c r="K18" s="64">
        <v>6070617.4199999999</v>
      </c>
      <c r="L18" s="65">
        <v>0</v>
      </c>
      <c r="M18" s="66">
        <v>6677679.1620000005</v>
      </c>
      <c r="N18" s="64">
        <v>5435139.4400000004</v>
      </c>
      <c r="O18" s="65">
        <v>0</v>
      </c>
      <c r="P18" s="66">
        <v>5978653.3840000005</v>
      </c>
      <c r="Q18" s="64">
        <v>6863930.4800000004</v>
      </c>
      <c r="R18" s="65">
        <v>0</v>
      </c>
      <c r="S18" s="66">
        <f t="shared" si="3"/>
        <v>7550323.5280000009</v>
      </c>
      <c r="T18" s="64">
        <v>5468743.9000000004</v>
      </c>
      <c r="U18" s="65">
        <v>0</v>
      </c>
      <c r="V18" s="67">
        <f t="shared" si="4"/>
        <v>6015618.290000001</v>
      </c>
      <c r="W18" s="64">
        <v>5647131.2199999997</v>
      </c>
      <c r="X18" s="65">
        <v>0</v>
      </c>
      <c r="Y18" s="67">
        <f t="shared" si="0"/>
        <v>6211844.3420000002</v>
      </c>
      <c r="Z18" s="64">
        <v>6190737.9100000001</v>
      </c>
      <c r="AA18" s="68">
        <v>874427.69</v>
      </c>
      <c r="AB18" s="65">
        <v>0</v>
      </c>
      <c r="AC18" s="67">
        <f t="shared" si="5"/>
        <v>13749791.242000002</v>
      </c>
      <c r="AD18" s="64">
        <v>5805660.2699999996</v>
      </c>
      <c r="AE18" s="68">
        <v>911938.78</v>
      </c>
      <c r="AF18" s="65">
        <v>0</v>
      </c>
      <c r="AG18" s="67">
        <f t="shared" si="6"/>
        <v>13085293.638999999</v>
      </c>
      <c r="AH18" s="64">
        <v>4997817.05</v>
      </c>
      <c r="AI18" s="68">
        <v>1331485.6299999999</v>
      </c>
      <c r="AJ18" s="64">
        <v>0</v>
      </c>
      <c r="AK18" s="67">
        <f t="shared" si="7"/>
        <v>12373714.562000001</v>
      </c>
      <c r="AL18" s="64">
        <v>6675580.5700000003</v>
      </c>
      <c r="AM18" s="68">
        <v>1354872.8</v>
      </c>
      <c r="AN18" s="64">
        <v>0</v>
      </c>
      <c r="AO18" s="67">
        <f t="shared" si="8"/>
        <v>14058228.547</v>
      </c>
      <c r="AP18" s="69"/>
      <c r="AQ18" s="69"/>
      <c r="AR18" s="69"/>
      <c r="AS18" s="69"/>
      <c r="AT18" s="69"/>
      <c r="AU18" s="71"/>
      <c r="AV18" s="64">
        <v>4789</v>
      </c>
      <c r="AW18" s="64">
        <v>4668</v>
      </c>
      <c r="AX18" s="64">
        <v>5055</v>
      </c>
      <c r="AY18" s="64">
        <v>4973</v>
      </c>
      <c r="AZ18" s="64"/>
      <c r="BA18" s="64"/>
      <c r="BB18" s="64"/>
      <c r="BC18" s="64"/>
      <c r="BD18" s="72">
        <f t="shared" si="9"/>
        <v>11895774.470000001</v>
      </c>
      <c r="BE18" s="73">
        <f t="shared" si="1"/>
        <v>7183.44</v>
      </c>
      <c r="BF18" s="74">
        <f t="shared" si="13"/>
        <v>3373.62</v>
      </c>
      <c r="BG18" s="66">
        <f t="shared" si="2"/>
        <v>0</v>
      </c>
      <c r="BH18" s="75">
        <f t="shared" si="11"/>
        <v>0</v>
      </c>
      <c r="BI18" s="76">
        <f t="shared" si="12"/>
        <v>0</v>
      </c>
      <c r="BJ18" s="76">
        <f>+BI18-'Izračun udjela za 2024. (euri)'!BI18</f>
        <v>0</v>
      </c>
    </row>
    <row r="19" spans="1:62" ht="15.75" customHeight="1" x14ac:dyDescent="0.25">
      <c r="A19" s="60">
        <v>1</v>
      </c>
      <c r="B19" s="61">
        <v>9</v>
      </c>
      <c r="C19" s="61">
        <v>17</v>
      </c>
      <c r="D19" s="62" t="s">
        <v>87</v>
      </c>
      <c r="E19" s="62" t="s">
        <v>97</v>
      </c>
      <c r="F19" s="63">
        <v>2590</v>
      </c>
      <c r="G19" s="64">
        <v>10</v>
      </c>
      <c r="H19" s="64">
        <v>6061908.5599999996</v>
      </c>
      <c r="I19" s="65">
        <v>0</v>
      </c>
      <c r="J19" s="66">
        <v>6668099.4160000002</v>
      </c>
      <c r="K19" s="64">
        <v>7059121.1799999997</v>
      </c>
      <c r="L19" s="65">
        <v>0</v>
      </c>
      <c r="M19" s="66">
        <v>7765033.2980000004</v>
      </c>
      <c r="N19" s="64">
        <v>5953853.3200000003</v>
      </c>
      <c r="O19" s="65">
        <v>0</v>
      </c>
      <c r="P19" s="66">
        <v>6549238.6520000007</v>
      </c>
      <c r="Q19" s="64">
        <v>6762265.9000000004</v>
      </c>
      <c r="R19" s="65">
        <v>0</v>
      </c>
      <c r="S19" s="66">
        <f t="shared" si="3"/>
        <v>7438492.4900000012</v>
      </c>
      <c r="T19" s="64">
        <v>6192908.1900000004</v>
      </c>
      <c r="U19" s="65">
        <v>0</v>
      </c>
      <c r="V19" s="67">
        <f t="shared" si="4"/>
        <v>6812199.0090000005</v>
      </c>
      <c r="W19" s="64">
        <v>7720349.9900000002</v>
      </c>
      <c r="X19" s="65">
        <v>0</v>
      </c>
      <c r="Y19" s="67">
        <f t="shared" si="0"/>
        <v>8492384.9890000001</v>
      </c>
      <c r="Z19" s="64">
        <v>9178592.0700000003</v>
      </c>
      <c r="AA19" s="68">
        <v>1886422.05</v>
      </c>
      <c r="AB19" s="65">
        <v>0</v>
      </c>
      <c r="AC19" s="67">
        <f t="shared" si="5"/>
        <v>21133937.022</v>
      </c>
      <c r="AD19" s="64">
        <v>6013869.0700000003</v>
      </c>
      <c r="AE19" s="68">
        <v>1441437.68</v>
      </c>
      <c r="AF19" s="65">
        <v>0</v>
      </c>
      <c r="AG19" s="67">
        <f t="shared" si="6"/>
        <v>18175224.529000003</v>
      </c>
      <c r="AH19" s="64">
        <v>6907200.8799999999</v>
      </c>
      <c r="AI19" s="68">
        <v>2388868.81</v>
      </c>
      <c r="AJ19" s="64">
        <v>0</v>
      </c>
      <c r="AK19" s="67">
        <f t="shared" si="7"/>
        <v>18802115.277000003</v>
      </c>
      <c r="AL19" s="64">
        <v>8615257.0399999991</v>
      </c>
      <c r="AM19" s="68">
        <v>2515427.7400000002</v>
      </c>
      <c r="AN19" s="64">
        <v>0</v>
      </c>
      <c r="AO19" s="67">
        <f t="shared" si="8"/>
        <v>20799162.229999997</v>
      </c>
      <c r="AP19" s="69"/>
      <c r="AQ19" s="69"/>
      <c r="AR19" s="69"/>
      <c r="AS19" s="69"/>
      <c r="AT19" s="69"/>
      <c r="AU19" s="71"/>
      <c r="AV19" s="64">
        <v>7947</v>
      </c>
      <c r="AW19" s="64">
        <v>7967</v>
      </c>
      <c r="AX19" s="64">
        <v>8383</v>
      </c>
      <c r="AY19" s="64">
        <v>8539</v>
      </c>
      <c r="AZ19" s="64"/>
      <c r="BA19" s="64"/>
      <c r="BB19" s="64"/>
      <c r="BC19" s="64"/>
      <c r="BD19" s="72">
        <f t="shared" si="9"/>
        <v>17480564.809999999</v>
      </c>
      <c r="BE19" s="73">
        <f t="shared" si="1"/>
        <v>6749.25</v>
      </c>
      <c r="BF19" s="74">
        <f t="shared" si="13"/>
        <v>3373.62</v>
      </c>
      <c r="BG19" s="66">
        <f t="shared" si="2"/>
        <v>0</v>
      </c>
      <c r="BH19" s="75">
        <f t="shared" si="11"/>
        <v>0</v>
      </c>
      <c r="BI19" s="76">
        <f t="shared" si="12"/>
        <v>0</v>
      </c>
      <c r="BJ19" s="76">
        <f>+BI19-'Izračun udjela za 2024. (euri)'!BI19</f>
        <v>0</v>
      </c>
    </row>
    <row r="20" spans="1:62" ht="15.75" customHeight="1" x14ac:dyDescent="0.25">
      <c r="A20" s="60">
        <v>1</v>
      </c>
      <c r="B20" s="61">
        <v>10</v>
      </c>
      <c r="C20" s="61">
        <v>12</v>
      </c>
      <c r="D20" s="62" t="s">
        <v>87</v>
      </c>
      <c r="E20" s="62" t="s">
        <v>98</v>
      </c>
      <c r="F20" s="63">
        <v>2817</v>
      </c>
      <c r="G20" s="64">
        <v>10</v>
      </c>
      <c r="H20" s="64">
        <v>1452358.02</v>
      </c>
      <c r="I20" s="65">
        <v>0</v>
      </c>
      <c r="J20" s="66">
        <v>1597593.8220000002</v>
      </c>
      <c r="K20" s="64">
        <v>1570588.47</v>
      </c>
      <c r="L20" s="65">
        <v>0</v>
      </c>
      <c r="M20" s="66">
        <v>1727647.317</v>
      </c>
      <c r="N20" s="64">
        <v>1372274.89</v>
      </c>
      <c r="O20" s="65">
        <v>0</v>
      </c>
      <c r="P20" s="66">
        <v>1509502.379</v>
      </c>
      <c r="Q20" s="64">
        <v>1357295.39</v>
      </c>
      <c r="R20" s="65">
        <v>0</v>
      </c>
      <c r="S20" s="66">
        <f t="shared" si="3"/>
        <v>1493024.929</v>
      </c>
      <c r="T20" s="64">
        <v>1111745.56</v>
      </c>
      <c r="U20" s="65">
        <v>0</v>
      </c>
      <c r="V20" s="67">
        <f t="shared" si="4"/>
        <v>1222920.1160000002</v>
      </c>
      <c r="W20" s="64">
        <v>1895551.8</v>
      </c>
      <c r="X20" s="65">
        <v>0</v>
      </c>
      <c r="Y20" s="67">
        <f t="shared" si="0"/>
        <v>2085106.9800000002</v>
      </c>
      <c r="Z20" s="64">
        <v>2116006.84</v>
      </c>
      <c r="AA20" s="68">
        <v>0</v>
      </c>
      <c r="AB20" s="65">
        <v>0</v>
      </c>
      <c r="AC20" s="67">
        <f t="shared" si="5"/>
        <v>2327607.5240000002</v>
      </c>
      <c r="AD20" s="64">
        <v>2132608.06</v>
      </c>
      <c r="AE20" s="68">
        <v>0</v>
      </c>
      <c r="AF20" s="65">
        <v>0</v>
      </c>
      <c r="AG20" s="67">
        <f t="shared" si="6"/>
        <v>2345868.8660000004</v>
      </c>
      <c r="AH20" s="64">
        <v>2805272.52</v>
      </c>
      <c r="AI20" s="68">
        <v>1104</v>
      </c>
      <c r="AJ20" s="64">
        <v>0</v>
      </c>
      <c r="AK20" s="67">
        <f t="shared" si="7"/>
        <v>3085799.7720000003</v>
      </c>
      <c r="AL20" s="64">
        <v>3058857.18</v>
      </c>
      <c r="AM20" s="68">
        <v>0</v>
      </c>
      <c r="AN20" s="64">
        <v>0</v>
      </c>
      <c r="AO20" s="67">
        <f t="shared" si="8"/>
        <v>3364742.8980000005</v>
      </c>
      <c r="AP20" s="69"/>
      <c r="AQ20" s="69"/>
      <c r="AR20" s="69"/>
      <c r="AS20" s="69"/>
      <c r="AT20" s="69"/>
      <c r="AU20" s="71"/>
      <c r="AV20" s="64">
        <v>0</v>
      </c>
      <c r="AW20" s="64">
        <v>0</v>
      </c>
      <c r="AX20" s="64">
        <v>0</v>
      </c>
      <c r="AY20" s="64">
        <v>0</v>
      </c>
      <c r="AZ20" s="64"/>
      <c r="BA20" s="64"/>
      <c r="BB20" s="64"/>
      <c r="BC20" s="64"/>
      <c r="BD20" s="72">
        <f t="shared" si="9"/>
        <v>2641825.21</v>
      </c>
      <c r="BE20" s="73">
        <f t="shared" si="1"/>
        <v>937.82</v>
      </c>
      <c r="BF20" s="74">
        <f t="shared" si="13"/>
        <v>3373.62</v>
      </c>
      <c r="BG20" s="66">
        <f t="shared" si="2"/>
        <v>6861648.5999999996</v>
      </c>
      <c r="BH20" s="75">
        <f t="shared" si="11"/>
        <v>2.5732553887019547E-3</v>
      </c>
      <c r="BI20" s="76">
        <f t="shared" si="12"/>
        <v>2.57325538870195E-3</v>
      </c>
      <c r="BJ20" s="76">
        <f>+BI20-'Izračun udjela za 2024. (euri)'!BI20</f>
        <v>4.1192397739770598E-8</v>
      </c>
    </row>
    <row r="21" spans="1:62" ht="15.75" customHeight="1" x14ac:dyDescent="0.25">
      <c r="A21" s="60">
        <v>1</v>
      </c>
      <c r="B21" s="61">
        <v>11</v>
      </c>
      <c r="C21" s="61">
        <v>2</v>
      </c>
      <c r="D21" s="62" t="s">
        <v>87</v>
      </c>
      <c r="E21" s="62" t="s">
        <v>99</v>
      </c>
      <c r="F21" s="63">
        <v>7340</v>
      </c>
      <c r="G21" s="64">
        <v>10</v>
      </c>
      <c r="H21" s="64">
        <v>12147606.779999999</v>
      </c>
      <c r="I21" s="65">
        <v>0</v>
      </c>
      <c r="J21" s="66">
        <v>13362367.458000001</v>
      </c>
      <c r="K21" s="64">
        <v>12697014.720000001</v>
      </c>
      <c r="L21" s="65">
        <v>0</v>
      </c>
      <c r="M21" s="66">
        <v>13966716.192000002</v>
      </c>
      <c r="N21" s="64">
        <v>10901201.33</v>
      </c>
      <c r="O21" s="65">
        <v>0</v>
      </c>
      <c r="P21" s="66">
        <v>11991321.463000001</v>
      </c>
      <c r="Q21" s="64">
        <v>11515324.640000001</v>
      </c>
      <c r="R21" s="65">
        <v>0</v>
      </c>
      <c r="S21" s="66">
        <f t="shared" si="3"/>
        <v>12666857.104000002</v>
      </c>
      <c r="T21" s="64">
        <f>9819035.03+481.04</f>
        <v>9819516.0699999984</v>
      </c>
      <c r="U21" s="65">
        <v>0</v>
      </c>
      <c r="V21" s="67">
        <f t="shared" si="4"/>
        <v>10801467.676999999</v>
      </c>
      <c r="W21" s="64">
        <v>12401681.58</v>
      </c>
      <c r="X21" s="65">
        <v>0</v>
      </c>
      <c r="Y21" s="67">
        <f t="shared" si="0"/>
        <v>13641849.738000002</v>
      </c>
      <c r="Z21" s="64">
        <v>14992732.85</v>
      </c>
      <c r="AA21" s="68">
        <v>24637.759999999998</v>
      </c>
      <c r="AB21" s="65">
        <v>0</v>
      </c>
      <c r="AC21" s="67">
        <f t="shared" si="5"/>
        <v>16497904.599000001</v>
      </c>
      <c r="AD21" s="64">
        <v>14628699.82</v>
      </c>
      <c r="AE21" s="68">
        <v>15527.58</v>
      </c>
      <c r="AF21" s="65">
        <v>0</v>
      </c>
      <c r="AG21" s="67">
        <f t="shared" si="6"/>
        <v>16107489.464000002</v>
      </c>
      <c r="AH21" s="64">
        <v>13210316.91</v>
      </c>
      <c r="AI21" s="68">
        <v>1310.21</v>
      </c>
      <c r="AJ21" s="64">
        <v>0</v>
      </c>
      <c r="AK21" s="67">
        <f t="shared" si="7"/>
        <v>14569507.370000001</v>
      </c>
      <c r="AL21" s="64">
        <v>17913676.969999999</v>
      </c>
      <c r="AM21" s="68">
        <v>6335.08</v>
      </c>
      <c r="AN21" s="64">
        <v>0</v>
      </c>
      <c r="AO21" s="67">
        <f t="shared" si="8"/>
        <v>19747576.079000004</v>
      </c>
      <c r="AP21" s="69"/>
      <c r="AQ21" s="69"/>
      <c r="AR21" s="69"/>
      <c r="AS21" s="69"/>
      <c r="AT21" s="69"/>
      <c r="AU21" s="71"/>
      <c r="AV21" s="64">
        <v>20</v>
      </c>
      <c r="AW21" s="64">
        <v>20</v>
      </c>
      <c r="AX21" s="64">
        <v>24</v>
      </c>
      <c r="AY21" s="64">
        <v>30</v>
      </c>
      <c r="AZ21" s="64"/>
      <c r="BA21" s="64"/>
      <c r="BB21" s="64"/>
      <c r="BC21" s="64"/>
      <c r="BD21" s="72">
        <f t="shared" si="9"/>
        <v>16112865.449999999</v>
      </c>
      <c r="BE21" s="73">
        <f t="shared" si="1"/>
        <v>2195.21</v>
      </c>
      <c r="BF21" s="74">
        <f t="shared" si="13"/>
        <v>3373.62</v>
      </c>
      <c r="BG21" s="66">
        <f t="shared" si="2"/>
        <v>8649529.3999999985</v>
      </c>
      <c r="BH21" s="75">
        <f t="shared" si="11"/>
        <v>3.243746428268854E-3</v>
      </c>
      <c r="BI21" s="76">
        <f t="shared" si="12"/>
        <v>3.2437464282688501E-3</v>
      </c>
      <c r="BJ21" s="76">
        <f>+BI21-'Izračun udjela za 2024. (euri)'!BI21</f>
        <v>2.8636389380002486E-8</v>
      </c>
    </row>
    <row r="22" spans="1:62" ht="15.75" customHeight="1" x14ac:dyDescent="0.25">
      <c r="A22" s="60">
        <v>1</v>
      </c>
      <c r="B22" s="61">
        <v>12</v>
      </c>
      <c r="C22" s="61">
        <v>5</v>
      </c>
      <c r="D22" s="62" t="s">
        <v>87</v>
      </c>
      <c r="E22" s="62" t="s">
        <v>100</v>
      </c>
      <c r="F22" s="63">
        <v>3389</v>
      </c>
      <c r="G22" s="64">
        <v>10</v>
      </c>
      <c r="H22" s="64">
        <v>3629974.93</v>
      </c>
      <c r="I22" s="65">
        <v>413798.78</v>
      </c>
      <c r="J22" s="66">
        <v>3537793.7650000006</v>
      </c>
      <c r="K22" s="64">
        <v>3622630.77</v>
      </c>
      <c r="L22" s="65">
        <v>410539.80699999997</v>
      </c>
      <c r="M22" s="66">
        <v>3533300.0593000003</v>
      </c>
      <c r="N22" s="64">
        <v>2853806</v>
      </c>
      <c r="O22" s="65">
        <v>256843.33780000001</v>
      </c>
      <c r="P22" s="66">
        <v>2856658.9284200002</v>
      </c>
      <c r="Q22" s="64">
        <v>3156911.89</v>
      </c>
      <c r="R22" s="65">
        <v>286685.71909999999</v>
      </c>
      <c r="S22" s="66">
        <f t="shared" si="3"/>
        <v>3157248.7879900006</v>
      </c>
      <c r="T22" s="64">
        <v>3043147.78</v>
      </c>
      <c r="U22" s="65">
        <v>276246.88193700003</v>
      </c>
      <c r="V22" s="67">
        <f t="shared" si="4"/>
        <v>3043590.9878692999</v>
      </c>
      <c r="W22" s="64">
        <v>4369183.7699999996</v>
      </c>
      <c r="X22" s="65">
        <v>397198.94280100003</v>
      </c>
      <c r="Y22" s="67">
        <f t="shared" si="0"/>
        <v>4369183.3099189</v>
      </c>
      <c r="Z22" s="64">
        <v>5727374.1799999997</v>
      </c>
      <c r="AA22" s="68">
        <v>2970</v>
      </c>
      <c r="AB22" s="65">
        <v>520670.74647200003</v>
      </c>
      <c r="AC22" s="67">
        <f t="shared" si="5"/>
        <v>5740606.7768807998</v>
      </c>
      <c r="AD22" s="64">
        <v>5651650.2699999996</v>
      </c>
      <c r="AE22" s="68">
        <v>1568.5</v>
      </c>
      <c r="AF22" s="65">
        <v>518735.15983600001</v>
      </c>
      <c r="AG22" s="67">
        <f t="shared" si="6"/>
        <v>5674181.2711803997</v>
      </c>
      <c r="AH22" s="64">
        <v>5527564.9000000004</v>
      </c>
      <c r="AI22" s="68">
        <v>3652.74</v>
      </c>
      <c r="AJ22" s="64">
        <v>512924.80325900001</v>
      </c>
      <c r="AK22" s="67">
        <f t="shared" si="7"/>
        <v>5558286.0924151</v>
      </c>
      <c r="AL22" s="64">
        <v>6235214.1399999997</v>
      </c>
      <c r="AM22" s="68">
        <v>3219.65</v>
      </c>
      <c r="AN22" s="64">
        <v>562749.56388799998</v>
      </c>
      <c r="AO22" s="67">
        <f t="shared" si="8"/>
        <v>6282369.4187231995</v>
      </c>
      <c r="AP22" s="69"/>
      <c r="AQ22" s="69"/>
      <c r="AR22" s="69"/>
      <c r="AS22" s="69"/>
      <c r="AT22" s="69"/>
      <c r="AU22" s="71"/>
      <c r="AV22" s="64">
        <v>10</v>
      </c>
      <c r="AW22" s="64">
        <v>18</v>
      </c>
      <c r="AX22" s="64">
        <v>28</v>
      </c>
      <c r="AY22" s="64">
        <v>28</v>
      </c>
      <c r="AZ22" s="64"/>
      <c r="BA22" s="64"/>
      <c r="BB22" s="64"/>
      <c r="BC22" s="64"/>
      <c r="BD22" s="72">
        <f t="shared" si="9"/>
        <v>5524925.3700000001</v>
      </c>
      <c r="BE22" s="73">
        <f t="shared" si="1"/>
        <v>1630.25</v>
      </c>
      <c r="BF22" s="74">
        <f t="shared" si="13"/>
        <v>3373.62</v>
      </c>
      <c r="BG22" s="66">
        <f t="shared" si="2"/>
        <v>5908280.9299999997</v>
      </c>
      <c r="BH22" s="75">
        <f t="shared" si="11"/>
        <v>2.215723454723038E-3</v>
      </c>
      <c r="BI22" s="76">
        <f t="shared" si="12"/>
        <v>2.2157234547230402E-3</v>
      </c>
      <c r="BJ22" s="76">
        <f>+BI22-'Izračun udjela za 2024. (euri)'!BI22</f>
        <v>4.0381662530335205E-8</v>
      </c>
    </row>
    <row r="23" spans="1:62" ht="15.75" customHeight="1" x14ac:dyDescent="0.25">
      <c r="A23" s="60">
        <v>1</v>
      </c>
      <c r="B23" s="61">
        <v>13</v>
      </c>
      <c r="C23" s="61">
        <v>14</v>
      </c>
      <c r="D23" s="62" t="s">
        <v>91</v>
      </c>
      <c r="E23" s="62" t="s">
        <v>101</v>
      </c>
      <c r="F23" s="63">
        <v>7973</v>
      </c>
      <c r="G23" s="64">
        <v>12</v>
      </c>
      <c r="H23" s="64">
        <v>6951927.7000000002</v>
      </c>
      <c r="I23" s="65">
        <v>151778.87289999999</v>
      </c>
      <c r="J23" s="66">
        <v>7616166.6863520015</v>
      </c>
      <c r="K23" s="64">
        <v>6156462.5700000003</v>
      </c>
      <c r="L23" s="65">
        <v>143905.53460000001</v>
      </c>
      <c r="M23" s="66">
        <v>6734063.8796480009</v>
      </c>
      <c r="N23" s="64">
        <v>8495039.6999999993</v>
      </c>
      <c r="O23" s="65">
        <v>400477.27409999998</v>
      </c>
      <c r="P23" s="66">
        <v>9065909.9170079995</v>
      </c>
      <c r="Q23" s="64">
        <v>12068240.109999999</v>
      </c>
      <c r="R23" s="65">
        <v>571284.30839999998</v>
      </c>
      <c r="S23" s="66">
        <f t="shared" si="3"/>
        <v>12876590.497792002</v>
      </c>
      <c r="T23" s="64">
        <v>8959538.6999999993</v>
      </c>
      <c r="U23" s="65">
        <v>425040.06786900002</v>
      </c>
      <c r="V23" s="67">
        <f t="shared" si="4"/>
        <v>9558638.4679867197</v>
      </c>
      <c r="W23" s="64">
        <v>12795190.17</v>
      </c>
      <c r="X23" s="65">
        <v>609298.09917099995</v>
      </c>
      <c r="Y23" s="67">
        <f t="shared" si="0"/>
        <v>13648199.119328482</v>
      </c>
      <c r="Z23" s="64">
        <v>14433473.41</v>
      </c>
      <c r="AA23" s="68">
        <v>9642.5</v>
      </c>
      <c r="AB23" s="65">
        <v>687311.95650099998</v>
      </c>
      <c r="AC23" s="67">
        <f t="shared" si="5"/>
        <v>15438661.227918882</v>
      </c>
      <c r="AD23" s="64">
        <v>14066518.41</v>
      </c>
      <c r="AE23" s="68">
        <v>4321.46</v>
      </c>
      <c r="AF23" s="65">
        <v>662831.02243899996</v>
      </c>
      <c r="AG23" s="67">
        <f t="shared" si="6"/>
        <v>15047609.838868322</v>
      </c>
      <c r="AH23" s="64">
        <v>14160790.460000001</v>
      </c>
      <c r="AI23" s="68">
        <v>4389.01</v>
      </c>
      <c r="AJ23" s="64">
        <v>674346.32374999998</v>
      </c>
      <c r="AK23" s="67">
        <f t="shared" si="7"/>
        <v>15143581.741400002</v>
      </c>
      <c r="AL23" s="64">
        <v>16530758.09</v>
      </c>
      <c r="AM23" s="68">
        <v>7534.89</v>
      </c>
      <c r="AN23" s="64">
        <v>787193.68187500001</v>
      </c>
      <c r="AO23" s="67">
        <f t="shared" si="8"/>
        <v>17679793.0603</v>
      </c>
      <c r="AP23" s="69"/>
      <c r="AQ23" s="69"/>
      <c r="AR23" s="69"/>
      <c r="AS23" s="69"/>
      <c r="AT23" s="69"/>
      <c r="AU23" s="71"/>
      <c r="AV23" s="64">
        <v>32</v>
      </c>
      <c r="AW23" s="64">
        <v>24</v>
      </c>
      <c r="AX23" s="64">
        <v>26</v>
      </c>
      <c r="AY23" s="64">
        <v>33</v>
      </c>
      <c r="AZ23" s="64"/>
      <c r="BA23" s="64"/>
      <c r="BB23" s="64"/>
      <c r="BC23" s="64"/>
      <c r="BD23" s="72">
        <f t="shared" si="9"/>
        <v>15391569</v>
      </c>
      <c r="BE23" s="73">
        <f t="shared" si="1"/>
        <v>1930.46</v>
      </c>
      <c r="BF23" s="74">
        <f>+$BJ$601</f>
        <v>3415.13</v>
      </c>
      <c r="BG23" s="66">
        <f t="shared" si="2"/>
        <v>11837273.91</v>
      </c>
      <c r="BH23" s="75">
        <f t="shared" si="11"/>
        <v>4.4392143422279824E-3</v>
      </c>
      <c r="BI23" s="76">
        <f t="shared" si="12"/>
        <v>4.4392143422279798E-3</v>
      </c>
      <c r="BJ23" s="76">
        <f>+BI23-'Izračun udjela za 2024. (euri)'!BI23</f>
        <v>-2.3945998230308352E-8</v>
      </c>
    </row>
    <row r="24" spans="1:62" ht="15.75" customHeight="1" x14ac:dyDescent="0.25">
      <c r="A24" s="60">
        <v>1</v>
      </c>
      <c r="B24" s="61">
        <v>15</v>
      </c>
      <c r="C24" s="61">
        <v>20</v>
      </c>
      <c r="D24" s="62" t="s">
        <v>87</v>
      </c>
      <c r="E24" s="62" t="s">
        <v>102</v>
      </c>
      <c r="F24" s="63">
        <v>2822</v>
      </c>
      <c r="G24" s="64">
        <v>10</v>
      </c>
      <c r="H24" s="64">
        <v>2426040.11</v>
      </c>
      <c r="I24" s="65">
        <v>23780.051800000001</v>
      </c>
      <c r="J24" s="66">
        <v>2642486.0640199999</v>
      </c>
      <c r="K24" s="64">
        <v>3388145.31</v>
      </c>
      <c r="L24" s="65">
        <v>33210.585200000001</v>
      </c>
      <c r="M24" s="66">
        <v>3690428.1972800004</v>
      </c>
      <c r="N24" s="64">
        <v>2122026.42</v>
      </c>
      <c r="O24" s="65">
        <v>20800.1744</v>
      </c>
      <c r="P24" s="66">
        <v>2311348.8701600004</v>
      </c>
      <c r="Q24" s="64">
        <v>3313974.11</v>
      </c>
      <c r="R24" s="65">
        <v>32925.184800000003</v>
      </c>
      <c r="S24" s="66">
        <f t="shared" si="3"/>
        <v>3609153.8177200002</v>
      </c>
      <c r="T24" s="64">
        <v>2675182.17</v>
      </c>
      <c r="U24" s="65">
        <v>26710.099986000001</v>
      </c>
      <c r="V24" s="67">
        <f t="shared" si="4"/>
        <v>2913319.2770154001</v>
      </c>
      <c r="W24" s="64">
        <v>3840333.01</v>
      </c>
      <c r="X24" s="65">
        <v>38023.063470000001</v>
      </c>
      <c r="Y24" s="67">
        <f t="shared" si="0"/>
        <v>4182540.9411830003</v>
      </c>
      <c r="Z24" s="64">
        <v>5143955.21</v>
      </c>
      <c r="AA24" s="68">
        <v>4961.1000000000004</v>
      </c>
      <c r="AB24" s="65">
        <v>50930.184590999997</v>
      </c>
      <c r="AC24" s="67">
        <f t="shared" si="5"/>
        <v>5602327.5279499004</v>
      </c>
      <c r="AD24" s="64">
        <v>4739641.01</v>
      </c>
      <c r="AE24" s="68">
        <v>358</v>
      </c>
      <c r="AF24" s="65">
        <v>0</v>
      </c>
      <c r="AG24" s="67">
        <f t="shared" si="6"/>
        <v>5213605.1110000005</v>
      </c>
      <c r="AH24" s="64">
        <v>4773580.4800000004</v>
      </c>
      <c r="AI24" s="68">
        <v>1426.23</v>
      </c>
      <c r="AJ24" s="64">
        <v>0</v>
      </c>
      <c r="AK24" s="67">
        <f t="shared" si="7"/>
        <v>5250938.5280000009</v>
      </c>
      <c r="AL24" s="64">
        <v>6988706.6200000001</v>
      </c>
      <c r="AM24" s="68">
        <v>0</v>
      </c>
      <c r="AN24" s="64">
        <v>0</v>
      </c>
      <c r="AO24" s="67">
        <f t="shared" si="8"/>
        <v>7687577.2820000006</v>
      </c>
      <c r="AP24" s="69"/>
      <c r="AQ24" s="69"/>
      <c r="AR24" s="69"/>
      <c r="AS24" s="69"/>
      <c r="AT24" s="69"/>
      <c r="AU24" s="71"/>
      <c r="AV24" s="64">
        <v>0</v>
      </c>
      <c r="AW24" s="64">
        <v>0</v>
      </c>
      <c r="AX24" s="64">
        <v>0</v>
      </c>
      <c r="AY24" s="64">
        <v>0</v>
      </c>
      <c r="AZ24" s="64"/>
      <c r="BA24" s="64"/>
      <c r="BB24" s="64"/>
      <c r="BC24" s="64"/>
      <c r="BD24" s="72">
        <f t="shared" si="9"/>
        <v>5587397.8799999999</v>
      </c>
      <c r="BE24" s="73">
        <f t="shared" si="1"/>
        <v>1979.94</v>
      </c>
      <c r="BF24" s="74">
        <f>+$BJ$600</f>
        <v>3373.62</v>
      </c>
      <c r="BG24" s="66">
        <f t="shared" si="2"/>
        <v>3932964.9599999995</v>
      </c>
      <c r="BH24" s="75">
        <f t="shared" si="11"/>
        <v>1.4749404795949426E-3</v>
      </c>
      <c r="BI24" s="76">
        <f t="shared" si="12"/>
        <v>1.47494047959494E-3</v>
      </c>
      <c r="BJ24" s="76">
        <f>+BI24-'Izračun udjela za 2024. (euri)'!BI24</f>
        <v>2.0155077480035408E-8</v>
      </c>
    </row>
    <row r="25" spans="1:62" ht="15.75" customHeight="1" x14ac:dyDescent="0.25">
      <c r="A25" s="60">
        <v>1</v>
      </c>
      <c r="B25" s="61">
        <v>16</v>
      </c>
      <c r="C25" s="61">
        <v>14</v>
      </c>
      <c r="D25" s="62" t="s">
        <v>91</v>
      </c>
      <c r="E25" s="62" t="s">
        <v>103</v>
      </c>
      <c r="F25" s="63">
        <v>8884</v>
      </c>
      <c r="G25" s="64">
        <v>12</v>
      </c>
      <c r="H25" s="64">
        <v>14849312.779999999</v>
      </c>
      <c r="I25" s="65">
        <v>1336439.3496000001</v>
      </c>
      <c r="J25" s="66">
        <v>15134418.242048001</v>
      </c>
      <c r="K25" s="64">
        <v>13944030.310000001</v>
      </c>
      <c r="L25" s="65">
        <v>1254963.8388</v>
      </c>
      <c r="M25" s="66">
        <v>14211754.447744003</v>
      </c>
      <c r="N25" s="64">
        <v>9378578.5500000007</v>
      </c>
      <c r="O25" s="65">
        <v>844073.92339999997</v>
      </c>
      <c r="P25" s="66">
        <v>9558645.1817920022</v>
      </c>
      <c r="Q25" s="64">
        <v>11418679.189999999</v>
      </c>
      <c r="R25" s="65">
        <v>1035064.1631</v>
      </c>
      <c r="S25" s="66">
        <f t="shared" si="3"/>
        <v>11629648.830127999</v>
      </c>
      <c r="T25" s="64">
        <v>9082717.9199999999</v>
      </c>
      <c r="U25" s="65">
        <v>826127.38600599999</v>
      </c>
      <c r="V25" s="67">
        <f t="shared" si="4"/>
        <v>9247381.3980732821</v>
      </c>
      <c r="W25" s="64">
        <v>13795647.800000001</v>
      </c>
      <c r="X25" s="65">
        <v>1254149.900135</v>
      </c>
      <c r="Y25" s="67">
        <f t="shared" si="0"/>
        <v>14046477.647848804</v>
      </c>
      <c r="Z25" s="64">
        <v>17011491.039999999</v>
      </c>
      <c r="AA25" s="68">
        <v>18058.2</v>
      </c>
      <c r="AB25" s="65">
        <v>1546499.1663559999</v>
      </c>
      <c r="AC25" s="67">
        <f t="shared" si="5"/>
        <v>17342565.714481283</v>
      </c>
      <c r="AD25" s="64">
        <v>15075602.140000001</v>
      </c>
      <c r="AE25" s="68">
        <v>3413.96</v>
      </c>
      <c r="AF25" s="65">
        <v>1162893.1633840001</v>
      </c>
      <c r="AG25" s="67">
        <f t="shared" si="6"/>
        <v>15620410.418609921</v>
      </c>
      <c r="AH25" s="64">
        <v>13376972.289999999</v>
      </c>
      <c r="AI25" s="68">
        <v>3466.11</v>
      </c>
      <c r="AJ25" s="64">
        <v>872078.68065899995</v>
      </c>
      <c r="AK25" s="67">
        <f t="shared" si="7"/>
        <v>14057038.799261922</v>
      </c>
      <c r="AL25" s="64">
        <v>16881489.350000001</v>
      </c>
      <c r="AM25" s="68">
        <v>13025.19</v>
      </c>
      <c r="AN25" s="64">
        <v>1105098.864577</v>
      </c>
      <c r="AO25" s="67">
        <f t="shared" si="8"/>
        <v>17720489.130873766</v>
      </c>
      <c r="AP25" s="69"/>
      <c r="AQ25" s="69"/>
      <c r="AR25" s="69"/>
      <c r="AS25" s="69"/>
      <c r="AT25" s="69"/>
      <c r="AU25" s="71"/>
      <c r="AV25" s="64">
        <v>25</v>
      </c>
      <c r="AW25" s="64">
        <v>25</v>
      </c>
      <c r="AX25" s="64">
        <v>33</v>
      </c>
      <c r="AY25" s="64">
        <v>39</v>
      </c>
      <c r="AZ25" s="64"/>
      <c r="BA25" s="64"/>
      <c r="BB25" s="64"/>
      <c r="BC25" s="64"/>
      <c r="BD25" s="72">
        <f t="shared" si="9"/>
        <v>15757396.34</v>
      </c>
      <c r="BE25" s="73">
        <f t="shared" si="1"/>
        <v>1773.68</v>
      </c>
      <c r="BF25" s="74">
        <f t="shared" ref="BF25:BF26" si="14">+$BJ$601</f>
        <v>3415.13</v>
      </c>
      <c r="BG25" s="66">
        <f t="shared" si="2"/>
        <v>14582641.800000001</v>
      </c>
      <c r="BH25" s="75">
        <f t="shared" si="11"/>
        <v>5.4687821806206132E-3</v>
      </c>
      <c r="BI25" s="76">
        <f t="shared" si="12"/>
        <v>5.4687821806206098E-3</v>
      </c>
      <c r="BJ25" s="76">
        <f>+BI25-'Izračun udjela za 2024. (euri)'!BI25</f>
        <v>-7.149376426030668E-8</v>
      </c>
    </row>
    <row r="26" spans="1:62" ht="15.75" customHeight="1" x14ac:dyDescent="0.25">
      <c r="A26" s="60">
        <v>1</v>
      </c>
      <c r="B26" s="61">
        <v>17</v>
      </c>
      <c r="C26" s="61">
        <v>13</v>
      </c>
      <c r="D26" s="62" t="s">
        <v>91</v>
      </c>
      <c r="E26" s="62" t="s">
        <v>104</v>
      </c>
      <c r="F26" s="63">
        <v>9680</v>
      </c>
      <c r="G26" s="64">
        <v>12</v>
      </c>
      <c r="H26" s="64">
        <v>5156415.1399999997</v>
      </c>
      <c r="I26" s="65">
        <v>443913.98859999998</v>
      </c>
      <c r="J26" s="66">
        <v>5278001.2895680005</v>
      </c>
      <c r="K26" s="64">
        <v>5247853.4400000004</v>
      </c>
      <c r="L26" s="65">
        <v>469937.88319999998</v>
      </c>
      <c r="M26" s="66">
        <v>5351265.4236160014</v>
      </c>
      <c r="N26" s="64">
        <v>4996481.34</v>
      </c>
      <c r="O26" s="65">
        <v>235546.5852</v>
      </c>
      <c r="P26" s="66">
        <v>5332246.9253760008</v>
      </c>
      <c r="Q26" s="64">
        <v>6997952.6299999999</v>
      </c>
      <c r="R26" s="65">
        <v>334201.15039999998</v>
      </c>
      <c r="S26" s="66">
        <f t="shared" si="3"/>
        <v>7463401.6571520008</v>
      </c>
      <c r="T26" s="64">
        <v>5755811.79</v>
      </c>
      <c r="U26" s="65">
        <v>276794.85606999998</v>
      </c>
      <c r="V26" s="67">
        <f t="shared" si="4"/>
        <v>6136498.966001601</v>
      </c>
      <c r="W26" s="64">
        <v>10350583.57</v>
      </c>
      <c r="X26" s="65">
        <v>492887.67303399998</v>
      </c>
      <c r="Y26" s="67">
        <f t="shared" si="0"/>
        <v>11040619.404601922</v>
      </c>
      <c r="Z26" s="64">
        <v>12131071.699999999</v>
      </c>
      <c r="AA26" s="68">
        <v>135440.5</v>
      </c>
      <c r="AB26" s="65">
        <v>577673.23495199997</v>
      </c>
      <c r="AC26" s="67">
        <f t="shared" si="5"/>
        <v>13720512.920853762</v>
      </c>
      <c r="AD26" s="64">
        <v>12811549.300000001</v>
      </c>
      <c r="AE26" s="68">
        <v>88792.12</v>
      </c>
      <c r="AF26" s="65">
        <v>626455.26343299996</v>
      </c>
      <c r="AG26" s="67">
        <f t="shared" si="6"/>
        <v>14515538.146555044</v>
      </c>
      <c r="AH26" s="64">
        <v>11629953.93</v>
      </c>
      <c r="AI26" s="68">
        <v>124123.53</v>
      </c>
      <c r="AJ26" s="64">
        <v>554046.95750000002</v>
      </c>
      <c r="AK26" s="67">
        <f t="shared" si="7"/>
        <v>13803197.455600003</v>
      </c>
      <c r="AL26" s="64">
        <v>12924305.789999999</v>
      </c>
      <c r="AM26" s="68">
        <v>169086.01</v>
      </c>
      <c r="AN26" s="64">
        <v>630864.04937499994</v>
      </c>
      <c r="AO26" s="67">
        <f t="shared" si="8"/>
        <v>15284478.418300001</v>
      </c>
      <c r="AP26" s="69"/>
      <c r="AQ26" s="69"/>
      <c r="AR26" s="69"/>
      <c r="AS26" s="69"/>
      <c r="AT26" s="69"/>
      <c r="AU26" s="71"/>
      <c r="AV26" s="64">
        <v>555</v>
      </c>
      <c r="AW26" s="64">
        <v>576</v>
      </c>
      <c r="AX26" s="64">
        <v>915</v>
      </c>
      <c r="AY26" s="64">
        <v>1015</v>
      </c>
      <c r="AZ26" s="64"/>
      <c r="BA26" s="64"/>
      <c r="BB26" s="64"/>
      <c r="BC26" s="64"/>
      <c r="BD26" s="72">
        <f t="shared" si="9"/>
        <v>13672869.27</v>
      </c>
      <c r="BE26" s="73">
        <f t="shared" si="1"/>
        <v>1412.49</v>
      </c>
      <c r="BF26" s="74">
        <f t="shared" si="14"/>
        <v>3415.13</v>
      </c>
      <c r="BG26" s="66">
        <f t="shared" si="2"/>
        <v>19385555.199999999</v>
      </c>
      <c r="BH26" s="75">
        <f t="shared" si="11"/>
        <v>7.2699707154020099E-3</v>
      </c>
      <c r="BI26" s="76">
        <f t="shared" si="12"/>
        <v>7.2699707154020099E-3</v>
      </c>
      <c r="BJ26" s="76">
        <f>+BI26-'Izračun udjela za 2024. (euri)'!BI26</f>
        <v>-1.3269295281049392E-7</v>
      </c>
    </row>
    <row r="27" spans="1:62" ht="15.75" customHeight="1" x14ac:dyDescent="0.25">
      <c r="A27" s="60">
        <v>1</v>
      </c>
      <c r="B27" s="61">
        <v>18</v>
      </c>
      <c r="C27" s="61">
        <v>7</v>
      </c>
      <c r="D27" s="62" t="s">
        <v>87</v>
      </c>
      <c r="E27" s="62" t="s">
        <v>105</v>
      </c>
      <c r="F27" s="63">
        <v>1106</v>
      </c>
      <c r="G27" s="64">
        <v>10</v>
      </c>
      <c r="H27" s="64">
        <v>933826.84</v>
      </c>
      <c r="I27" s="65">
        <v>0</v>
      </c>
      <c r="J27" s="66">
        <v>1027209.5240000001</v>
      </c>
      <c r="K27" s="64">
        <v>1040632.87</v>
      </c>
      <c r="L27" s="65">
        <v>0</v>
      </c>
      <c r="M27" s="66">
        <v>1144696.1570000001</v>
      </c>
      <c r="N27" s="64">
        <v>776077.87</v>
      </c>
      <c r="O27" s="65">
        <v>0</v>
      </c>
      <c r="P27" s="66">
        <v>853685.65700000001</v>
      </c>
      <c r="Q27" s="64">
        <v>745102.26</v>
      </c>
      <c r="R27" s="65">
        <v>0</v>
      </c>
      <c r="S27" s="66">
        <f t="shared" si="3"/>
        <v>819612.48600000003</v>
      </c>
      <c r="T27" s="64">
        <v>773736.1</v>
      </c>
      <c r="U27" s="65">
        <v>0</v>
      </c>
      <c r="V27" s="67">
        <f t="shared" si="4"/>
        <v>851109.71000000008</v>
      </c>
      <c r="W27" s="64">
        <v>1178253.8700000001</v>
      </c>
      <c r="X27" s="65">
        <v>0</v>
      </c>
      <c r="Y27" s="67">
        <f t="shared" si="0"/>
        <v>1296079.2570000002</v>
      </c>
      <c r="Z27" s="64">
        <v>971354.62</v>
      </c>
      <c r="AA27" s="68">
        <v>765</v>
      </c>
      <c r="AB27" s="65">
        <v>0</v>
      </c>
      <c r="AC27" s="67">
        <f t="shared" si="5"/>
        <v>1068490.0820000002</v>
      </c>
      <c r="AD27" s="64">
        <v>959209.03</v>
      </c>
      <c r="AE27" s="68">
        <v>217.5</v>
      </c>
      <c r="AF27" s="65">
        <v>0</v>
      </c>
      <c r="AG27" s="67">
        <f t="shared" si="6"/>
        <v>1059840.6830000002</v>
      </c>
      <c r="AH27" s="64">
        <v>1150434.81</v>
      </c>
      <c r="AI27" s="68">
        <v>113.82</v>
      </c>
      <c r="AJ27" s="64">
        <v>0</v>
      </c>
      <c r="AK27" s="67">
        <f t="shared" si="7"/>
        <v>1275253.0890000002</v>
      </c>
      <c r="AL27" s="64">
        <v>992750.22</v>
      </c>
      <c r="AM27" s="68">
        <v>341</v>
      </c>
      <c r="AN27" s="64">
        <v>0</v>
      </c>
      <c r="AO27" s="67">
        <f t="shared" si="8"/>
        <v>1096600.142</v>
      </c>
      <c r="AP27" s="69"/>
      <c r="AQ27" s="69"/>
      <c r="AR27" s="69"/>
      <c r="AS27" s="69"/>
      <c r="AT27" s="69"/>
      <c r="AU27" s="71"/>
      <c r="AV27" s="64">
        <v>0</v>
      </c>
      <c r="AW27" s="64">
        <v>3</v>
      </c>
      <c r="AX27" s="64">
        <v>6</v>
      </c>
      <c r="AY27" s="64">
        <v>3</v>
      </c>
      <c r="AZ27" s="64"/>
      <c r="BA27" s="64"/>
      <c r="BB27" s="64"/>
      <c r="BC27" s="64"/>
      <c r="BD27" s="72">
        <f t="shared" si="9"/>
        <v>1159252.6499999999</v>
      </c>
      <c r="BE27" s="73">
        <f t="shared" si="1"/>
        <v>1048.1500000000001</v>
      </c>
      <c r="BF27" s="74">
        <f t="shared" ref="BF27:BF30" si="15">+$BJ$600</f>
        <v>3373.62</v>
      </c>
      <c r="BG27" s="66">
        <f t="shared" si="2"/>
        <v>2571969.8199999998</v>
      </c>
      <c r="BH27" s="75">
        <f t="shared" si="11"/>
        <v>9.6454009593172638E-4</v>
      </c>
      <c r="BI27" s="76">
        <f t="shared" si="12"/>
        <v>9.6454009593172595E-4</v>
      </c>
      <c r="BJ27" s="76">
        <f>+BI27-'Izračun udjela za 2024. (euri)'!BI27</f>
        <v>5.9840949269375152E-9</v>
      </c>
    </row>
    <row r="28" spans="1:62" ht="15.75" customHeight="1" x14ac:dyDescent="0.25">
      <c r="A28" s="60">
        <v>1</v>
      </c>
      <c r="B28" s="61">
        <v>19</v>
      </c>
      <c r="C28" s="61">
        <v>5</v>
      </c>
      <c r="D28" s="62" t="s">
        <v>87</v>
      </c>
      <c r="E28" s="62" t="s">
        <v>106</v>
      </c>
      <c r="F28" s="63">
        <v>2049</v>
      </c>
      <c r="G28" s="64">
        <v>10</v>
      </c>
      <c r="H28" s="64">
        <v>2632330.63</v>
      </c>
      <c r="I28" s="65">
        <v>170486.80420000001</v>
      </c>
      <c r="J28" s="66">
        <v>2708028.2083799997</v>
      </c>
      <c r="K28" s="64">
        <v>2555645.2599999998</v>
      </c>
      <c r="L28" s="65">
        <v>165520.14439999999</v>
      </c>
      <c r="M28" s="66">
        <v>2629137.6271599997</v>
      </c>
      <c r="N28" s="64">
        <v>2532417.86</v>
      </c>
      <c r="O28" s="65">
        <v>164016.65429999999</v>
      </c>
      <c r="P28" s="66">
        <v>2605241.3262700001</v>
      </c>
      <c r="Q28" s="64">
        <v>2772925.31</v>
      </c>
      <c r="R28" s="65">
        <v>180249.4492</v>
      </c>
      <c r="S28" s="66">
        <f t="shared" si="3"/>
        <v>2851943.4468800002</v>
      </c>
      <c r="T28" s="64">
        <v>2304080.63</v>
      </c>
      <c r="U28" s="65">
        <v>150060.18736400001</v>
      </c>
      <c r="V28" s="67">
        <f t="shared" si="4"/>
        <v>2369422.4868996004</v>
      </c>
      <c r="W28" s="64">
        <v>3052924.42</v>
      </c>
      <c r="X28" s="65">
        <v>199725.13362499999</v>
      </c>
      <c r="Y28" s="67">
        <f t="shared" si="0"/>
        <v>3138519.2150125005</v>
      </c>
      <c r="Z28" s="64">
        <v>3590193.87</v>
      </c>
      <c r="AA28" s="68">
        <v>6111.38</v>
      </c>
      <c r="AB28" s="65">
        <v>234873.731042</v>
      </c>
      <c r="AC28" s="67">
        <f t="shared" si="5"/>
        <v>3690729.6348538008</v>
      </c>
      <c r="AD28" s="64">
        <v>3609470.1</v>
      </c>
      <c r="AE28" s="68">
        <v>1284</v>
      </c>
      <c r="AF28" s="65">
        <v>238407.771481</v>
      </c>
      <c r="AG28" s="67">
        <f t="shared" si="6"/>
        <v>3726556.1613709005</v>
      </c>
      <c r="AH28" s="64">
        <v>3505227.83</v>
      </c>
      <c r="AI28" s="68">
        <v>2876.86</v>
      </c>
      <c r="AJ28" s="64">
        <v>232809.19813</v>
      </c>
      <c r="AK28" s="67">
        <f t="shared" si="7"/>
        <v>3632795.9490570007</v>
      </c>
      <c r="AL28" s="64">
        <v>4412363.91</v>
      </c>
      <c r="AM28" s="68">
        <v>4122.82</v>
      </c>
      <c r="AN28" s="64">
        <v>288476.32224000001</v>
      </c>
      <c r="AO28" s="67">
        <f t="shared" si="8"/>
        <v>4597741.2445360003</v>
      </c>
      <c r="AP28" s="69"/>
      <c r="AQ28" s="69"/>
      <c r="AR28" s="69"/>
      <c r="AS28" s="69"/>
      <c r="AT28" s="69"/>
      <c r="AU28" s="71"/>
      <c r="AV28" s="64">
        <v>4</v>
      </c>
      <c r="AW28" s="64">
        <v>12</v>
      </c>
      <c r="AX28" s="64">
        <v>22</v>
      </c>
      <c r="AY28" s="64">
        <v>40</v>
      </c>
      <c r="AZ28" s="64"/>
      <c r="BA28" s="64"/>
      <c r="BB28" s="64"/>
      <c r="BC28" s="64"/>
      <c r="BD28" s="72">
        <f t="shared" si="9"/>
        <v>3757268.44</v>
      </c>
      <c r="BE28" s="73">
        <f t="shared" si="1"/>
        <v>1833.71</v>
      </c>
      <c r="BF28" s="74">
        <f t="shared" si="15"/>
        <v>3373.62</v>
      </c>
      <c r="BG28" s="66">
        <f t="shared" si="2"/>
        <v>3155275.59</v>
      </c>
      <c r="BH28" s="75">
        <f t="shared" si="11"/>
        <v>1.18329141990851E-3</v>
      </c>
      <c r="BI28" s="76">
        <f t="shared" si="12"/>
        <v>1.18329141990851E-3</v>
      </c>
      <c r="BJ28" s="76">
        <f>+BI28-'Izračun udjela za 2024. (euri)'!BI28</f>
        <v>3.0186862200447945E-9</v>
      </c>
    </row>
    <row r="29" spans="1:62" ht="15.75" customHeight="1" x14ac:dyDescent="0.25">
      <c r="A29" s="60">
        <v>1</v>
      </c>
      <c r="B29" s="61">
        <v>20</v>
      </c>
      <c r="C29" s="61">
        <v>13</v>
      </c>
      <c r="D29" s="62" t="s">
        <v>87</v>
      </c>
      <c r="E29" s="62" t="s">
        <v>107</v>
      </c>
      <c r="F29" s="63">
        <v>3962</v>
      </c>
      <c r="G29" s="64">
        <v>10</v>
      </c>
      <c r="H29" s="64">
        <v>4009397.49</v>
      </c>
      <c r="I29" s="65">
        <v>0</v>
      </c>
      <c r="J29" s="66">
        <v>4410337.239000001</v>
      </c>
      <c r="K29" s="64">
        <v>4301449.96</v>
      </c>
      <c r="L29" s="65">
        <v>0</v>
      </c>
      <c r="M29" s="66">
        <v>4731594.9560000002</v>
      </c>
      <c r="N29" s="64">
        <v>3654516.48</v>
      </c>
      <c r="O29" s="65">
        <v>0</v>
      </c>
      <c r="P29" s="66">
        <v>4019968.1280000005</v>
      </c>
      <c r="Q29" s="64">
        <v>4494447.83</v>
      </c>
      <c r="R29" s="65">
        <v>0</v>
      </c>
      <c r="S29" s="66">
        <f t="shared" si="3"/>
        <v>4943892.6130000008</v>
      </c>
      <c r="T29" s="64">
        <v>4359307.0599999996</v>
      </c>
      <c r="U29" s="65">
        <v>0</v>
      </c>
      <c r="V29" s="67">
        <f t="shared" si="4"/>
        <v>4795237.7659999998</v>
      </c>
      <c r="W29" s="64">
        <v>4869015.1500000004</v>
      </c>
      <c r="X29" s="65">
        <v>0</v>
      </c>
      <c r="Y29" s="67">
        <f t="shared" si="0"/>
        <v>5355916.665000001</v>
      </c>
      <c r="Z29" s="64">
        <v>6126002.5199999996</v>
      </c>
      <c r="AA29" s="68">
        <v>851609.4</v>
      </c>
      <c r="AB29" s="65">
        <v>0</v>
      </c>
      <c r="AC29" s="67">
        <f t="shared" si="5"/>
        <v>12073482.432</v>
      </c>
      <c r="AD29" s="64">
        <v>6215353.2400000002</v>
      </c>
      <c r="AE29" s="68">
        <v>663979.1</v>
      </c>
      <c r="AF29" s="65">
        <v>0</v>
      </c>
      <c r="AG29" s="67">
        <f t="shared" si="6"/>
        <v>12109211.554000001</v>
      </c>
      <c r="AH29" s="64">
        <v>6752070.0899999999</v>
      </c>
      <c r="AI29" s="68">
        <v>950385.94</v>
      </c>
      <c r="AJ29" s="64">
        <v>0</v>
      </c>
      <c r="AK29" s="67">
        <f t="shared" si="7"/>
        <v>12899352.565000001</v>
      </c>
      <c r="AL29" s="64">
        <v>7332955.6500000004</v>
      </c>
      <c r="AM29" s="68">
        <v>1032800.7</v>
      </c>
      <c r="AN29" s="64">
        <v>0</v>
      </c>
      <c r="AO29" s="67">
        <f t="shared" si="8"/>
        <v>13406420.445</v>
      </c>
      <c r="AP29" s="69"/>
      <c r="AQ29" s="69"/>
      <c r="AR29" s="69"/>
      <c r="AS29" s="69"/>
      <c r="AT29" s="69"/>
      <c r="AU29" s="71"/>
      <c r="AV29" s="64">
        <v>3801</v>
      </c>
      <c r="AW29" s="64">
        <v>3638</v>
      </c>
      <c r="AX29" s="64">
        <v>3950</v>
      </c>
      <c r="AY29" s="64">
        <v>3925</v>
      </c>
      <c r="AZ29" s="64"/>
      <c r="BA29" s="64"/>
      <c r="BB29" s="64"/>
      <c r="BC29" s="64"/>
      <c r="BD29" s="72">
        <f t="shared" si="9"/>
        <v>11168876.73</v>
      </c>
      <c r="BE29" s="73">
        <f t="shared" si="1"/>
        <v>2819</v>
      </c>
      <c r="BF29" s="74">
        <f t="shared" si="15"/>
        <v>3373.62</v>
      </c>
      <c r="BG29" s="66">
        <f t="shared" si="2"/>
        <v>2197404.4399999995</v>
      </c>
      <c r="BH29" s="75">
        <f t="shared" si="11"/>
        <v>8.2407059090545672E-4</v>
      </c>
      <c r="BI29" s="76">
        <f t="shared" si="12"/>
        <v>8.2407059090545704E-4</v>
      </c>
      <c r="BJ29" s="76">
        <f>+BI29-'Izračun udjela za 2024. (euri)'!BI29</f>
        <v>1.1740023858999079E-7</v>
      </c>
    </row>
    <row r="30" spans="1:62" ht="15.75" customHeight="1" x14ac:dyDescent="0.25">
      <c r="A30" s="60">
        <v>1</v>
      </c>
      <c r="B30" s="61">
        <v>21</v>
      </c>
      <c r="C30" s="61">
        <v>14</v>
      </c>
      <c r="D30" s="62" t="s">
        <v>87</v>
      </c>
      <c r="E30" s="62" t="s">
        <v>108</v>
      </c>
      <c r="F30" s="63">
        <v>4772</v>
      </c>
      <c r="G30" s="64">
        <v>10</v>
      </c>
      <c r="H30" s="64">
        <v>4152035.75</v>
      </c>
      <c r="I30" s="65">
        <v>434814.92</v>
      </c>
      <c r="J30" s="66">
        <v>4088942.9130000006</v>
      </c>
      <c r="K30" s="64">
        <v>4464654.3600000003</v>
      </c>
      <c r="L30" s="65">
        <v>441814.9019</v>
      </c>
      <c r="M30" s="66">
        <v>4425123.4039100008</v>
      </c>
      <c r="N30" s="64">
        <v>5199312.01</v>
      </c>
      <c r="O30" s="65">
        <v>245108.54550000001</v>
      </c>
      <c r="P30" s="66">
        <v>5449623.8109499998</v>
      </c>
      <c r="Q30" s="64">
        <v>6784848.4000000004</v>
      </c>
      <c r="R30" s="65">
        <v>321629.6997</v>
      </c>
      <c r="S30" s="66">
        <f t="shared" si="3"/>
        <v>7109540.5703300014</v>
      </c>
      <c r="T30" s="64">
        <v>5848786.75</v>
      </c>
      <c r="U30" s="65">
        <v>277873.449914</v>
      </c>
      <c r="V30" s="67">
        <f t="shared" si="4"/>
        <v>6128004.6300946008</v>
      </c>
      <c r="W30" s="64">
        <v>7774877.9100000001</v>
      </c>
      <c r="X30" s="65">
        <v>370231.87438300002</v>
      </c>
      <c r="Y30" s="67">
        <f t="shared" si="0"/>
        <v>8145110.6391787007</v>
      </c>
      <c r="Z30" s="64">
        <v>9122269.6899999995</v>
      </c>
      <c r="AA30" s="68">
        <v>33000.36</v>
      </c>
      <c r="AB30" s="65">
        <v>434393.27945199999</v>
      </c>
      <c r="AC30" s="67">
        <f t="shared" si="5"/>
        <v>9678763.6556028016</v>
      </c>
      <c r="AD30" s="64">
        <v>9401493.0800000001</v>
      </c>
      <c r="AE30" s="68">
        <v>27153.61</v>
      </c>
      <c r="AF30" s="65">
        <v>450916.33908300003</v>
      </c>
      <c r="AG30" s="67">
        <f t="shared" si="6"/>
        <v>9972515.4440087024</v>
      </c>
      <c r="AH30" s="64">
        <v>8704462.8300000001</v>
      </c>
      <c r="AI30" s="68">
        <v>20089.919999999998</v>
      </c>
      <c r="AJ30" s="64">
        <v>414497.43683800002</v>
      </c>
      <c r="AK30" s="67">
        <f t="shared" si="7"/>
        <v>9332813.0204782002</v>
      </c>
      <c r="AL30" s="64">
        <v>10868497.029999999</v>
      </c>
      <c r="AM30" s="68">
        <v>31286.45</v>
      </c>
      <c r="AN30" s="64">
        <v>517546.44747100002</v>
      </c>
      <c r="AO30" s="67">
        <f t="shared" si="8"/>
        <v>11607380.545781901</v>
      </c>
      <c r="AP30" s="69"/>
      <c r="AQ30" s="69"/>
      <c r="AR30" s="69"/>
      <c r="AS30" s="69"/>
      <c r="AT30" s="69"/>
      <c r="AU30" s="71"/>
      <c r="AV30" s="64">
        <v>96</v>
      </c>
      <c r="AW30" s="64">
        <v>95</v>
      </c>
      <c r="AX30" s="64">
        <v>143</v>
      </c>
      <c r="AY30" s="64">
        <v>155</v>
      </c>
      <c r="AZ30" s="64"/>
      <c r="BA30" s="64"/>
      <c r="BB30" s="64"/>
      <c r="BC30" s="64"/>
      <c r="BD30" s="72">
        <f t="shared" si="9"/>
        <v>9747316.6600000001</v>
      </c>
      <c r="BE30" s="73">
        <f t="shared" si="1"/>
        <v>2042.61</v>
      </c>
      <c r="BF30" s="74">
        <f t="shared" si="15"/>
        <v>3373.62</v>
      </c>
      <c r="BG30" s="66">
        <f t="shared" si="2"/>
        <v>6351579.7199999997</v>
      </c>
      <c r="BH30" s="75">
        <f t="shared" si="11"/>
        <v>2.3819693624736265E-3</v>
      </c>
      <c r="BI30" s="76">
        <f t="shared" si="12"/>
        <v>2.3819693624736299E-3</v>
      </c>
      <c r="BJ30" s="76">
        <f>+BI30-'Izračun udjela za 2024. (euri)'!BI30</f>
        <v>6.4938384409813504E-8</v>
      </c>
    </row>
    <row r="31" spans="1:62" ht="15.75" customHeight="1" x14ac:dyDescent="0.25">
      <c r="A31" s="60">
        <v>1</v>
      </c>
      <c r="B31" s="61">
        <v>22</v>
      </c>
      <c r="C31" s="61">
        <v>13</v>
      </c>
      <c r="D31" s="62" t="s">
        <v>91</v>
      </c>
      <c r="E31" s="62" t="s">
        <v>109</v>
      </c>
      <c r="F31" s="63">
        <v>5601</v>
      </c>
      <c r="G31" s="64">
        <v>12</v>
      </c>
      <c r="H31" s="64">
        <v>12294956.859999999</v>
      </c>
      <c r="I31" s="65">
        <v>0</v>
      </c>
      <c r="J31" s="66">
        <v>13770351.6832</v>
      </c>
      <c r="K31" s="64">
        <v>13905646.99</v>
      </c>
      <c r="L31" s="65">
        <v>0</v>
      </c>
      <c r="M31" s="66">
        <v>15574324.628800001</v>
      </c>
      <c r="N31" s="64">
        <v>13272217.189999999</v>
      </c>
      <c r="O31" s="65">
        <v>1407805.0437</v>
      </c>
      <c r="P31" s="66">
        <v>13288141.603856001</v>
      </c>
      <c r="Q31" s="64">
        <v>13864117.67</v>
      </c>
      <c r="R31" s="65">
        <v>1484661.0626000001</v>
      </c>
      <c r="S31" s="66">
        <f t="shared" si="3"/>
        <v>13864991.400288001</v>
      </c>
      <c r="T31" s="64">
        <v>14035505.390000001</v>
      </c>
      <c r="U31" s="65">
        <v>1506763.68227</v>
      </c>
      <c r="V31" s="67">
        <f t="shared" si="4"/>
        <v>14032190.712657603</v>
      </c>
      <c r="W31" s="64">
        <v>15142069.800000001</v>
      </c>
      <c r="X31" s="65">
        <v>1622367.9334259999</v>
      </c>
      <c r="Y31" s="67">
        <f t="shared" si="0"/>
        <v>15142066.090562882</v>
      </c>
      <c r="Z31" s="64">
        <v>16964695.57</v>
      </c>
      <c r="AA31" s="68">
        <v>1413834.24</v>
      </c>
      <c r="AB31" s="65">
        <v>1817649.5566420001</v>
      </c>
      <c r="AC31" s="67">
        <f t="shared" si="5"/>
        <v>22889117.186160963</v>
      </c>
      <c r="AD31" s="64">
        <v>16522634.27</v>
      </c>
      <c r="AE31" s="68">
        <v>1121264.57</v>
      </c>
      <c r="AF31" s="65">
        <v>1792730.403615</v>
      </c>
      <c r="AG31" s="67">
        <f t="shared" si="6"/>
        <v>22825196.011951201</v>
      </c>
      <c r="AH31" s="64">
        <v>14785539.82</v>
      </c>
      <c r="AI31" s="68">
        <v>1717991.07</v>
      </c>
      <c r="AJ31" s="64">
        <v>1584165.3694760001</v>
      </c>
      <c r="AK31" s="67">
        <f t="shared" si="7"/>
        <v>20717069.386186883</v>
      </c>
      <c r="AL31" s="64">
        <v>20655244.530000001</v>
      </c>
      <c r="AM31" s="68">
        <v>1809237.5</v>
      </c>
      <c r="AN31" s="64">
        <v>2213062.3239759998</v>
      </c>
      <c r="AO31" s="67">
        <f t="shared" si="8"/>
        <v>26313218.070746884</v>
      </c>
      <c r="AP31" s="69"/>
      <c r="AQ31" s="69"/>
      <c r="AR31" s="69"/>
      <c r="AS31" s="69"/>
      <c r="AT31" s="69"/>
      <c r="AU31" s="71"/>
      <c r="AV31" s="64">
        <v>4469</v>
      </c>
      <c r="AW31" s="64">
        <v>4514</v>
      </c>
      <c r="AX31" s="64">
        <v>4676</v>
      </c>
      <c r="AY31" s="64">
        <v>4574</v>
      </c>
      <c r="AZ31" s="64"/>
      <c r="BA31" s="64"/>
      <c r="BB31" s="64"/>
      <c r="BC31" s="64"/>
      <c r="BD31" s="72">
        <f t="shared" si="9"/>
        <v>21577333.350000001</v>
      </c>
      <c r="BE31" s="73">
        <f t="shared" si="1"/>
        <v>3852.41</v>
      </c>
      <c r="BF31" s="74">
        <f>+$BJ$601</f>
        <v>3415.13</v>
      </c>
      <c r="BG31" s="66">
        <f t="shared" si="2"/>
        <v>0</v>
      </c>
      <c r="BH31" s="75">
        <f t="shared" si="11"/>
        <v>0</v>
      </c>
      <c r="BI31" s="76">
        <f t="shared" si="12"/>
        <v>0</v>
      </c>
      <c r="BJ31" s="76">
        <f>+BI31-'Izračun udjela za 2024. (euri)'!BI31</f>
        <v>0</v>
      </c>
    </row>
    <row r="32" spans="1:62" ht="15.75" customHeight="1" x14ac:dyDescent="0.25">
      <c r="A32" s="60">
        <v>1</v>
      </c>
      <c r="B32" s="61">
        <v>23</v>
      </c>
      <c r="C32" s="61">
        <v>14</v>
      </c>
      <c r="D32" s="62" t="s">
        <v>87</v>
      </c>
      <c r="E32" s="62" t="s">
        <v>110</v>
      </c>
      <c r="F32" s="63">
        <v>3733</v>
      </c>
      <c r="G32" s="64">
        <v>10</v>
      </c>
      <c r="H32" s="64">
        <v>4679432.99</v>
      </c>
      <c r="I32" s="65">
        <v>134930.93890000001</v>
      </c>
      <c r="J32" s="66">
        <v>4998952.2562100003</v>
      </c>
      <c r="K32" s="64">
        <v>3836748.97</v>
      </c>
      <c r="L32" s="65">
        <v>110632.25169999999</v>
      </c>
      <c r="M32" s="66">
        <v>4098728.3901300007</v>
      </c>
      <c r="N32" s="64">
        <v>2921977.45</v>
      </c>
      <c r="O32" s="65">
        <v>84255.082200000004</v>
      </c>
      <c r="P32" s="66">
        <v>3121494.6045800005</v>
      </c>
      <c r="Q32" s="64">
        <v>4299094.74</v>
      </c>
      <c r="R32" s="65">
        <v>124987.4004</v>
      </c>
      <c r="S32" s="66">
        <f t="shared" si="3"/>
        <v>4591518.0735600004</v>
      </c>
      <c r="T32" s="64">
        <v>3609111.2</v>
      </c>
      <c r="U32" s="65">
        <v>106263.637802</v>
      </c>
      <c r="V32" s="67">
        <f t="shared" si="4"/>
        <v>3853132.3184178001</v>
      </c>
      <c r="W32" s="64">
        <v>4867509.96</v>
      </c>
      <c r="X32" s="65">
        <v>140385.10866200001</v>
      </c>
      <c r="Y32" s="67">
        <f t="shared" si="0"/>
        <v>5199837.3364718007</v>
      </c>
      <c r="Z32" s="64">
        <v>5205418.25</v>
      </c>
      <c r="AA32" s="68">
        <v>5567.25</v>
      </c>
      <c r="AB32" s="65">
        <v>151614.052195</v>
      </c>
      <c r="AC32" s="67">
        <f t="shared" si="5"/>
        <v>5587710.6425855011</v>
      </c>
      <c r="AD32" s="64">
        <v>5208433.9800000004</v>
      </c>
      <c r="AE32" s="68">
        <v>4711.1899999999996</v>
      </c>
      <c r="AF32" s="65">
        <v>149414.57534700001</v>
      </c>
      <c r="AG32" s="67">
        <f t="shared" si="6"/>
        <v>5594389.0361183006</v>
      </c>
      <c r="AH32" s="64">
        <v>5245911.51</v>
      </c>
      <c r="AI32" s="68">
        <v>2850.07</v>
      </c>
      <c r="AJ32" s="64">
        <v>152903.955797</v>
      </c>
      <c r="AK32" s="67">
        <f t="shared" si="7"/>
        <v>5637123.2326232996</v>
      </c>
      <c r="AL32" s="64">
        <v>6505077.5599999996</v>
      </c>
      <c r="AM32" s="68">
        <v>3359.76</v>
      </c>
      <c r="AN32" s="64">
        <v>189473.11390299999</v>
      </c>
      <c r="AO32" s="67">
        <f t="shared" si="8"/>
        <v>6991319.1547067007</v>
      </c>
      <c r="AP32" s="69"/>
      <c r="AQ32" s="69"/>
      <c r="AR32" s="69"/>
      <c r="AS32" s="69"/>
      <c r="AT32" s="69"/>
      <c r="AU32" s="71"/>
      <c r="AV32" s="64">
        <v>21</v>
      </c>
      <c r="AW32" s="64">
        <v>21</v>
      </c>
      <c r="AX32" s="64">
        <v>23</v>
      </c>
      <c r="AY32" s="64">
        <v>29</v>
      </c>
      <c r="AZ32" s="64"/>
      <c r="BA32" s="64"/>
      <c r="BB32" s="64"/>
      <c r="BC32" s="64"/>
      <c r="BD32" s="72">
        <f t="shared" si="9"/>
        <v>5802075.8799999999</v>
      </c>
      <c r="BE32" s="73">
        <f t="shared" si="1"/>
        <v>1554.27</v>
      </c>
      <c r="BF32" s="74">
        <f>+$BJ$600</f>
        <v>3373.62</v>
      </c>
      <c r="BG32" s="66">
        <f t="shared" si="2"/>
        <v>6791633.5499999998</v>
      </c>
      <c r="BH32" s="75">
        <f t="shared" si="11"/>
        <v>2.546998345357774E-3</v>
      </c>
      <c r="BI32" s="76">
        <f t="shared" si="12"/>
        <v>2.5469983453577701E-3</v>
      </c>
      <c r="BJ32" s="76">
        <f>+BI32-'Izračun udjela za 2024. (euri)'!BI32</f>
        <v>8.927240189009894E-8</v>
      </c>
    </row>
    <row r="33" spans="1:62" ht="15.75" customHeight="1" x14ac:dyDescent="0.25">
      <c r="A33" s="60">
        <v>1</v>
      </c>
      <c r="B33" s="61">
        <v>24</v>
      </c>
      <c r="C33" s="61">
        <v>7</v>
      </c>
      <c r="D33" s="62" t="s">
        <v>91</v>
      </c>
      <c r="E33" s="62" t="s">
        <v>111</v>
      </c>
      <c r="F33" s="63">
        <v>36316</v>
      </c>
      <c r="G33" s="64">
        <v>15</v>
      </c>
      <c r="H33" s="64">
        <v>97966436.5</v>
      </c>
      <c r="I33" s="65">
        <v>10391459.345799999</v>
      </c>
      <c r="J33" s="66">
        <v>100711223.72733</v>
      </c>
      <c r="K33" s="64">
        <v>95037407.489999995</v>
      </c>
      <c r="L33" s="65">
        <v>10080772.491599999</v>
      </c>
      <c r="M33" s="66">
        <v>97700130.24815999</v>
      </c>
      <c r="N33" s="64">
        <v>82985104.209999993</v>
      </c>
      <c r="O33" s="65">
        <v>8802344.4713000003</v>
      </c>
      <c r="P33" s="66">
        <v>85310173.699504986</v>
      </c>
      <c r="Q33" s="64">
        <v>86824366.349999994</v>
      </c>
      <c r="R33" s="65">
        <v>9258352.0338000003</v>
      </c>
      <c r="S33" s="66">
        <f t="shared" si="3"/>
        <v>89200916.463629976</v>
      </c>
      <c r="T33" s="64">
        <v>82045829.879999995</v>
      </c>
      <c r="U33" s="65">
        <v>8759172.1177619994</v>
      </c>
      <c r="V33" s="67">
        <f t="shared" si="4"/>
        <v>84279656.426573694</v>
      </c>
      <c r="W33" s="64">
        <v>93544322.019999996</v>
      </c>
      <c r="X33" s="65">
        <v>10022630.524328999</v>
      </c>
      <c r="Y33" s="67">
        <f t="shared" si="0"/>
        <v>96049945.22002165</v>
      </c>
      <c r="Z33" s="64">
        <v>99592348.609999999</v>
      </c>
      <c r="AA33" s="68">
        <v>274566.84999999998</v>
      </c>
      <c r="AB33" s="65">
        <v>9101080.8001349997</v>
      </c>
      <c r="AC33" s="67">
        <f t="shared" si="5"/>
        <v>103923431.10384475</v>
      </c>
      <c r="AD33" s="64">
        <v>96612789.790000007</v>
      </c>
      <c r="AE33" s="68">
        <v>82418.759999999995</v>
      </c>
      <c r="AF33" s="65">
        <v>1999018.5312709999</v>
      </c>
      <c r="AG33" s="67">
        <f t="shared" si="6"/>
        <v>108916330.37353835</v>
      </c>
      <c r="AH33" s="64">
        <v>86933907.730000004</v>
      </c>
      <c r="AI33" s="68">
        <v>61603.01</v>
      </c>
      <c r="AJ33" s="64">
        <v>0</v>
      </c>
      <c r="AK33" s="67">
        <f t="shared" si="7"/>
        <v>100136025.42799999</v>
      </c>
      <c r="AL33" s="64">
        <v>103071681.22</v>
      </c>
      <c r="AM33" s="68">
        <v>34284.28</v>
      </c>
      <c r="AN33" s="64">
        <v>0</v>
      </c>
      <c r="AO33" s="67">
        <f t="shared" si="8"/>
        <v>118810406.48099999</v>
      </c>
      <c r="AP33" s="69"/>
      <c r="AQ33" s="69"/>
      <c r="AR33" s="69"/>
      <c r="AS33" s="69"/>
      <c r="AT33" s="69"/>
      <c r="AU33" s="71"/>
      <c r="AV33" s="64">
        <v>101</v>
      </c>
      <c r="AW33" s="64">
        <v>119</v>
      </c>
      <c r="AX33" s="64">
        <v>135</v>
      </c>
      <c r="AY33" s="64">
        <v>184</v>
      </c>
      <c r="AZ33" s="64"/>
      <c r="BA33" s="64"/>
      <c r="BB33" s="64"/>
      <c r="BC33" s="64"/>
      <c r="BD33" s="72">
        <f t="shared" si="9"/>
        <v>105567227.72</v>
      </c>
      <c r="BE33" s="73">
        <f t="shared" si="1"/>
        <v>2906.91</v>
      </c>
      <c r="BF33" s="74">
        <f>+$BJ$601</f>
        <v>3415.13</v>
      </c>
      <c r="BG33" s="66">
        <f t="shared" si="2"/>
        <v>18456517.520000011</v>
      </c>
      <c r="BH33" s="75">
        <f t="shared" si="11"/>
        <v>6.9215630140272797E-3</v>
      </c>
      <c r="BI33" s="76">
        <f t="shared" si="12"/>
        <v>6.9215630140272797E-3</v>
      </c>
      <c r="BJ33" s="76">
        <f>+BI33-'Izračun udjela za 2024. (euri)'!BI33</f>
        <v>-8.0363872043045376E-7</v>
      </c>
    </row>
    <row r="34" spans="1:62" ht="15.75" customHeight="1" x14ac:dyDescent="0.25">
      <c r="A34" s="60">
        <v>1</v>
      </c>
      <c r="B34" s="61">
        <v>25</v>
      </c>
      <c r="C34" s="61">
        <v>19</v>
      </c>
      <c r="D34" s="62" t="s">
        <v>87</v>
      </c>
      <c r="E34" s="62" t="s">
        <v>112</v>
      </c>
      <c r="F34" s="63">
        <v>3330</v>
      </c>
      <c r="G34" s="64">
        <v>10</v>
      </c>
      <c r="H34" s="64">
        <v>5534615.3499999996</v>
      </c>
      <c r="I34" s="65">
        <v>498116.58120000002</v>
      </c>
      <c r="J34" s="66">
        <v>5540148.6456800001</v>
      </c>
      <c r="K34" s="64">
        <v>6639866.0599999996</v>
      </c>
      <c r="L34" s="65">
        <v>597589.14580000006</v>
      </c>
      <c r="M34" s="66">
        <v>6646504.6056199996</v>
      </c>
      <c r="N34" s="64">
        <v>5638047.1100000003</v>
      </c>
      <c r="O34" s="65">
        <v>507424.35399999999</v>
      </c>
      <c r="P34" s="66">
        <v>5643685.0316000003</v>
      </c>
      <c r="Q34" s="64">
        <v>5912591.0499999998</v>
      </c>
      <c r="R34" s="65">
        <v>538005.2206</v>
      </c>
      <c r="S34" s="66">
        <f t="shared" si="3"/>
        <v>5912044.4123400003</v>
      </c>
      <c r="T34" s="64">
        <v>6001859.4800000004</v>
      </c>
      <c r="U34" s="65">
        <v>547430.538283</v>
      </c>
      <c r="V34" s="67">
        <f t="shared" si="4"/>
        <v>5999871.8358887015</v>
      </c>
      <c r="W34" s="64">
        <v>6530218.4900000002</v>
      </c>
      <c r="X34" s="65">
        <v>593656.58777099999</v>
      </c>
      <c r="Y34" s="67">
        <f t="shared" si="0"/>
        <v>6530218.0924519002</v>
      </c>
      <c r="Z34" s="64">
        <v>7089518.3600000003</v>
      </c>
      <c r="AA34" s="68">
        <v>643663.96</v>
      </c>
      <c r="AB34" s="65">
        <v>644502.01549699996</v>
      </c>
      <c r="AC34" s="67">
        <f t="shared" si="5"/>
        <v>10423987.622953299</v>
      </c>
      <c r="AD34" s="64">
        <v>6205533.5</v>
      </c>
      <c r="AE34" s="68">
        <v>498839.15</v>
      </c>
      <c r="AF34" s="65">
        <v>568908.46394799999</v>
      </c>
      <c r="AG34" s="67">
        <f t="shared" si="6"/>
        <v>9535664.4746572003</v>
      </c>
      <c r="AH34" s="64">
        <v>6320816.7400000002</v>
      </c>
      <c r="AI34" s="68">
        <v>744084.98</v>
      </c>
      <c r="AJ34" s="64">
        <v>574621.44592600001</v>
      </c>
      <c r="AK34" s="67">
        <f t="shared" si="7"/>
        <v>10010121.345481401</v>
      </c>
      <c r="AL34" s="64">
        <v>7125447.9199999999</v>
      </c>
      <c r="AM34" s="68">
        <v>732365.37</v>
      </c>
      <c r="AN34" s="64">
        <v>647871.04222800001</v>
      </c>
      <c r="AO34" s="67">
        <f t="shared" si="8"/>
        <v>10845682.658549199</v>
      </c>
      <c r="AP34" s="69"/>
      <c r="AQ34" s="69"/>
      <c r="AR34" s="69"/>
      <c r="AS34" s="69"/>
      <c r="AT34" s="69"/>
      <c r="AU34" s="71"/>
      <c r="AV34" s="64">
        <v>2450</v>
      </c>
      <c r="AW34" s="64">
        <v>2354</v>
      </c>
      <c r="AX34" s="64">
        <v>2732</v>
      </c>
      <c r="AY34" s="64">
        <v>2743</v>
      </c>
      <c r="AZ34" s="64"/>
      <c r="BA34" s="64"/>
      <c r="BB34" s="64"/>
      <c r="BC34" s="64"/>
      <c r="BD34" s="72">
        <f t="shared" si="9"/>
        <v>9469134.8399999999</v>
      </c>
      <c r="BE34" s="73">
        <f t="shared" si="1"/>
        <v>2843.58</v>
      </c>
      <c r="BF34" s="74">
        <f t="shared" ref="BF34:BF48" si="16">+$BJ$600</f>
        <v>3373.62</v>
      </c>
      <c r="BG34" s="66">
        <f t="shared" si="2"/>
        <v>1765033.2</v>
      </c>
      <c r="BH34" s="75">
        <f t="shared" si="11"/>
        <v>6.6192273284555183E-4</v>
      </c>
      <c r="BI34" s="76">
        <f t="shared" si="12"/>
        <v>6.6192273284555205E-4</v>
      </c>
      <c r="BJ34" s="76">
        <f>+BI34-'Izračun udjela za 2024. (euri)'!BI34</f>
        <v>7.6880169999063094E-8</v>
      </c>
    </row>
    <row r="35" spans="1:62" ht="15.75" customHeight="1" x14ac:dyDescent="0.25">
      <c r="A35" s="60">
        <v>1</v>
      </c>
      <c r="B35" s="61">
        <v>26</v>
      </c>
      <c r="C35" s="61">
        <v>16</v>
      </c>
      <c r="D35" s="62" t="s">
        <v>87</v>
      </c>
      <c r="E35" s="62" t="s">
        <v>113</v>
      </c>
      <c r="F35" s="63">
        <v>1545</v>
      </c>
      <c r="G35" s="64">
        <v>10</v>
      </c>
      <c r="H35" s="64">
        <v>500642.07</v>
      </c>
      <c r="I35" s="65">
        <v>0</v>
      </c>
      <c r="J35" s="66">
        <v>550706.277</v>
      </c>
      <c r="K35" s="64">
        <v>484066.56</v>
      </c>
      <c r="L35" s="65">
        <v>0</v>
      </c>
      <c r="M35" s="66">
        <v>532473.21600000001</v>
      </c>
      <c r="N35" s="64">
        <v>770138.11</v>
      </c>
      <c r="O35" s="65">
        <v>0</v>
      </c>
      <c r="P35" s="66">
        <v>847151.92100000009</v>
      </c>
      <c r="Q35" s="64">
        <v>944599.76</v>
      </c>
      <c r="R35" s="65">
        <v>0</v>
      </c>
      <c r="S35" s="66">
        <f t="shared" si="3"/>
        <v>1039059.7360000001</v>
      </c>
      <c r="T35" s="64">
        <v>645830.88</v>
      </c>
      <c r="U35" s="65">
        <v>0</v>
      </c>
      <c r="V35" s="67">
        <f t="shared" si="4"/>
        <v>710413.96800000011</v>
      </c>
      <c r="W35" s="64">
        <v>967071.4</v>
      </c>
      <c r="X35" s="65">
        <v>0</v>
      </c>
      <c r="Y35" s="67">
        <f t="shared" si="0"/>
        <v>1063778.54</v>
      </c>
      <c r="Z35" s="64">
        <v>1224293.3600000001</v>
      </c>
      <c r="AA35" s="68">
        <v>750</v>
      </c>
      <c r="AB35" s="65">
        <v>0</v>
      </c>
      <c r="AC35" s="67">
        <f t="shared" si="5"/>
        <v>1346722.6960000002</v>
      </c>
      <c r="AD35" s="64">
        <v>1153976.02</v>
      </c>
      <c r="AE35" s="68">
        <v>949.11</v>
      </c>
      <c r="AF35" s="65">
        <v>0</v>
      </c>
      <c r="AG35" s="67">
        <f t="shared" si="6"/>
        <v>1269373.6220000002</v>
      </c>
      <c r="AH35" s="64">
        <v>1286656.44</v>
      </c>
      <c r="AI35" s="68">
        <v>1137</v>
      </c>
      <c r="AJ35" s="64">
        <v>0</v>
      </c>
      <c r="AK35" s="67">
        <f t="shared" si="7"/>
        <v>1415322.084</v>
      </c>
      <c r="AL35" s="64">
        <v>1682504.52</v>
      </c>
      <c r="AM35" s="68">
        <v>750</v>
      </c>
      <c r="AN35" s="64">
        <v>0</v>
      </c>
      <c r="AO35" s="67">
        <f t="shared" si="8"/>
        <v>1850754.9720000001</v>
      </c>
      <c r="AP35" s="69"/>
      <c r="AQ35" s="69"/>
      <c r="AR35" s="69"/>
      <c r="AS35" s="69"/>
      <c r="AT35" s="69"/>
      <c r="AU35" s="71"/>
      <c r="AV35" s="64">
        <v>0</v>
      </c>
      <c r="AW35" s="64">
        <v>0</v>
      </c>
      <c r="AX35" s="64">
        <v>0</v>
      </c>
      <c r="AY35" s="64">
        <v>0</v>
      </c>
      <c r="AZ35" s="64"/>
      <c r="BA35" s="64"/>
      <c r="BB35" s="64"/>
      <c r="BC35" s="64"/>
      <c r="BD35" s="72">
        <f t="shared" si="9"/>
        <v>1389190.38</v>
      </c>
      <c r="BE35" s="73">
        <f t="shared" si="1"/>
        <v>899.15</v>
      </c>
      <c r="BF35" s="74">
        <f t="shared" si="16"/>
        <v>3373.62</v>
      </c>
      <c r="BG35" s="66">
        <f t="shared" si="2"/>
        <v>3823056.15</v>
      </c>
      <c r="BH35" s="75">
        <f t="shared" si="11"/>
        <v>1.4337224787782995E-3</v>
      </c>
      <c r="BI35" s="76">
        <f t="shared" si="12"/>
        <v>1.4337224787782999E-3</v>
      </c>
      <c r="BJ35" s="76">
        <f>+BI35-'Izračun udjela za 2024. (euri)'!BI35</f>
        <v>3.2958049549919322E-8</v>
      </c>
    </row>
    <row r="36" spans="1:62" ht="15.75" customHeight="1" x14ac:dyDescent="0.25">
      <c r="A36" s="60">
        <v>1</v>
      </c>
      <c r="B36" s="61">
        <v>27</v>
      </c>
      <c r="C36" s="61">
        <v>17</v>
      </c>
      <c r="D36" s="62" t="s">
        <v>87</v>
      </c>
      <c r="E36" s="62" t="s">
        <v>114</v>
      </c>
      <c r="F36" s="63">
        <v>1678</v>
      </c>
      <c r="G36" s="64">
        <v>10</v>
      </c>
      <c r="H36" s="64">
        <v>4896040.88</v>
      </c>
      <c r="I36" s="65">
        <v>440644.84989999997</v>
      </c>
      <c r="J36" s="66">
        <v>4900935.6331100008</v>
      </c>
      <c r="K36" s="64">
        <v>6021660.3700000001</v>
      </c>
      <c r="L36" s="65">
        <v>541950.6544</v>
      </c>
      <c r="M36" s="66">
        <v>6027680.6871600002</v>
      </c>
      <c r="N36" s="64">
        <v>4932453.3600000003</v>
      </c>
      <c r="O36" s="65">
        <v>443920.95890000003</v>
      </c>
      <c r="P36" s="66">
        <v>4937385.641210001</v>
      </c>
      <c r="Q36" s="64">
        <v>4951745.92</v>
      </c>
      <c r="R36" s="65">
        <v>449832.913</v>
      </c>
      <c r="S36" s="66">
        <f t="shared" si="3"/>
        <v>4952104.3077000007</v>
      </c>
      <c r="T36" s="64">
        <v>4510921.6900000004</v>
      </c>
      <c r="U36" s="65">
        <v>377580.52384799998</v>
      </c>
      <c r="V36" s="67">
        <f t="shared" si="4"/>
        <v>4546675.2827672008</v>
      </c>
      <c r="W36" s="64">
        <v>5103645.1900000004</v>
      </c>
      <c r="X36" s="65">
        <v>463968.15174599999</v>
      </c>
      <c r="Y36" s="67">
        <f t="shared" si="0"/>
        <v>5103644.7420794005</v>
      </c>
      <c r="Z36" s="64">
        <v>5739717.7000000002</v>
      </c>
      <c r="AA36" s="68">
        <v>772352.62</v>
      </c>
      <c r="AB36" s="65">
        <v>521792.95963499998</v>
      </c>
      <c r="AC36" s="67">
        <f t="shared" si="5"/>
        <v>10147029.332401503</v>
      </c>
      <c r="AD36" s="64">
        <v>4978184.1399999997</v>
      </c>
      <c r="AE36" s="68">
        <v>682994.09</v>
      </c>
      <c r="AF36" s="65">
        <v>446359.84221099998</v>
      </c>
      <c r="AG36" s="67">
        <f t="shared" si="6"/>
        <v>9322313.2285679001</v>
      </c>
      <c r="AH36" s="64">
        <v>4597562.68</v>
      </c>
      <c r="AI36" s="68">
        <v>1153820.78</v>
      </c>
      <c r="AJ36" s="64">
        <v>418096.97481099999</v>
      </c>
      <c r="AK36" s="67">
        <f t="shared" si="7"/>
        <v>8911809.4177078996</v>
      </c>
      <c r="AL36" s="64">
        <v>6538350.9800000004</v>
      </c>
      <c r="AM36" s="68">
        <v>1120659.26</v>
      </c>
      <c r="AN36" s="64">
        <v>594418.77356300002</v>
      </c>
      <c r="AO36" s="67">
        <f t="shared" si="8"/>
        <v>10793500.241080701</v>
      </c>
      <c r="AP36" s="69"/>
      <c r="AQ36" s="69"/>
      <c r="AR36" s="69"/>
      <c r="AS36" s="69"/>
      <c r="AT36" s="69"/>
      <c r="AU36" s="71"/>
      <c r="AV36" s="64">
        <v>3186</v>
      </c>
      <c r="AW36" s="64">
        <v>3084</v>
      </c>
      <c r="AX36" s="64">
        <v>3384</v>
      </c>
      <c r="AY36" s="64">
        <v>3326</v>
      </c>
      <c r="AZ36" s="64"/>
      <c r="BA36" s="64"/>
      <c r="BB36" s="64"/>
      <c r="BC36" s="64"/>
      <c r="BD36" s="72">
        <f t="shared" si="9"/>
        <v>8855659.3900000006</v>
      </c>
      <c r="BE36" s="73">
        <f t="shared" si="1"/>
        <v>5277.51</v>
      </c>
      <c r="BF36" s="74">
        <f t="shared" si="16"/>
        <v>3373.62</v>
      </c>
      <c r="BG36" s="66">
        <f t="shared" si="2"/>
        <v>0</v>
      </c>
      <c r="BH36" s="75">
        <f t="shared" si="11"/>
        <v>0</v>
      </c>
      <c r="BI36" s="76">
        <f t="shared" si="12"/>
        <v>0</v>
      </c>
      <c r="BJ36" s="76">
        <f>+BI36-'Izračun udjela za 2024. (euri)'!BI36</f>
        <v>0</v>
      </c>
    </row>
    <row r="37" spans="1:62" ht="15.75" customHeight="1" x14ac:dyDescent="0.25">
      <c r="A37" s="60">
        <v>1</v>
      </c>
      <c r="B37" s="61">
        <v>29</v>
      </c>
      <c r="C37" s="61">
        <v>16</v>
      </c>
      <c r="D37" s="62" t="s">
        <v>87</v>
      </c>
      <c r="E37" s="62" t="s">
        <v>115</v>
      </c>
      <c r="F37" s="63">
        <v>3555</v>
      </c>
      <c r="G37" s="64">
        <v>10</v>
      </c>
      <c r="H37" s="64">
        <v>1141213.93</v>
      </c>
      <c r="I37" s="65">
        <v>269160.37800000003</v>
      </c>
      <c r="J37" s="66">
        <v>959258.90720000002</v>
      </c>
      <c r="K37" s="64">
        <v>1160468.99</v>
      </c>
      <c r="L37" s="65">
        <v>275860.93099999998</v>
      </c>
      <c r="M37" s="66">
        <v>973068.86490000004</v>
      </c>
      <c r="N37" s="64">
        <v>1155296.3999999999</v>
      </c>
      <c r="O37" s="65">
        <v>103977.1412</v>
      </c>
      <c r="P37" s="66">
        <v>1156451.1846799999</v>
      </c>
      <c r="Q37" s="64">
        <v>1618055.74</v>
      </c>
      <c r="R37" s="65">
        <v>147075.00039999999</v>
      </c>
      <c r="S37" s="66">
        <f t="shared" si="3"/>
        <v>1618078.8135600002</v>
      </c>
      <c r="T37" s="64">
        <v>1392057.97</v>
      </c>
      <c r="U37" s="65">
        <v>126988.711232</v>
      </c>
      <c r="V37" s="67">
        <f t="shared" si="4"/>
        <v>1391576.1846448001</v>
      </c>
      <c r="W37" s="64">
        <v>2690373.84</v>
      </c>
      <c r="X37" s="65">
        <v>244579.93256300001</v>
      </c>
      <c r="Y37" s="67">
        <f t="shared" si="0"/>
        <v>2690373.2981807003</v>
      </c>
      <c r="Z37" s="64">
        <v>3565482.14</v>
      </c>
      <c r="AA37" s="68">
        <v>3441.1</v>
      </c>
      <c r="AB37" s="65">
        <v>324135.18872199999</v>
      </c>
      <c r="AC37" s="67">
        <f t="shared" si="5"/>
        <v>3564996.4364058003</v>
      </c>
      <c r="AD37" s="64">
        <v>2845319.21</v>
      </c>
      <c r="AE37" s="68">
        <v>1180</v>
      </c>
      <c r="AF37" s="65">
        <v>215937.19652999999</v>
      </c>
      <c r="AG37" s="67">
        <f t="shared" si="6"/>
        <v>2894322.2148170006</v>
      </c>
      <c r="AH37" s="64">
        <v>2597194.2999999998</v>
      </c>
      <c r="AI37" s="68">
        <v>3735.47</v>
      </c>
      <c r="AJ37" s="64">
        <v>147011.109</v>
      </c>
      <c r="AK37" s="67">
        <f t="shared" si="7"/>
        <v>2697692.4930999996</v>
      </c>
      <c r="AL37" s="64">
        <v>3404175.38</v>
      </c>
      <c r="AM37" s="68">
        <v>2788.15</v>
      </c>
      <c r="AN37" s="64">
        <v>193755.84899999999</v>
      </c>
      <c r="AO37" s="67">
        <f t="shared" si="8"/>
        <v>3534994.5191000002</v>
      </c>
      <c r="AP37" s="69"/>
      <c r="AQ37" s="69"/>
      <c r="AR37" s="69"/>
      <c r="AS37" s="69"/>
      <c r="AT37" s="69"/>
      <c r="AU37" s="71"/>
      <c r="AV37" s="64">
        <v>2</v>
      </c>
      <c r="AW37" s="64">
        <v>2</v>
      </c>
      <c r="AX37" s="64">
        <v>4</v>
      </c>
      <c r="AY37" s="64">
        <v>4</v>
      </c>
      <c r="AZ37" s="64"/>
      <c r="BA37" s="64"/>
      <c r="BB37" s="64"/>
      <c r="BC37" s="64"/>
      <c r="BD37" s="72">
        <f t="shared" si="9"/>
        <v>3076475.79</v>
      </c>
      <c r="BE37" s="73">
        <f t="shared" si="1"/>
        <v>865.39</v>
      </c>
      <c r="BF37" s="74">
        <f t="shared" si="16"/>
        <v>3373.62</v>
      </c>
      <c r="BG37" s="66">
        <f t="shared" si="2"/>
        <v>8916757.6500000004</v>
      </c>
      <c r="BH37" s="75">
        <f t="shared" si="11"/>
        <v>3.343962363886119E-3</v>
      </c>
      <c r="BI37" s="76">
        <f t="shared" si="12"/>
        <v>3.3439623638861198E-3</v>
      </c>
      <c r="BJ37" s="76">
        <f>+BI37-'Izračun udjela za 2024. (euri)'!BI37</f>
        <v>8.2943104429827885E-8</v>
      </c>
    </row>
    <row r="38" spans="1:62" ht="15.75" customHeight="1" x14ac:dyDescent="0.25">
      <c r="A38" s="60">
        <v>1</v>
      </c>
      <c r="B38" s="61">
        <v>30</v>
      </c>
      <c r="C38" s="61">
        <v>4</v>
      </c>
      <c r="D38" s="62" t="s">
        <v>87</v>
      </c>
      <c r="E38" s="62" t="s">
        <v>116</v>
      </c>
      <c r="F38" s="63">
        <v>1040</v>
      </c>
      <c r="G38" s="64">
        <v>10</v>
      </c>
      <c r="H38" s="64">
        <v>1536478.55</v>
      </c>
      <c r="I38" s="65">
        <v>0</v>
      </c>
      <c r="J38" s="66">
        <v>1690126.4050000003</v>
      </c>
      <c r="K38" s="64">
        <v>1618639.51</v>
      </c>
      <c r="L38" s="65">
        <v>0</v>
      </c>
      <c r="M38" s="66">
        <v>1780503.4610000001</v>
      </c>
      <c r="N38" s="64">
        <v>1110704.95</v>
      </c>
      <c r="O38" s="65">
        <v>0</v>
      </c>
      <c r="P38" s="66">
        <v>1221775.4450000001</v>
      </c>
      <c r="Q38" s="64">
        <v>1468243.13</v>
      </c>
      <c r="R38" s="65">
        <v>0</v>
      </c>
      <c r="S38" s="66">
        <f t="shared" si="3"/>
        <v>1615067.443</v>
      </c>
      <c r="T38" s="64">
        <v>1121159.43</v>
      </c>
      <c r="U38" s="65">
        <v>0</v>
      </c>
      <c r="V38" s="67">
        <f t="shared" si="4"/>
        <v>1233275.3730000001</v>
      </c>
      <c r="W38" s="64">
        <v>1498305.05</v>
      </c>
      <c r="X38" s="65">
        <v>0</v>
      </c>
      <c r="Y38" s="67">
        <f t="shared" si="0"/>
        <v>1648135.5550000002</v>
      </c>
      <c r="Z38" s="64">
        <v>1732944.34</v>
      </c>
      <c r="AA38" s="68">
        <v>12148.78</v>
      </c>
      <c r="AB38" s="65">
        <v>0</v>
      </c>
      <c r="AC38" s="67">
        <f t="shared" si="5"/>
        <v>1957225.1160000002</v>
      </c>
      <c r="AD38" s="64">
        <v>1743739.78</v>
      </c>
      <c r="AE38" s="68">
        <v>5617.43</v>
      </c>
      <c r="AF38" s="65">
        <v>0</v>
      </c>
      <c r="AG38" s="67">
        <f t="shared" si="6"/>
        <v>1989484.5850000002</v>
      </c>
      <c r="AH38" s="64">
        <v>1332114.68</v>
      </c>
      <c r="AI38" s="68">
        <v>6031.51</v>
      </c>
      <c r="AJ38" s="64">
        <v>0</v>
      </c>
      <c r="AK38" s="67">
        <f t="shared" si="7"/>
        <v>1531291.487</v>
      </c>
      <c r="AL38" s="64">
        <v>2829714.34</v>
      </c>
      <c r="AM38" s="68">
        <v>6190.91</v>
      </c>
      <c r="AN38" s="64">
        <v>0</v>
      </c>
      <c r="AO38" s="67">
        <f t="shared" si="8"/>
        <v>3168575.773</v>
      </c>
      <c r="AP38" s="69"/>
      <c r="AQ38" s="69"/>
      <c r="AR38" s="69"/>
      <c r="AS38" s="69"/>
      <c r="AT38" s="69"/>
      <c r="AU38" s="71"/>
      <c r="AV38" s="64">
        <v>39</v>
      </c>
      <c r="AW38" s="64">
        <v>47</v>
      </c>
      <c r="AX38" s="64">
        <v>44</v>
      </c>
      <c r="AY38" s="64">
        <v>38</v>
      </c>
      <c r="AZ38" s="64"/>
      <c r="BA38" s="64"/>
      <c r="BB38" s="64"/>
      <c r="BC38" s="64"/>
      <c r="BD38" s="72">
        <f t="shared" si="9"/>
        <v>2058942.5</v>
      </c>
      <c r="BE38" s="73">
        <f t="shared" si="1"/>
        <v>1979.75</v>
      </c>
      <c r="BF38" s="74">
        <f t="shared" si="16"/>
        <v>3373.62</v>
      </c>
      <c r="BG38" s="66">
        <f t="shared" si="2"/>
        <v>1449624.7999999998</v>
      </c>
      <c r="BH38" s="75">
        <f t="shared" si="11"/>
        <v>5.4363827786167783E-4</v>
      </c>
      <c r="BI38" s="76">
        <f t="shared" si="12"/>
        <v>5.4363827786167804E-4</v>
      </c>
      <c r="BJ38" s="76">
        <f>+BI38-'Izračun udjela za 2024. (euri)'!BI38</f>
        <v>2.2759338142081843E-8</v>
      </c>
    </row>
    <row r="39" spans="1:62" ht="15.75" customHeight="1" x14ac:dyDescent="0.25">
      <c r="A39" s="60">
        <v>1</v>
      </c>
      <c r="B39" s="61">
        <v>32</v>
      </c>
      <c r="C39" s="61">
        <v>16</v>
      </c>
      <c r="D39" s="62" t="s">
        <v>87</v>
      </c>
      <c r="E39" s="62" t="s">
        <v>117</v>
      </c>
      <c r="F39" s="63">
        <v>2868</v>
      </c>
      <c r="G39" s="64">
        <v>10</v>
      </c>
      <c r="H39" s="64">
        <v>3144533.94</v>
      </c>
      <c r="I39" s="65">
        <v>148242.94089999999</v>
      </c>
      <c r="J39" s="66">
        <v>3295920.0990100005</v>
      </c>
      <c r="K39" s="64">
        <v>2489707.9700000002</v>
      </c>
      <c r="L39" s="65">
        <v>117372.44560000001</v>
      </c>
      <c r="M39" s="66">
        <v>2609569.0768400002</v>
      </c>
      <c r="N39" s="64">
        <v>1736475.61</v>
      </c>
      <c r="O39" s="65">
        <v>81861.886799999993</v>
      </c>
      <c r="P39" s="66">
        <v>1820075.0955200002</v>
      </c>
      <c r="Q39" s="64">
        <v>1950788.28</v>
      </c>
      <c r="R39" s="65">
        <v>93684.038199999995</v>
      </c>
      <c r="S39" s="66">
        <f t="shared" si="3"/>
        <v>2042814.66598</v>
      </c>
      <c r="T39" s="64">
        <v>1799817.25</v>
      </c>
      <c r="U39" s="65">
        <v>86776.012086999996</v>
      </c>
      <c r="V39" s="67">
        <f t="shared" si="4"/>
        <v>1884345.3617043002</v>
      </c>
      <c r="W39" s="64">
        <v>2690638.84</v>
      </c>
      <c r="X39" s="65">
        <v>128125.69725899999</v>
      </c>
      <c r="Y39" s="67">
        <f t="shared" si="0"/>
        <v>2818764.4570150999</v>
      </c>
      <c r="Z39" s="64">
        <v>2959026.8</v>
      </c>
      <c r="AA39" s="68">
        <v>3606.74</v>
      </c>
      <c r="AB39" s="65">
        <v>140906.04909399999</v>
      </c>
      <c r="AC39" s="67">
        <f t="shared" si="5"/>
        <v>3099932.8259966001</v>
      </c>
      <c r="AD39" s="64">
        <v>2857412.6</v>
      </c>
      <c r="AE39" s="68">
        <v>2583.46</v>
      </c>
      <c r="AF39" s="65">
        <v>136067.27162499999</v>
      </c>
      <c r="AG39" s="67">
        <f t="shared" si="6"/>
        <v>2993479.8612125004</v>
      </c>
      <c r="AH39" s="64">
        <v>2461920.7200000002</v>
      </c>
      <c r="AI39" s="68">
        <v>783</v>
      </c>
      <c r="AJ39" s="64">
        <v>0</v>
      </c>
      <c r="AK39" s="67">
        <f t="shared" si="7"/>
        <v>2708112.7920000004</v>
      </c>
      <c r="AL39" s="64">
        <v>3091723.48</v>
      </c>
      <c r="AM39" s="68">
        <v>-507.92</v>
      </c>
      <c r="AN39" s="64">
        <v>0</v>
      </c>
      <c r="AO39" s="67">
        <f t="shared" si="8"/>
        <v>3404754.54</v>
      </c>
      <c r="AP39" s="69"/>
      <c r="AQ39" s="69"/>
      <c r="AR39" s="69"/>
      <c r="AS39" s="69"/>
      <c r="AT39" s="69"/>
      <c r="AU39" s="71"/>
      <c r="AV39" s="64">
        <v>0</v>
      </c>
      <c r="AW39" s="64">
        <v>0</v>
      </c>
      <c r="AX39" s="64">
        <v>0</v>
      </c>
      <c r="AY39" s="64">
        <v>2</v>
      </c>
      <c r="AZ39" s="64"/>
      <c r="BA39" s="64"/>
      <c r="BB39" s="64"/>
      <c r="BC39" s="64"/>
      <c r="BD39" s="72">
        <f t="shared" si="9"/>
        <v>3005008.9</v>
      </c>
      <c r="BE39" s="73">
        <f t="shared" si="1"/>
        <v>1047.77</v>
      </c>
      <c r="BF39" s="74">
        <f t="shared" si="16"/>
        <v>3373.62</v>
      </c>
      <c r="BG39" s="66">
        <f t="shared" si="2"/>
        <v>6670537.7999999998</v>
      </c>
      <c r="BH39" s="75">
        <f t="shared" si="11"/>
        <v>2.5015850184152656E-3</v>
      </c>
      <c r="BI39" s="76">
        <f t="shared" si="12"/>
        <v>2.5015850184152699E-3</v>
      </c>
      <c r="BJ39" s="76">
        <f>+BI39-'Izračun udjela za 2024. (euri)'!BI39</f>
        <v>1.9038671189922085E-8</v>
      </c>
    </row>
    <row r="40" spans="1:62" ht="15.75" customHeight="1" x14ac:dyDescent="0.25">
      <c r="A40" s="60">
        <v>1</v>
      </c>
      <c r="B40" s="61">
        <v>33</v>
      </c>
      <c r="C40" s="61">
        <v>1</v>
      </c>
      <c r="D40" s="62" t="s">
        <v>87</v>
      </c>
      <c r="E40" s="62" t="s">
        <v>118</v>
      </c>
      <c r="F40" s="63">
        <v>5876</v>
      </c>
      <c r="G40" s="64">
        <v>10</v>
      </c>
      <c r="H40" s="64">
        <v>10173024.619999999</v>
      </c>
      <c r="I40" s="65">
        <v>293337.82620000001</v>
      </c>
      <c r="J40" s="66">
        <v>10867655.473180002</v>
      </c>
      <c r="K40" s="64">
        <v>11148456.26</v>
      </c>
      <c r="L40" s="65">
        <v>321464.23450000002</v>
      </c>
      <c r="M40" s="66">
        <v>11909691.228050001</v>
      </c>
      <c r="N40" s="64">
        <v>9487261.2400000002</v>
      </c>
      <c r="O40" s="65">
        <v>273564.66360000003</v>
      </c>
      <c r="P40" s="66">
        <v>10135066.234040001</v>
      </c>
      <c r="Q40" s="64">
        <v>9819121.1999999993</v>
      </c>
      <c r="R40" s="65">
        <v>284443.27750000003</v>
      </c>
      <c r="S40" s="66">
        <f t="shared" si="3"/>
        <v>10488145.714749999</v>
      </c>
      <c r="T40" s="64">
        <v>8456603.4600000009</v>
      </c>
      <c r="U40" s="65">
        <v>245620.13818899999</v>
      </c>
      <c r="V40" s="67">
        <f t="shared" si="4"/>
        <v>9032081.6539921016</v>
      </c>
      <c r="W40" s="64">
        <v>11571184.17</v>
      </c>
      <c r="X40" s="65">
        <v>337024.38630900002</v>
      </c>
      <c r="Y40" s="67">
        <f t="shared" si="0"/>
        <v>12357575.762060102</v>
      </c>
      <c r="Z40" s="64">
        <v>12343739.4</v>
      </c>
      <c r="AA40" s="68">
        <v>38869.410000000003</v>
      </c>
      <c r="AB40" s="65">
        <v>359525.95475899999</v>
      </c>
      <c r="AC40" s="67">
        <f t="shared" si="5"/>
        <v>13146478.438765101</v>
      </c>
      <c r="AD40" s="64">
        <v>12407311.939999999</v>
      </c>
      <c r="AE40" s="68">
        <v>19397.07</v>
      </c>
      <c r="AF40" s="65">
        <v>357642.90950000001</v>
      </c>
      <c r="AG40" s="67">
        <f t="shared" si="6"/>
        <v>13239899.156550001</v>
      </c>
      <c r="AH40" s="64">
        <v>10477192.960000001</v>
      </c>
      <c r="AI40" s="68">
        <v>8146.8</v>
      </c>
      <c r="AJ40" s="64">
        <v>310302.86242399999</v>
      </c>
      <c r="AK40" s="67">
        <f t="shared" si="7"/>
        <v>11194417.627333602</v>
      </c>
      <c r="AL40" s="64">
        <v>12412906.359999999</v>
      </c>
      <c r="AM40" s="68">
        <v>6873.06</v>
      </c>
      <c r="AN40" s="64">
        <v>361203.73126299999</v>
      </c>
      <c r="AO40" s="67">
        <f t="shared" si="8"/>
        <v>13280662.525610698</v>
      </c>
      <c r="AP40" s="69"/>
      <c r="AQ40" s="69"/>
      <c r="AR40" s="69"/>
      <c r="AS40" s="69"/>
      <c r="AT40" s="69"/>
      <c r="AU40" s="71"/>
      <c r="AV40" s="64">
        <v>4</v>
      </c>
      <c r="AW40" s="64">
        <v>4</v>
      </c>
      <c r="AX40" s="64">
        <v>12</v>
      </c>
      <c r="AY40" s="64">
        <v>19</v>
      </c>
      <c r="AZ40" s="64"/>
      <c r="BA40" s="64"/>
      <c r="BB40" s="64"/>
      <c r="BC40" s="64"/>
      <c r="BD40" s="72">
        <f t="shared" si="9"/>
        <v>12643806.699999999</v>
      </c>
      <c r="BE40" s="73">
        <f t="shared" si="1"/>
        <v>2151.77</v>
      </c>
      <c r="BF40" s="74">
        <f t="shared" si="16"/>
        <v>3373.62</v>
      </c>
      <c r="BG40" s="66">
        <f t="shared" si="2"/>
        <v>7179590.5999999996</v>
      </c>
      <c r="BH40" s="75">
        <f t="shared" si="11"/>
        <v>2.6924899943322513E-3</v>
      </c>
      <c r="BI40" s="76">
        <f t="shared" si="12"/>
        <v>2.69248999433225E-3</v>
      </c>
      <c r="BJ40" s="76">
        <f>+BI40-'Izračun udjela za 2024. (euri)'!BI40</f>
        <v>1.1358191353985983E-7</v>
      </c>
    </row>
    <row r="41" spans="1:62" ht="15.75" customHeight="1" x14ac:dyDescent="0.25">
      <c r="A41" s="60">
        <v>1</v>
      </c>
      <c r="B41" s="61">
        <v>34</v>
      </c>
      <c r="C41" s="61">
        <v>1</v>
      </c>
      <c r="D41" s="62" t="s">
        <v>87</v>
      </c>
      <c r="E41" s="62" t="s">
        <v>119</v>
      </c>
      <c r="F41" s="63">
        <v>10737</v>
      </c>
      <c r="G41" s="64">
        <v>10</v>
      </c>
      <c r="H41" s="64">
        <v>33092724.719999999</v>
      </c>
      <c r="I41" s="65">
        <v>2978347.1447000001</v>
      </c>
      <c r="J41" s="66">
        <v>33125815.332830004</v>
      </c>
      <c r="K41" s="64">
        <v>33935912.850000001</v>
      </c>
      <c r="L41" s="65">
        <v>3054234.0608000001</v>
      </c>
      <c r="M41" s="66">
        <v>33969846.668120004</v>
      </c>
      <c r="N41" s="64">
        <v>29333684.48</v>
      </c>
      <c r="O41" s="65">
        <v>2640029.6257000002</v>
      </c>
      <c r="P41" s="66">
        <v>29363020.339730002</v>
      </c>
      <c r="Q41" s="64">
        <v>33432880.350000001</v>
      </c>
      <c r="R41" s="65">
        <v>3015402.7817000002</v>
      </c>
      <c r="S41" s="66">
        <f t="shared" si="3"/>
        <v>33459225.325130004</v>
      </c>
      <c r="T41" s="64">
        <v>30996412.989999998</v>
      </c>
      <c r="U41" s="65">
        <v>2797066.5243589999</v>
      </c>
      <c r="V41" s="67">
        <f t="shared" si="4"/>
        <v>31019281.112205103</v>
      </c>
      <c r="W41" s="64">
        <v>33558446.840000004</v>
      </c>
      <c r="X41" s="65">
        <v>3050767.242087</v>
      </c>
      <c r="Y41" s="67">
        <f t="shared" si="0"/>
        <v>33558447.557704307</v>
      </c>
      <c r="Z41" s="64">
        <v>36788615.409999996</v>
      </c>
      <c r="AA41" s="68">
        <v>55220.62</v>
      </c>
      <c r="AB41" s="65">
        <v>3344418.7770059998</v>
      </c>
      <c r="AC41" s="67">
        <f t="shared" si="5"/>
        <v>36762523.614293396</v>
      </c>
      <c r="AD41" s="64">
        <v>36781466.770000003</v>
      </c>
      <c r="AE41" s="68">
        <v>13380.99</v>
      </c>
      <c r="AF41" s="65">
        <v>3321412.8814409999</v>
      </c>
      <c r="AG41" s="67">
        <f t="shared" si="6"/>
        <v>36839190.188414909</v>
      </c>
      <c r="AH41" s="64">
        <v>33787454.479999997</v>
      </c>
      <c r="AI41" s="68">
        <v>14587.03</v>
      </c>
      <c r="AJ41" s="64">
        <v>3084577.0015670001</v>
      </c>
      <c r="AK41" s="67">
        <f t="shared" si="7"/>
        <v>33811569.493276298</v>
      </c>
      <c r="AL41" s="64">
        <v>40478747.369999997</v>
      </c>
      <c r="AM41" s="68">
        <v>16318.05</v>
      </c>
      <c r="AN41" s="64">
        <v>3668225.9513810002</v>
      </c>
      <c r="AO41" s="67">
        <f t="shared" si="8"/>
        <v>40514873.705480903</v>
      </c>
      <c r="AP41" s="69"/>
      <c r="AQ41" s="69"/>
      <c r="AR41" s="69"/>
      <c r="AS41" s="69"/>
      <c r="AT41" s="69"/>
      <c r="AU41" s="71"/>
      <c r="AV41" s="64">
        <v>21</v>
      </c>
      <c r="AW41" s="64">
        <v>29</v>
      </c>
      <c r="AX41" s="64">
        <v>33</v>
      </c>
      <c r="AY41" s="64">
        <v>25</v>
      </c>
      <c r="AZ41" s="64"/>
      <c r="BA41" s="64"/>
      <c r="BB41" s="64"/>
      <c r="BC41" s="64"/>
      <c r="BD41" s="72">
        <f t="shared" si="9"/>
        <v>36297320.909999996</v>
      </c>
      <c r="BE41" s="73">
        <f t="shared" si="1"/>
        <v>3380.58</v>
      </c>
      <c r="BF41" s="74">
        <f t="shared" si="16"/>
        <v>3373.62</v>
      </c>
      <c r="BG41" s="66">
        <f t="shared" si="2"/>
        <v>0</v>
      </c>
      <c r="BH41" s="75">
        <f t="shared" si="11"/>
        <v>0</v>
      </c>
      <c r="BI41" s="76">
        <f t="shared" si="12"/>
        <v>0</v>
      </c>
      <c r="BJ41" s="76">
        <f>+BI41-'Izračun udjela za 2024. (euri)'!BI41</f>
        <v>0</v>
      </c>
    </row>
    <row r="42" spans="1:62" ht="15.75" customHeight="1" x14ac:dyDescent="0.25">
      <c r="A42" s="60">
        <v>1</v>
      </c>
      <c r="B42" s="61">
        <v>35</v>
      </c>
      <c r="C42" s="61">
        <v>11</v>
      </c>
      <c r="D42" s="62" t="s">
        <v>87</v>
      </c>
      <c r="E42" s="62" t="s">
        <v>120</v>
      </c>
      <c r="F42" s="63">
        <v>2980</v>
      </c>
      <c r="G42" s="64">
        <v>10</v>
      </c>
      <c r="H42" s="64">
        <v>2117352.42</v>
      </c>
      <c r="I42" s="65">
        <v>167754.9693</v>
      </c>
      <c r="J42" s="66">
        <v>2144557.1957700001</v>
      </c>
      <c r="K42" s="64">
        <v>2034965.81</v>
      </c>
      <c r="L42" s="65">
        <v>189118.71350000001</v>
      </c>
      <c r="M42" s="66">
        <v>2030431.8061500001</v>
      </c>
      <c r="N42" s="64">
        <v>1925455.94</v>
      </c>
      <c r="O42" s="65">
        <v>90770.913199999995</v>
      </c>
      <c r="P42" s="66">
        <v>2018153.52948</v>
      </c>
      <c r="Q42" s="64">
        <v>2024225.49</v>
      </c>
      <c r="R42" s="65">
        <v>97185.826199999996</v>
      </c>
      <c r="S42" s="66">
        <f t="shared" si="3"/>
        <v>2119743.6301800003</v>
      </c>
      <c r="T42" s="64">
        <v>1672592.96</v>
      </c>
      <c r="U42" s="65">
        <v>80926.611665000004</v>
      </c>
      <c r="V42" s="67">
        <f t="shared" si="4"/>
        <v>1750832.9831685002</v>
      </c>
      <c r="W42" s="64">
        <v>2710388.78</v>
      </c>
      <c r="X42" s="65">
        <v>129067.080347</v>
      </c>
      <c r="Y42" s="67">
        <f t="shared" si="0"/>
        <v>2839453.8696182999</v>
      </c>
      <c r="Z42" s="64">
        <v>3163712.84</v>
      </c>
      <c r="AA42" s="68">
        <v>960</v>
      </c>
      <c r="AB42" s="65">
        <v>150654.03305200001</v>
      </c>
      <c r="AC42" s="67">
        <f t="shared" si="5"/>
        <v>3347958.6876427997</v>
      </c>
      <c r="AD42" s="64">
        <v>3228952.88</v>
      </c>
      <c r="AE42" s="68">
        <v>4286.8599999999997</v>
      </c>
      <c r="AF42" s="65">
        <v>149641.43723000001</v>
      </c>
      <c r="AG42" s="67">
        <f t="shared" si="6"/>
        <v>3417177.0410470003</v>
      </c>
      <c r="AH42" s="64">
        <v>2790873.64</v>
      </c>
      <c r="AI42" s="68">
        <v>4558.3500000000004</v>
      </c>
      <c r="AJ42" s="64">
        <v>132898.8725</v>
      </c>
      <c r="AK42" s="67">
        <f t="shared" si="7"/>
        <v>2991358.0592500004</v>
      </c>
      <c r="AL42" s="64">
        <v>3589385.09</v>
      </c>
      <c r="AM42" s="68">
        <v>5742.81</v>
      </c>
      <c r="AN42" s="64">
        <v>170923.22437499999</v>
      </c>
      <c r="AO42" s="67">
        <f t="shared" si="8"/>
        <v>3826590.9611875</v>
      </c>
      <c r="AP42" s="69"/>
      <c r="AQ42" s="69"/>
      <c r="AR42" s="69"/>
      <c r="AS42" s="69"/>
      <c r="AT42" s="69"/>
      <c r="AU42" s="71"/>
      <c r="AV42" s="64">
        <v>21</v>
      </c>
      <c r="AW42" s="64">
        <v>21</v>
      </c>
      <c r="AX42" s="64">
        <v>44</v>
      </c>
      <c r="AY42" s="64">
        <v>44</v>
      </c>
      <c r="AZ42" s="64"/>
      <c r="BA42" s="64"/>
      <c r="BB42" s="64"/>
      <c r="BC42" s="64"/>
      <c r="BD42" s="72">
        <f t="shared" si="9"/>
        <v>3284507.72</v>
      </c>
      <c r="BE42" s="73">
        <f t="shared" si="1"/>
        <v>1102.18</v>
      </c>
      <c r="BF42" s="74">
        <f t="shared" si="16"/>
        <v>3373.62</v>
      </c>
      <c r="BG42" s="66">
        <f t="shared" si="2"/>
        <v>6768891.1999999993</v>
      </c>
      <c r="BH42" s="75">
        <f t="shared" si="11"/>
        <v>2.5384695094903633E-3</v>
      </c>
      <c r="BI42" s="76">
        <f t="shared" si="12"/>
        <v>2.5384695094903599E-3</v>
      </c>
      <c r="BJ42" s="76">
        <f>+BI42-'Izračun udjela za 2024. (euri)'!BI42</f>
        <v>7.7854653297154686E-9</v>
      </c>
    </row>
    <row r="43" spans="1:62" ht="15.75" customHeight="1" x14ac:dyDescent="0.25">
      <c r="A43" s="60">
        <v>1</v>
      </c>
      <c r="B43" s="61">
        <v>36</v>
      </c>
      <c r="C43" s="61">
        <v>5</v>
      </c>
      <c r="D43" s="62" t="s">
        <v>87</v>
      </c>
      <c r="E43" s="62" t="s">
        <v>121</v>
      </c>
      <c r="F43" s="63">
        <v>1970</v>
      </c>
      <c r="G43" s="64">
        <v>10</v>
      </c>
      <c r="H43" s="64">
        <v>2435555.6800000002</v>
      </c>
      <c r="I43" s="65">
        <v>219200.73120000001</v>
      </c>
      <c r="J43" s="66">
        <v>2437990.4436800005</v>
      </c>
      <c r="K43" s="64">
        <v>2575835.79</v>
      </c>
      <c r="L43" s="65">
        <v>231825.94690000001</v>
      </c>
      <c r="M43" s="66">
        <v>2578410.8274100004</v>
      </c>
      <c r="N43" s="64">
        <v>2643312.02</v>
      </c>
      <c r="O43" s="65">
        <v>237898.8823</v>
      </c>
      <c r="P43" s="66">
        <v>2645954.4514700002</v>
      </c>
      <c r="Q43" s="64">
        <v>2972737.71</v>
      </c>
      <c r="R43" s="65">
        <v>268923.90340000001</v>
      </c>
      <c r="S43" s="66">
        <f t="shared" si="3"/>
        <v>2974195.18726</v>
      </c>
      <c r="T43" s="64">
        <v>3138010.3</v>
      </c>
      <c r="U43" s="65">
        <v>283970.94890199997</v>
      </c>
      <c r="V43" s="67">
        <f t="shared" si="4"/>
        <v>3139443.2862078003</v>
      </c>
      <c r="W43" s="64">
        <v>3355499.41</v>
      </c>
      <c r="X43" s="65">
        <v>305045.82495400001</v>
      </c>
      <c r="Y43" s="67">
        <f t="shared" si="0"/>
        <v>3355498.9435506007</v>
      </c>
      <c r="Z43" s="64">
        <v>3632108.33</v>
      </c>
      <c r="AA43" s="68">
        <v>7562</v>
      </c>
      <c r="AB43" s="65">
        <v>330192.105522</v>
      </c>
      <c r="AC43" s="67">
        <f t="shared" si="5"/>
        <v>3632107.8469258002</v>
      </c>
      <c r="AD43" s="64">
        <v>3431029.67</v>
      </c>
      <c r="AE43" s="68">
        <v>1342.35</v>
      </c>
      <c r="AF43" s="65">
        <v>304317.29853999999</v>
      </c>
      <c r="AG43" s="67">
        <f t="shared" si="6"/>
        <v>3446157.023606</v>
      </c>
      <c r="AH43" s="64">
        <v>2971550.34</v>
      </c>
      <c r="AI43" s="68">
        <v>1289.76</v>
      </c>
      <c r="AJ43" s="64">
        <v>277238.71097100002</v>
      </c>
      <c r="AK43" s="67">
        <f t="shared" si="7"/>
        <v>2970574.0559319002</v>
      </c>
      <c r="AL43" s="64">
        <v>3493888.19</v>
      </c>
      <c r="AM43" s="68">
        <v>1768.22</v>
      </c>
      <c r="AN43" s="64">
        <v>316191.88085800002</v>
      </c>
      <c r="AO43" s="67">
        <f t="shared" si="8"/>
        <v>3501770.8980562002</v>
      </c>
      <c r="AP43" s="69"/>
      <c r="AQ43" s="69"/>
      <c r="AR43" s="69"/>
      <c r="AS43" s="69"/>
      <c r="AT43" s="69"/>
      <c r="AU43" s="71"/>
      <c r="AV43" s="64">
        <v>0</v>
      </c>
      <c r="AW43" s="64">
        <v>5</v>
      </c>
      <c r="AX43" s="64">
        <v>5</v>
      </c>
      <c r="AY43" s="64">
        <v>5</v>
      </c>
      <c r="AZ43" s="64"/>
      <c r="BA43" s="64"/>
      <c r="BB43" s="64"/>
      <c r="BC43" s="64"/>
      <c r="BD43" s="72">
        <f t="shared" si="9"/>
        <v>3381221.75</v>
      </c>
      <c r="BE43" s="73">
        <f t="shared" si="1"/>
        <v>1716.36</v>
      </c>
      <c r="BF43" s="74">
        <f t="shared" si="16"/>
        <v>3373.62</v>
      </c>
      <c r="BG43" s="66">
        <f t="shared" si="2"/>
        <v>3264802.2</v>
      </c>
      <c r="BH43" s="75">
        <f t="shared" si="11"/>
        <v>1.2243660880850117E-3</v>
      </c>
      <c r="BI43" s="76">
        <f t="shared" si="12"/>
        <v>1.2243660880850099E-3</v>
      </c>
      <c r="BJ43" s="76">
        <f>+BI43-'Izračun udjela za 2024. (euri)'!BI43</f>
        <v>3.0575149149916075E-8</v>
      </c>
    </row>
    <row r="44" spans="1:62" ht="15.75" customHeight="1" x14ac:dyDescent="0.25">
      <c r="A44" s="60">
        <v>1</v>
      </c>
      <c r="B44" s="61">
        <v>37</v>
      </c>
      <c r="C44" s="61">
        <v>9</v>
      </c>
      <c r="D44" s="62" t="s">
        <v>87</v>
      </c>
      <c r="E44" s="62" t="s">
        <v>122</v>
      </c>
      <c r="F44" s="63">
        <v>2563</v>
      </c>
      <c r="G44" s="64">
        <v>10</v>
      </c>
      <c r="H44" s="64">
        <v>2724795.09</v>
      </c>
      <c r="I44" s="65">
        <v>305196.94099999999</v>
      </c>
      <c r="J44" s="66">
        <v>2661557.9638999999</v>
      </c>
      <c r="K44" s="64">
        <v>2434207.9900000002</v>
      </c>
      <c r="L44" s="65">
        <v>287695.57500000001</v>
      </c>
      <c r="M44" s="66">
        <v>2361163.6565</v>
      </c>
      <c r="N44" s="64">
        <v>1940113.88</v>
      </c>
      <c r="O44" s="65">
        <v>174610.8572</v>
      </c>
      <c r="P44" s="66">
        <v>1942053.3250800001</v>
      </c>
      <c r="Q44" s="64">
        <v>2047750.39</v>
      </c>
      <c r="R44" s="65">
        <v>186977.07019999999</v>
      </c>
      <c r="S44" s="66">
        <f t="shared" si="3"/>
        <v>2046850.6517800002</v>
      </c>
      <c r="T44" s="64">
        <v>1617843.36</v>
      </c>
      <c r="U44" s="65">
        <v>148848.241396</v>
      </c>
      <c r="V44" s="67">
        <f t="shared" si="4"/>
        <v>1615894.6304644004</v>
      </c>
      <c r="W44" s="64">
        <v>2426875.7000000002</v>
      </c>
      <c r="X44" s="65">
        <v>220625.507946</v>
      </c>
      <c r="Y44" s="67">
        <f t="shared" si="0"/>
        <v>2426875.2112594005</v>
      </c>
      <c r="Z44" s="64">
        <v>1970938.08</v>
      </c>
      <c r="AA44" s="68">
        <v>14963.62</v>
      </c>
      <c r="AB44" s="65">
        <v>179176.627966</v>
      </c>
      <c r="AC44" s="67">
        <f t="shared" si="5"/>
        <v>2002327.6152374002</v>
      </c>
      <c r="AD44" s="64">
        <v>1798123.2</v>
      </c>
      <c r="AE44" s="68">
        <v>7073.27</v>
      </c>
      <c r="AF44" s="65">
        <v>163466.19796200001</v>
      </c>
      <c r="AG44" s="67">
        <f t="shared" si="6"/>
        <v>1838192.1052418</v>
      </c>
      <c r="AH44" s="64">
        <v>1823917.35</v>
      </c>
      <c r="AI44" s="68">
        <v>11444.16</v>
      </c>
      <c r="AJ44" s="64">
        <v>160533.96132599999</v>
      </c>
      <c r="AK44" s="67">
        <f t="shared" si="7"/>
        <v>1922733.1515414002</v>
      </c>
      <c r="AL44" s="64">
        <v>2406134.7799999998</v>
      </c>
      <c r="AM44" s="68">
        <v>9470.7199999999993</v>
      </c>
      <c r="AN44" s="64">
        <v>220854.144826</v>
      </c>
      <c r="AO44" s="67">
        <f t="shared" si="8"/>
        <v>2490740.9066913999</v>
      </c>
      <c r="AP44" s="69"/>
      <c r="AQ44" s="69"/>
      <c r="AR44" s="69"/>
      <c r="AS44" s="69"/>
      <c r="AT44" s="69"/>
      <c r="AU44" s="71"/>
      <c r="AV44" s="64">
        <v>29</v>
      </c>
      <c r="AW44" s="64">
        <v>29</v>
      </c>
      <c r="AX44" s="64">
        <v>64</v>
      </c>
      <c r="AY44" s="64">
        <v>59</v>
      </c>
      <c r="AZ44" s="64"/>
      <c r="BA44" s="64"/>
      <c r="BB44" s="64"/>
      <c r="BC44" s="64"/>
      <c r="BD44" s="72">
        <f t="shared" si="9"/>
        <v>2136173.7999999998</v>
      </c>
      <c r="BE44" s="73">
        <f t="shared" si="1"/>
        <v>833.47</v>
      </c>
      <c r="BF44" s="74">
        <f t="shared" si="16"/>
        <v>3373.62</v>
      </c>
      <c r="BG44" s="66">
        <f t="shared" si="2"/>
        <v>6510404.4499999993</v>
      </c>
      <c r="BH44" s="75">
        <f t="shared" si="11"/>
        <v>2.4415318111148513E-3</v>
      </c>
      <c r="BI44" s="76">
        <f t="shared" si="12"/>
        <v>2.44153181111485E-3</v>
      </c>
      <c r="BJ44" s="76">
        <f>+BI44-'Izračun udjela za 2024. (euri)'!BI44</f>
        <v>3.4439716039939838E-8</v>
      </c>
    </row>
    <row r="45" spans="1:62" ht="15.75" customHeight="1" x14ac:dyDescent="0.25">
      <c r="A45" s="60">
        <v>1</v>
      </c>
      <c r="B45" s="61">
        <v>38</v>
      </c>
      <c r="C45" s="61">
        <v>8</v>
      </c>
      <c r="D45" s="62" t="s">
        <v>87</v>
      </c>
      <c r="E45" s="62" t="s">
        <v>123</v>
      </c>
      <c r="F45" s="63">
        <v>663</v>
      </c>
      <c r="G45" s="64">
        <v>10</v>
      </c>
      <c r="H45" s="64">
        <v>1701091.96</v>
      </c>
      <c r="I45" s="65">
        <v>0</v>
      </c>
      <c r="J45" s="66">
        <v>1871201.1560000002</v>
      </c>
      <c r="K45" s="64">
        <v>1360425.41</v>
      </c>
      <c r="L45" s="65">
        <v>0</v>
      </c>
      <c r="M45" s="66">
        <v>1496467.9510000001</v>
      </c>
      <c r="N45" s="64">
        <v>1241300.9099999999</v>
      </c>
      <c r="O45" s="65">
        <v>0</v>
      </c>
      <c r="P45" s="66">
        <v>1365431.0009999999</v>
      </c>
      <c r="Q45" s="64">
        <v>1421762.18</v>
      </c>
      <c r="R45" s="65">
        <v>0</v>
      </c>
      <c r="S45" s="66">
        <f t="shared" si="3"/>
        <v>1563938.398</v>
      </c>
      <c r="T45" s="64">
        <v>1225739.31</v>
      </c>
      <c r="U45" s="65">
        <v>0</v>
      </c>
      <c r="V45" s="67">
        <f t="shared" si="4"/>
        <v>1348313.2410000002</v>
      </c>
      <c r="W45" s="64">
        <v>1418399.27</v>
      </c>
      <c r="X45" s="65">
        <v>0</v>
      </c>
      <c r="Y45" s="67">
        <f t="shared" si="0"/>
        <v>1560239.1970000002</v>
      </c>
      <c r="Z45" s="64">
        <v>1907906.92</v>
      </c>
      <c r="AA45" s="68">
        <v>8159</v>
      </c>
      <c r="AB45" s="65">
        <v>0</v>
      </c>
      <c r="AC45" s="67">
        <f t="shared" si="5"/>
        <v>2121072.7120000003</v>
      </c>
      <c r="AD45" s="64">
        <v>1761463.65</v>
      </c>
      <c r="AE45" s="68">
        <v>2328.04</v>
      </c>
      <c r="AF45" s="65">
        <v>0</v>
      </c>
      <c r="AG45" s="67">
        <f t="shared" si="6"/>
        <v>1971349.1710000001</v>
      </c>
      <c r="AH45" s="64">
        <v>1181196.54</v>
      </c>
      <c r="AI45" s="68">
        <v>4732.87</v>
      </c>
      <c r="AJ45" s="64">
        <v>0</v>
      </c>
      <c r="AK45" s="67">
        <f t="shared" si="7"/>
        <v>1356810.037</v>
      </c>
      <c r="AL45" s="64">
        <v>1395735.68</v>
      </c>
      <c r="AM45" s="68">
        <v>6800</v>
      </c>
      <c r="AN45" s="64">
        <v>0</v>
      </c>
      <c r="AO45" s="67">
        <f t="shared" si="8"/>
        <v>1610329.2480000001</v>
      </c>
      <c r="AP45" s="69"/>
      <c r="AQ45" s="69"/>
      <c r="AR45" s="69"/>
      <c r="AS45" s="69"/>
      <c r="AT45" s="69"/>
      <c r="AU45" s="71"/>
      <c r="AV45" s="64">
        <v>19</v>
      </c>
      <c r="AW45" s="64">
        <v>22</v>
      </c>
      <c r="AX45" s="64">
        <v>38</v>
      </c>
      <c r="AY45" s="64">
        <v>50</v>
      </c>
      <c r="AZ45" s="64"/>
      <c r="BA45" s="64"/>
      <c r="BB45" s="64"/>
      <c r="BC45" s="64"/>
      <c r="BD45" s="72">
        <f t="shared" si="9"/>
        <v>1723960.07</v>
      </c>
      <c r="BE45" s="73">
        <f t="shared" si="1"/>
        <v>2600.2399999999998</v>
      </c>
      <c r="BF45" s="74">
        <f t="shared" si="16"/>
        <v>3373.62</v>
      </c>
      <c r="BG45" s="66">
        <f t="shared" si="2"/>
        <v>512750.94000000006</v>
      </c>
      <c r="BH45" s="75">
        <f t="shared" si="11"/>
        <v>1.9229185234245205E-4</v>
      </c>
      <c r="BI45" s="76">
        <f t="shared" si="12"/>
        <v>1.92291852342452E-4</v>
      </c>
      <c r="BJ45" s="76">
        <f>+BI45-'Izračun udjela za 2024. (euri)'!BI45</f>
        <v>9.0574694829818198E-9</v>
      </c>
    </row>
    <row r="46" spans="1:62" ht="15.75" customHeight="1" x14ac:dyDescent="0.25">
      <c r="A46" s="60">
        <v>1</v>
      </c>
      <c r="B46" s="61">
        <v>39</v>
      </c>
      <c r="C46" s="61">
        <v>12</v>
      </c>
      <c r="D46" s="62" t="s">
        <v>87</v>
      </c>
      <c r="E46" s="62" t="s">
        <v>124</v>
      </c>
      <c r="F46" s="63">
        <v>2357</v>
      </c>
      <c r="G46" s="64">
        <v>10</v>
      </c>
      <c r="H46" s="64">
        <v>2415501.6</v>
      </c>
      <c r="I46" s="65">
        <v>217395.80119999999</v>
      </c>
      <c r="J46" s="66">
        <v>2417916.3786800001</v>
      </c>
      <c r="K46" s="64">
        <v>2566275.75</v>
      </c>
      <c r="L46" s="65">
        <v>230965.4999</v>
      </c>
      <c r="M46" s="66">
        <v>2568841.2751099998</v>
      </c>
      <c r="N46" s="64">
        <v>1632695.34</v>
      </c>
      <c r="O46" s="65">
        <v>146943.1502</v>
      </c>
      <c r="P46" s="66">
        <v>1634327.4087800002</v>
      </c>
      <c r="Q46" s="64">
        <v>2176456.12</v>
      </c>
      <c r="R46" s="65">
        <v>198817.2211</v>
      </c>
      <c r="S46" s="66">
        <f t="shared" si="3"/>
        <v>2175402.7887900001</v>
      </c>
      <c r="T46" s="64">
        <v>1206886.3600000001</v>
      </c>
      <c r="U46" s="65">
        <v>111421.068925</v>
      </c>
      <c r="V46" s="67">
        <f t="shared" si="4"/>
        <v>1205011.8201825002</v>
      </c>
      <c r="W46" s="64">
        <v>2294104.46</v>
      </c>
      <c r="X46" s="65">
        <v>208555.46287300001</v>
      </c>
      <c r="Y46" s="67">
        <f t="shared" si="0"/>
        <v>2294103.8968397002</v>
      </c>
      <c r="Z46" s="64">
        <v>2956653.93</v>
      </c>
      <c r="AA46" s="68">
        <v>2640</v>
      </c>
      <c r="AB46" s="65">
        <v>268787.18264100002</v>
      </c>
      <c r="AC46" s="67">
        <f t="shared" si="5"/>
        <v>2956653.4220949006</v>
      </c>
      <c r="AD46" s="64">
        <v>2648190.11</v>
      </c>
      <c r="AE46" s="68">
        <v>0</v>
      </c>
      <c r="AF46" s="65">
        <v>240744.939255</v>
      </c>
      <c r="AG46" s="67">
        <f t="shared" si="6"/>
        <v>2648189.6878195</v>
      </c>
      <c r="AH46" s="64">
        <v>2872675.61</v>
      </c>
      <c r="AI46" s="68">
        <v>0</v>
      </c>
      <c r="AJ46" s="64">
        <v>261153.19997300001</v>
      </c>
      <c r="AK46" s="67">
        <f t="shared" si="7"/>
        <v>2872674.6510296999</v>
      </c>
      <c r="AL46" s="64">
        <v>3136777.91</v>
      </c>
      <c r="AM46" s="68">
        <v>15147.39</v>
      </c>
      <c r="AN46" s="64">
        <v>285162.54108900001</v>
      </c>
      <c r="AO46" s="67">
        <f t="shared" si="8"/>
        <v>3136776.9058021004</v>
      </c>
      <c r="AP46" s="69"/>
      <c r="AQ46" s="69"/>
      <c r="AR46" s="69"/>
      <c r="AS46" s="69"/>
      <c r="AT46" s="69"/>
      <c r="AU46" s="71"/>
      <c r="AV46" s="64">
        <v>0</v>
      </c>
      <c r="AW46" s="64">
        <v>0</v>
      </c>
      <c r="AX46" s="64">
        <v>0</v>
      </c>
      <c r="AY46" s="64">
        <v>0</v>
      </c>
      <c r="AZ46" s="64"/>
      <c r="BA46" s="64"/>
      <c r="BB46" s="64"/>
      <c r="BC46" s="64"/>
      <c r="BD46" s="72">
        <f t="shared" si="9"/>
        <v>2781679.71</v>
      </c>
      <c r="BE46" s="73">
        <f t="shared" si="1"/>
        <v>1180.18</v>
      </c>
      <c r="BF46" s="74">
        <f t="shared" si="16"/>
        <v>3373.62</v>
      </c>
      <c r="BG46" s="66">
        <f t="shared" si="2"/>
        <v>5169938.0799999991</v>
      </c>
      <c r="BH46" s="75">
        <f t="shared" si="11"/>
        <v>1.9388301265697919E-3</v>
      </c>
      <c r="BI46" s="76">
        <f t="shared" si="12"/>
        <v>1.9388301265697899E-3</v>
      </c>
      <c r="BJ46" s="76">
        <f>+BI46-'Izračun udjela za 2024. (euri)'!BI46</f>
        <v>5.7134947369823566E-8</v>
      </c>
    </row>
    <row r="47" spans="1:62" ht="15.75" customHeight="1" x14ac:dyDescent="0.25">
      <c r="A47" s="60">
        <v>1</v>
      </c>
      <c r="B47" s="61">
        <v>40</v>
      </c>
      <c r="C47" s="61">
        <v>18</v>
      </c>
      <c r="D47" s="62" t="s">
        <v>87</v>
      </c>
      <c r="E47" s="62" t="s">
        <v>125</v>
      </c>
      <c r="F47" s="63">
        <v>1523</v>
      </c>
      <c r="G47" s="64">
        <v>10</v>
      </c>
      <c r="H47" s="64">
        <v>2820491.85</v>
      </c>
      <c r="I47" s="65">
        <v>0</v>
      </c>
      <c r="J47" s="66">
        <v>3102541.0350000001</v>
      </c>
      <c r="K47" s="64">
        <v>3015997.1</v>
      </c>
      <c r="L47" s="65">
        <v>0</v>
      </c>
      <c r="M47" s="66">
        <v>3317596.8100000005</v>
      </c>
      <c r="N47" s="64">
        <v>2621377.33</v>
      </c>
      <c r="O47" s="65">
        <v>0</v>
      </c>
      <c r="P47" s="66">
        <v>2883515.0630000001</v>
      </c>
      <c r="Q47" s="64">
        <v>3070495.96</v>
      </c>
      <c r="R47" s="65">
        <v>0</v>
      </c>
      <c r="S47" s="66">
        <f t="shared" si="3"/>
        <v>3377545.5560000003</v>
      </c>
      <c r="T47" s="64">
        <v>2867583.35</v>
      </c>
      <c r="U47" s="65">
        <v>0</v>
      </c>
      <c r="V47" s="67">
        <f t="shared" si="4"/>
        <v>3154341.6850000005</v>
      </c>
      <c r="W47" s="64">
        <v>3439600.8</v>
      </c>
      <c r="X47" s="65">
        <v>0</v>
      </c>
      <c r="Y47" s="67">
        <f t="shared" si="0"/>
        <v>3783560.88</v>
      </c>
      <c r="Z47" s="64">
        <v>4087386.95</v>
      </c>
      <c r="AA47" s="68">
        <v>100535.05</v>
      </c>
      <c r="AB47" s="65">
        <v>0</v>
      </c>
      <c r="AC47" s="67">
        <f t="shared" si="5"/>
        <v>5187437.0900000008</v>
      </c>
      <c r="AD47" s="64">
        <v>2698031.41</v>
      </c>
      <c r="AE47" s="68">
        <v>89137.21</v>
      </c>
      <c r="AF47" s="65">
        <v>0</v>
      </c>
      <c r="AG47" s="67">
        <f t="shared" si="6"/>
        <v>3655183.6200000006</v>
      </c>
      <c r="AH47" s="64">
        <v>2885449.26</v>
      </c>
      <c r="AI47" s="68">
        <v>136876.25</v>
      </c>
      <c r="AJ47" s="64">
        <v>0</v>
      </c>
      <c r="AK47" s="67">
        <f t="shared" si="7"/>
        <v>3940830.3110000002</v>
      </c>
      <c r="AL47" s="64">
        <v>4077389.61</v>
      </c>
      <c r="AM47" s="68">
        <v>185712.55</v>
      </c>
      <c r="AN47" s="64">
        <v>0</v>
      </c>
      <c r="AO47" s="67">
        <f t="shared" si="8"/>
        <v>5259294.7660000008</v>
      </c>
      <c r="AP47" s="69"/>
      <c r="AQ47" s="69"/>
      <c r="AR47" s="69"/>
      <c r="AS47" s="69"/>
      <c r="AT47" s="69"/>
      <c r="AU47" s="71"/>
      <c r="AV47" s="64">
        <v>486</v>
      </c>
      <c r="AW47" s="64">
        <v>476</v>
      </c>
      <c r="AX47" s="64">
        <v>556</v>
      </c>
      <c r="AY47" s="64">
        <v>593</v>
      </c>
      <c r="AZ47" s="64"/>
      <c r="BA47" s="64"/>
      <c r="BB47" s="64"/>
      <c r="BC47" s="64"/>
      <c r="BD47" s="72">
        <f t="shared" si="9"/>
        <v>4365261.33</v>
      </c>
      <c r="BE47" s="73">
        <f t="shared" si="1"/>
        <v>2866.23</v>
      </c>
      <c r="BF47" s="74">
        <f t="shared" si="16"/>
        <v>3373.62</v>
      </c>
      <c r="BG47" s="66">
        <f t="shared" si="2"/>
        <v>772754.96999999986</v>
      </c>
      <c r="BH47" s="75">
        <f t="shared" si="11"/>
        <v>2.8979856104824678E-4</v>
      </c>
      <c r="BI47" s="76">
        <f t="shared" si="12"/>
        <v>2.89798561048247E-4</v>
      </c>
      <c r="BJ47" s="76">
        <f>+BI47-'Izračun udjela za 2024. (euri)'!BI47</f>
        <v>8.6445794670220351E-9</v>
      </c>
    </row>
    <row r="48" spans="1:62" ht="15.75" customHeight="1" x14ac:dyDescent="0.25">
      <c r="A48" s="60">
        <v>1</v>
      </c>
      <c r="B48" s="61">
        <v>41</v>
      </c>
      <c r="C48" s="61">
        <v>2</v>
      </c>
      <c r="D48" s="62" t="s">
        <v>87</v>
      </c>
      <c r="E48" s="62" t="s">
        <v>126</v>
      </c>
      <c r="F48" s="63">
        <v>2182</v>
      </c>
      <c r="G48" s="64">
        <v>10</v>
      </c>
      <c r="H48" s="64">
        <v>2304506.36</v>
      </c>
      <c r="I48" s="65">
        <v>0</v>
      </c>
      <c r="J48" s="66">
        <v>2534956.9960000003</v>
      </c>
      <c r="K48" s="64">
        <v>1938359.83</v>
      </c>
      <c r="L48" s="65">
        <v>0</v>
      </c>
      <c r="M48" s="66">
        <v>2132195.8130000001</v>
      </c>
      <c r="N48" s="64">
        <v>1906750.86</v>
      </c>
      <c r="O48" s="65">
        <v>0</v>
      </c>
      <c r="P48" s="66">
        <v>2097425.9460000005</v>
      </c>
      <c r="Q48" s="64">
        <v>2109571.4900000002</v>
      </c>
      <c r="R48" s="65">
        <v>0</v>
      </c>
      <c r="S48" s="66">
        <f t="shared" si="3"/>
        <v>2320528.6390000004</v>
      </c>
      <c r="T48" s="64">
        <v>1870415.32</v>
      </c>
      <c r="U48" s="65">
        <v>0</v>
      </c>
      <c r="V48" s="67">
        <f t="shared" si="4"/>
        <v>2057456.8520000002</v>
      </c>
      <c r="W48" s="64">
        <v>2825268.99</v>
      </c>
      <c r="X48" s="65">
        <v>0</v>
      </c>
      <c r="Y48" s="67">
        <f t="shared" si="0"/>
        <v>3107795.8890000004</v>
      </c>
      <c r="Z48" s="64">
        <v>3897306.01</v>
      </c>
      <c r="AA48" s="68">
        <v>2550.0100000000002</v>
      </c>
      <c r="AB48" s="65">
        <v>0</v>
      </c>
      <c r="AC48" s="67">
        <f t="shared" si="5"/>
        <v>4287036.6110000005</v>
      </c>
      <c r="AD48" s="64">
        <v>5169385.4000000004</v>
      </c>
      <c r="AE48" s="68">
        <v>0</v>
      </c>
      <c r="AF48" s="65">
        <v>0</v>
      </c>
      <c r="AG48" s="67">
        <f t="shared" si="6"/>
        <v>5686323.9400000004</v>
      </c>
      <c r="AH48" s="64">
        <v>4120531.33</v>
      </c>
      <c r="AI48" s="68">
        <v>0</v>
      </c>
      <c r="AJ48" s="64">
        <v>0</v>
      </c>
      <c r="AK48" s="67">
        <f t="shared" si="7"/>
        <v>4532584.4630000005</v>
      </c>
      <c r="AL48" s="64">
        <v>4980302.8099999996</v>
      </c>
      <c r="AM48" s="68">
        <v>0</v>
      </c>
      <c r="AN48" s="64">
        <v>0</v>
      </c>
      <c r="AO48" s="67">
        <f t="shared" si="8"/>
        <v>5478333.091</v>
      </c>
      <c r="AP48" s="69"/>
      <c r="AQ48" s="69"/>
      <c r="AR48" s="69"/>
      <c r="AS48" s="69"/>
      <c r="AT48" s="69"/>
      <c r="AU48" s="71"/>
      <c r="AV48" s="64">
        <v>0</v>
      </c>
      <c r="AW48" s="64">
        <v>0</v>
      </c>
      <c r="AX48" s="64">
        <v>0</v>
      </c>
      <c r="AY48" s="64">
        <v>0</v>
      </c>
      <c r="AZ48" s="64"/>
      <c r="BA48" s="64"/>
      <c r="BB48" s="64"/>
      <c r="BC48" s="64"/>
      <c r="BD48" s="72">
        <f t="shared" si="9"/>
        <v>4618414.8</v>
      </c>
      <c r="BE48" s="73">
        <f t="shared" si="1"/>
        <v>2116.6</v>
      </c>
      <c r="BF48" s="74">
        <f t="shared" si="16"/>
        <v>3373.62</v>
      </c>
      <c r="BG48" s="66">
        <f t="shared" si="2"/>
        <v>2742817.64</v>
      </c>
      <c r="BH48" s="75">
        <f t="shared" si="11"/>
        <v>1.0286114436633754E-3</v>
      </c>
      <c r="BI48" s="76">
        <f t="shared" si="12"/>
        <v>1.0286114436633799E-3</v>
      </c>
      <c r="BJ48" s="76">
        <f>+BI48-'Izračun udjela za 2024. (euri)'!BI48</f>
        <v>2.8898055799871092E-8</v>
      </c>
    </row>
    <row r="49" spans="1:62" ht="15.75" customHeight="1" x14ac:dyDescent="0.25">
      <c r="A49" s="60">
        <v>1</v>
      </c>
      <c r="B49" s="61">
        <v>42</v>
      </c>
      <c r="C49" s="61">
        <v>18</v>
      </c>
      <c r="D49" s="62" t="s">
        <v>91</v>
      </c>
      <c r="E49" s="62" t="s">
        <v>127</v>
      </c>
      <c r="F49" s="63">
        <v>4441</v>
      </c>
      <c r="G49" s="64">
        <v>12</v>
      </c>
      <c r="H49" s="64">
        <v>12315029.73</v>
      </c>
      <c r="I49" s="65">
        <v>690110.72849999997</v>
      </c>
      <c r="J49" s="66">
        <v>13019909.281680003</v>
      </c>
      <c r="K49" s="64">
        <v>12265353.41</v>
      </c>
      <c r="L49" s="65">
        <v>687326.96329999994</v>
      </c>
      <c r="M49" s="66">
        <v>12967389.620304</v>
      </c>
      <c r="N49" s="64">
        <v>11001588.49</v>
      </c>
      <c r="O49" s="65">
        <v>616506.20220000006</v>
      </c>
      <c r="P49" s="66">
        <v>11631292.162336003</v>
      </c>
      <c r="Q49" s="64">
        <v>11328517.300000001</v>
      </c>
      <c r="R49" s="65">
        <v>640628.64720000001</v>
      </c>
      <c r="S49" s="66">
        <f t="shared" si="3"/>
        <v>11970435.291136002</v>
      </c>
      <c r="T49" s="64">
        <v>10685127.300000001</v>
      </c>
      <c r="U49" s="65">
        <v>604901.38189199998</v>
      </c>
      <c r="V49" s="67">
        <f t="shared" si="4"/>
        <v>11289853.028280962</v>
      </c>
      <c r="W49" s="64">
        <v>12135890.6</v>
      </c>
      <c r="X49" s="65">
        <v>686936.35473200004</v>
      </c>
      <c r="Y49" s="67">
        <f t="shared" si="0"/>
        <v>12822828.754700162</v>
      </c>
      <c r="Z49" s="64">
        <v>13064023.199999999</v>
      </c>
      <c r="AA49" s="68">
        <v>216518.26</v>
      </c>
      <c r="AB49" s="65">
        <v>739472.02568099997</v>
      </c>
      <c r="AC49" s="67">
        <f t="shared" si="5"/>
        <v>14750436.864037281</v>
      </c>
      <c r="AD49" s="64">
        <v>12158596.18</v>
      </c>
      <c r="AE49" s="68">
        <v>162945.47</v>
      </c>
      <c r="AF49" s="65">
        <v>703624.97530399996</v>
      </c>
      <c r="AG49" s="67">
        <f t="shared" si="6"/>
        <v>13868428.82285952</v>
      </c>
      <c r="AH49" s="64">
        <v>10387477.84</v>
      </c>
      <c r="AI49" s="68">
        <v>268793.78999999998</v>
      </c>
      <c r="AJ49" s="64">
        <v>587875.69953099999</v>
      </c>
      <c r="AK49" s="67">
        <f t="shared" si="7"/>
        <v>12134425.352525283</v>
      </c>
      <c r="AL49" s="64">
        <v>14586735.99</v>
      </c>
      <c r="AM49" s="68">
        <v>295296.3</v>
      </c>
      <c r="AN49" s="64">
        <v>825651.00027399999</v>
      </c>
      <c r="AO49" s="67">
        <f t="shared" si="8"/>
        <v>16560083.332493121</v>
      </c>
      <c r="AP49" s="69"/>
      <c r="AQ49" s="69"/>
      <c r="AR49" s="69"/>
      <c r="AS49" s="69"/>
      <c r="AT49" s="69"/>
      <c r="AU49" s="71"/>
      <c r="AV49" s="64">
        <v>708</v>
      </c>
      <c r="AW49" s="64">
        <v>727</v>
      </c>
      <c r="AX49" s="64">
        <v>869</v>
      </c>
      <c r="AY49" s="64">
        <v>880</v>
      </c>
      <c r="AZ49" s="64"/>
      <c r="BA49" s="64"/>
      <c r="BB49" s="64"/>
      <c r="BC49" s="64"/>
      <c r="BD49" s="72">
        <f t="shared" si="9"/>
        <v>14027240.630000001</v>
      </c>
      <c r="BE49" s="73">
        <f t="shared" si="1"/>
        <v>3158.58</v>
      </c>
      <c r="BF49" s="74">
        <f t="shared" ref="BF49:BF50" si="17">+$BJ$601</f>
        <v>3415.13</v>
      </c>
      <c r="BG49" s="66">
        <f t="shared" si="2"/>
        <v>1139338.5500000007</v>
      </c>
      <c r="BH49" s="75">
        <f t="shared" si="11"/>
        <v>4.2727473151909492E-4</v>
      </c>
      <c r="BI49" s="76">
        <f t="shared" si="12"/>
        <v>4.2727473151909498E-4</v>
      </c>
      <c r="BJ49" s="76">
        <f>+BI49-'Izračun udjela za 2024. (euri)'!BI49</f>
        <v>-9.1867109600941854E-10</v>
      </c>
    </row>
    <row r="50" spans="1:62" ht="15.75" customHeight="1" x14ac:dyDescent="0.25">
      <c r="A50" s="60">
        <v>1</v>
      </c>
      <c r="B50" s="61">
        <v>43</v>
      </c>
      <c r="C50" s="61">
        <v>18</v>
      </c>
      <c r="D50" s="62" t="s">
        <v>91</v>
      </c>
      <c r="E50" s="62" t="s">
        <v>128</v>
      </c>
      <c r="F50" s="63">
        <v>5999</v>
      </c>
      <c r="G50" s="64">
        <v>12</v>
      </c>
      <c r="H50" s="64">
        <v>17099725.899999999</v>
      </c>
      <c r="I50" s="65">
        <v>0</v>
      </c>
      <c r="J50" s="66">
        <v>19151693.008000001</v>
      </c>
      <c r="K50" s="64">
        <v>18425747.870000001</v>
      </c>
      <c r="L50" s="65">
        <v>0</v>
      </c>
      <c r="M50" s="66">
        <v>20636837.614400003</v>
      </c>
      <c r="N50" s="64">
        <v>17911865.27</v>
      </c>
      <c r="O50" s="65">
        <v>1003743.5812</v>
      </c>
      <c r="P50" s="66">
        <v>18937096.291456003</v>
      </c>
      <c r="Q50" s="64">
        <v>18451663.77</v>
      </c>
      <c r="R50" s="65">
        <v>1038824.0302</v>
      </c>
      <c r="S50" s="66">
        <f t="shared" si="3"/>
        <v>19502380.508576002</v>
      </c>
      <c r="T50" s="64">
        <v>16282822.109999999</v>
      </c>
      <c r="U50" s="65">
        <v>917344.52204800001</v>
      </c>
      <c r="V50" s="67">
        <f t="shared" si="4"/>
        <v>17209334.898506239</v>
      </c>
      <c r="W50" s="64">
        <v>19097450.780000001</v>
      </c>
      <c r="X50" s="65">
        <v>1080986.2048249999</v>
      </c>
      <c r="Y50" s="67">
        <f t="shared" si="0"/>
        <v>20178440.324196003</v>
      </c>
      <c r="Z50" s="64">
        <v>21553550.370000001</v>
      </c>
      <c r="AA50" s="68">
        <v>142357.26</v>
      </c>
      <c r="AB50" s="65">
        <v>1220010.4514059999</v>
      </c>
      <c r="AC50" s="67">
        <f t="shared" si="5"/>
        <v>23536444.577625282</v>
      </c>
      <c r="AD50" s="64">
        <v>18761059.829999998</v>
      </c>
      <c r="AE50" s="68">
        <v>127577.64</v>
      </c>
      <c r="AF50" s="65">
        <v>1077700.9064219999</v>
      </c>
      <c r="AG50" s="67">
        <f t="shared" si="6"/>
        <v>20562955.037607361</v>
      </c>
      <c r="AH50" s="64">
        <v>18445306.379999999</v>
      </c>
      <c r="AI50" s="68">
        <v>188756.44</v>
      </c>
      <c r="AJ50" s="64">
        <v>1044073.081111</v>
      </c>
      <c r="AK50" s="67">
        <f t="shared" si="7"/>
        <v>20344774.081955679</v>
      </c>
      <c r="AL50" s="64">
        <v>23822405.620000001</v>
      </c>
      <c r="AM50" s="68">
        <v>196175.98</v>
      </c>
      <c r="AN50" s="64">
        <v>1348436.8937840001</v>
      </c>
      <c r="AO50" s="67">
        <f t="shared" si="8"/>
        <v>26070007.875761922</v>
      </c>
      <c r="AP50" s="69"/>
      <c r="AQ50" s="69"/>
      <c r="AR50" s="69"/>
      <c r="AS50" s="69"/>
      <c r="AT50" s="69"/>
      <c r="AU50" s="71"/>
      <c r="AV50" s="64">
        <v>549</v>
      </c>
      <c r="AW50" s="64">
        <v>536</v>
      </c>
      <c r="AX50" s="64">
        <v>635</v>
      </c>
      <c r="AY50" s="64">
        <v>666</v>
      </c>
      <c r="AZ50" s="64"/>
      <c r="BA50" s="64"/>
      <c r="BB50" s="64"/>
      <c r="BC50" s="64"/>
      <c r="BD50" s="72">
        <f t="shared" si="9"/>
        <v>22138524.379999999</v>
      </c>
      <c r="BE50" s="73">
        <f t="shared" si="1"/>
        <v>3690.37</v>
      </c>
      <c r="BF50" s="74">
        <f t="shared" si="17"/>
        <v>3415.13</v>
      </c>
      <c r="BG50" s="66">
        <f t="shared" si="2"/>
        <v>0</v>
      </c>
      <c r="BH50" s="75">
        <f t="shared" si="11"/>
        <v>0</v>
      </c>
      <c r="BI50" s="76">
        <f t="shared" si="12"/>
        <v>0</v>
      </c>
      <c r="BJ50" s="76">
        <f>+BI50-'Izračun udjela za 2024. (euri)'!BI50</f>
        <v>0</v>
      </c>
    </row>
    <row r="51" spans="1:62" ht="15.75" customHeight="1" x14ac:dyDescent="0.25">
      <c r="A51" s="60">
        <v>1</v>
      </c>
      <c r="B51" s="61">
        <v>44</v>
      </c>
      <c r="C51" s="61">
        <v>16</v>
      </c>
      <c r="D51" s="62" t="s">
        <v>87</v>
      </c>
      <c r="E51" s="62" t="s">
        <v>129</v>
      </c>
      <c r="F51" s="63">
        <v>3712</v>
      </c>
      <c r="G51" s="64">
        <v>10</v>
      </c>
      <c r="H51" s="64">
        <v>3599109.23</v>
      </c>
      <c r="I51" s="65">
        <v>169672.96660000001</v>
      </c>
      <c r="J51" s="66">
        <v>3772379.8897400005</v>
      </c>
      <c r="K51" s="64">
        <v>3763608.57</v>
      </c>
      <c r="L51" s="65">
        <v>177427.91459999999</v>
      </c>
      <c r="M51" s="66">
        <v>3944798.7209400004</v>
      </c>
      <c r="N51" s="64">
        <v>2851263.64</v>
      </c>
      <c r="O51" s="65">
        <v>134415.7714</v>
      </c>
      <c r="P51" s="66">
        <v>2988532.6554600005</v>
      </c>
      <c r="Q51" s="64">
        <v>3312631.47</v>
      </c>
      <c r="R51" s="65">
        <v>157178.45250000001</v>
      </c>
      <c r="S51" s="66">
        <f t="shared" si="3"/>
        <v>3470998.3192500002</v>
      </c>
      <c r="T51" s="64">
        <v>3731889.46</v>
      </c>
      <c r="U51" s="65">
        <v>177543.695205</v>
      </c>
      <c r="V51" s="67">
        <f t="shared" si="4"/>
        <v>3909780.3412744999</v>
      </c>
      <c r="W51" s="64">
        <v>4240450.59</v>
      </c>
      <c r="X51" s="65">
        <v>201926.12192000001</v>
      </c>
      <c r="Y51" s="67">
        <f t="shared" si="0"/>
        <v>4442376.9148880001</v>
      </c>
      <c r="Z51" s="64">
        <v>4888912.21</v>
      </c>
      <c r="AA51" s="68">
        <v>11581.94</v>
      </c>
      <c r="AB51" s="65">
        <v>232805.195656</v>
      </c>
      <c r="AC51" s="67">
        <f t="shared" si="5"/>
        <v>5128777.5817784006</v>
      </c>
      <c r="AD51" s="64">
        <v>4681413.8600000003</v>
      </c>
      <c r="AE51" s="68">
        <v>1417.5</v>
      </c>
      <c r="AF51" s="65">
        <v>222924.29476799999</v>
      </c>
      <c r="AG51" s="67">
        <f t="shared" si="6"/>
        <v>4922579.2717552008</v>
      </c>
      <c r="AH51" s="64">
        <v>4628318.51</v>
      </c>
      <c r="AI51" s="68">
        <v>10771.87</v>
      </c>
      <c r="AJ51" s="64">
        <v>220395.73854600001</v>
      </c>
      <c r="AK51" s="67">
        <f t="shared" si="7"/>
        <v>4856665.9915994005</v>
      </c>
      <c r="AL51" s="64">
        <v>5803857.5999999996</v>
      </c>
      <c r="AM51" s="68">
        <v>787.5</v>
      </c>
      <c r="AN51" s="64">
        <v>276373.65020400001</v>
      </c>
      <c r="AO51" s="67">
        <f t="shared" si="8"/>
        <v>6102466.0947756004</v>
      </c>
      <c r="AP51" s="69"/>
      <c r="AQ51" s="69"/>
      <c r="AR51" s="69"/>
      <c r="AS51" s="69"/>
      <c r="AT51" s="69"/>
      <c r="AU51" s="71"/>
      <c r="AV51" s="64">
        <v>12</v>
      </c>
      <c r="AW51" s="64">
        <v>12</v>
      </c>
      <c r="AX51" s="64">
        <v>12</v>
      </c>
      <c r="AY51" s="64">
        <v>14</v>
      </c>
      <c r="AZ51" s="64"/>
      <c r="BA51" s="64"/>
      <c r="BB51" s="64"/>
      <c r="BC51" s="64"/>
      <c r="BD51" s="72">
        <f t="shared" si="9"/>
        <v>5090573.17</v>
      </c>
      <c r="BE51" s="73">
        <f t="shared" si="1"/>
        <v>1371.38</v>
      </c>
      <c r="BF51" s="74">
        <f t="shared" ref="BF51:BF57" si="18">+$BJ$600</f>
        <v>3373.62</v>
      </c>
      <c r="BG51" s="66">
        <f t="shared" si="2"/>
        <v>7432314.879999999</v>
      </c>
      <c r="BH51" s="75">
        <f t="shared" si="11"/>
        <v>2.7872666512665368E-3</v>
      </c>
      <c r="BI51" s="76">
        <f t="shared" si="12"/>
        <v>2.7872666512665399E-3</v>
      </c>
      <c r="BJ51" s="76">
        <f>+BI51-'Izračun udjela za 2024. (euri)'!BI51</f>
        <v>2.1603422200016514E-8</v>
      </c>
    </row>
    <row r="52" spans="1:62" ht="15.75" customHeight="1" x14ac:dyDescent="0.25">
      <c r="A52" s="60">
        <v>1</v>
      </c>
      <c r="B52" s="61">
        <v>46</v>
      </c>
      <c r="C52" s="61">
        <v>12</v>
      </c>
      <c r="D52" s="62" t="s">
        <v>87</v>
      </c>
      <c r="E52" s="62" t="s">
        <v>130</v>
      </c>
      <c r="F52" s="63">
        <v>2964</v>
      </c>
      <c r="G52" s="64">
        <v>10</v>
      </c>
      <c r="H52" s="64">
        <v>2316239.34</v>
      </c>
      <c r="I52" s="65">
        <v>301609.554</v>
      </c>
      <c r="J52" s="66">
        <v>2216092.7645999999</v>
      </c>
      <c r="K52" s="64">
        <v>2446457.88</v>
      </c>
      <c r="L52" s="65">
        <v>302781.223</v>
      </c>
      <c r="M52" s="66">
        <v>2358044.3226999999</v>
      </c>
      <c r="N52" s="64">
        <v>1863896.09</v>
      </c>
      <c r="O52" s="65">
        <v>167751.2438</v>
      </c>
      <c r="P52" s="66">
        <v>1865759.3308200003</v>
      </c>
      <c r="Q52" s="64">
        <v>2399114.9700000002</v>
      </c>
      <c r="R52" s="65">
        <v>219035.42180000001</v>
      </c>
      <c r="S52" s="66">
        <f t="shared" si="3"/>
        <v>2398087.5030200002</v>
      </c>
      <c r="T52" s="64">
        <v>1843938.17</v>
      </c>
      <c r="U52" s="65">
        <v>169347.593601</v>
      </c>
      <c r="V52" s="67">
        <f t="shared" si="4"/>
        <v>1842049.6340389</v>
      </c>
      <c r="W52" s="64">
        <v>3053532.26</v>
      </c>
      <c r="X52" s="65">
        <v>277594.28954799997</v>
      </c>
      <c r="Y52" s="67">
        <f t="shared" si="0"/>
        <v>3053531.7674972001</v>
      </c>
      <c r="Z52" s="64">
        <v>3711151.22</v>
      </c>
      <c r="AA52" s="68">
        <v>8534.5</v>
      </c>
      <c r="AB52" s="65">
        <v>337377.82976499997</v>
      </c>
      <c r="AC52" s="67">
        <f t="shared" si="5"/>
        <v>3711150.7292585005</v>
      </c>
      <c r="AD52" s="64">
        <v>3805814.05</v>
      </c>
      <c r="AE52" s="68">
        <v>3800</v>
      </c>
      <c r="AF52" s="65">
        <v>362193.16637799999</v>
      </c>
      <c r="AG52" s="67">
        <f t="shared" si="6"/>
        <v>3787982.9719842002</v>
      </c>
      <c r="AH52" s="64">
        <v>3661063.6</v>
      </c>
      <c r="AI52" s="68">
        <v>1081.45</v>
      </c>
      <c r="AJ52" s="64">
        <v>332630.65489100001</v>
      </c>
      <c r="AK52" s="67">
        <f t="shared" si="7"/>
        <v>3661276.2396199005</v>
      </c>
      <c r="AL52" s="64">
        <v>4457572.55</v>
      </c>
      <c r="AM52" s="68">
        <v>-1508.3</v>
      </c>
      <c r="AN52" s="64">
        <v>405218.77407699998</v>
      </c>
      <c r="AO52" s="67">
        <f t="shared" si="8"/>
        <v>4457589.1535152998</v>
      </c>
      <c r="AP52" s="69"/>
      <c r="AQ52" s="69"/>
      <c r="AR52" s="69"/>
      <c r="AS52" s="69"/>
      <c r="AT52" s="69"/>
      <c r="AU52" s="71"/>
      <c r="AV52" s="64">
        <v>0</v>
      </c>
      <c r="AW52" s="64">
        <v>0</v>
      </c>
      <c r="AX52" s="64">
        <v>0</v>
      </c>
      <c r="AY52" s="64">
        <v>0</v>
      </c>
      <c r="AZ52" s="64"/>
      <c r="BA52" s="64"/>
      <c r="BB52" s="64"/>
      <c r="BC52" s="64"/>
      <c r="BD52" s="72">
        <f t="shared" si="9"/>
        <v>3734306.17</v>
      </c>
      <c r="BE52" s="73">
        <f t="shared" si="1"/>
        <v>1259.8900000000001</v>
      </c>
      <c r="BF52" s="74">
        <f t="shared" si="18"/>
        <v>3373.62</v>
      </c>
      <c r="BG52" s="66">
        <f t="shared" si="2"/>
        <v>6265095.7199999988</v>
      </c>
      <c r="BH52" s="75">
        <f t="shared" si="11"/>
        <v>2.3495361336667037E-3</v>
      </c>
      <c r="BI52" s="76">
        <f t="shared" si="12"/>
        <v>2.3495361336666998E-3</v>
      </c>
      <c r="BJ52" s="76">
        <f>+BI52-'Izračun udjela za 2024. (euri)'!BI52</f>
        <v>7.7703359599966271E-8</v>
      </c>
    </row>
    <row r="53" spans="1:62" ht="15.75" customHeight="1" x14ac:dyDescent="0.25">
      <c r="A53" s="60">
        <v>1</v>
      </c>
      <c r="B53" s="61">
        <v>47</v>
      </c>
      <c r="C53" s="61">
        <v>18</v>
      </c>
      <c r="D53" s="62" t="s">
        <v>87</v>
      </c>
      <c r="E53" s="62" t="s">
        <v>131</v>
      </c>
      <c r="F53" s="63">
        <v>1453</v>
      </c>
      <c r="G53" s="64">
        <v>10</v>
      </c>
      <c r="H53" s="64">
        <v>1951082.53</v>
      </c>
      <c r="I53" s="65">
        <v>51219.056100000002</v>
      </c>
      <c r="J53" s="66">
        <v>2089849.8212900003</v>
      </c>
      <c r="K53" s="64">
        <v>2272980.34</v>
      </c>
      <c r="L53" s="65">
        <v>56700.927199999998</v>
      </c>
      <c r="M53" s="66">
        <v>2437907.3540800004</v>
      </c>
      <c r="N53" s="64">
        <v>2198641.2599999998</v>
      </c>
      <c r="O53" s="65">
        <v>42679.739600000001</v>
      </c>
      <c r="P53" s="66">
        <v>2371557.6724399999</v>
      </c>
      <c r="Q53" s="64">
        <v>2603518.79</v>
      </c>
      <c r="R53" s="65">
        <v>51181.809800000003</v>
      </c>
      <c r="S53" s="66">
        <f t="shared" si="3"/>
        <v>2807570.6782200001</v>
      </c>
      <c r="T53" s="64">
        <v>2712604.46</v>
      </c>
      <c r="U53" s="65">
        <v>53360.675554000001</v>
      </c>
      <c r="V53" s="67">
        <f t="shared" si="4"/>
        <v>2925168.1628906005</v>
      </c>
      <c r="W53" s="64">
        <v>2987370.5</v>
      </c>
      <c r="X53" s="65">
        <v>58575.953170000001</v>
      </c>
      <c r="Y53" s="67">
        <f t="shared" si="0"/>
        <v>3221674.0015130001</v>
      </c>
      <c r="Z53" s="64">
        <v>3615606.12</v>
      </c>
      <c r="AA53" s="68">
        <v>20241.189999999999</v>
      </c>
      <c r="AB53" s="65">
        <v>70894.291962999996</v>
      </c>
      <c r="AC53" s="67">
        <f t="shared" si="5"/>
        <v>4109567.7018407006</v>
      </c>
      <c r="AD53" s="64">
        <v>3374063.03</v>
      </c>
      <c r="AE53" s="68">
        <v>14798.32</v>
      </c>
      <c r="AF53" s="65">
        <v>66157.240827000001</v>
      </c>
      <c r="AG53" s="67">
        <f t="shared" si="6"/>
        <v>3845168.2160903001</v>
      </c>
      <c r="AH53" s="64">
        <v>3150360.08</v>
      </c>
      <c r="AI53" s="68">
        <v>22799.73</v>
      </c>
      <c r="AJ53" s="64">
        <v>61771.747319000002</v>
      </c>
      <c r="AK53" s="67">
        <f t="shared" si="7"/>
        <v>3618217.4629491004</v>
      </c>
      <c r="AL53" s="64">
        <v>3358405.08</v>
      </c>
      <c r="AM53" s="68">
        <v>23381.95</v>
      </c>
      <c r="AN53" s="64">
        <v>65851.049733000007</v>
      </c>
      <c r="AO53" s="67">
        <f t="shared" si="8"/>
        <v>3850189.2882937002</v>
      </c>
      <c r="AP53" s="69"/>
      <c r="AQ53" s="69"/>
      <c r="AR53" s="69"/>
      <c r="AS53" s="69"/>
      <c r="AT53" s="69"/>
      <c r="AU53" s="71"/>
      <c r="AV53" s="64">
        <v>141</v>
      </c>
      <c r="AW53" s="64">
        <v>135</v>
      </c>
      <c r="AX53" s="64">
        <v>149</v>
      </c>
      <c r="AY53" s="64">
        <v>154</v>
      </c>
      <c r="AZ53" s="64"/>
      <c r="BA53" s="64"/>
      <c r="BB53" s="64"/>
      <c r="BC53" s="64"/>
      <c r="BD53" s="72">
        <f t="shared" si="9"/>
        <v>3728963.33</v>
      </c>
      <c r="BE53" s="73">
        <f t="shared" si="1"/>
        <v>2566.39</v>
      </c>
      <c r="BF53" s="74">
        <f t="shared" si="18"/>
        <v>3373.62</v>
      </c>
      <c r="BG53" s="66">
        <f t="shared" si="2"/>
        <v>1172905.19</v>
      </c>
      <c r="BH53" s="75">
        <f t="shared" si="11"/>
        <v>4.3986289251303105E-4</v>
      </c>
      <c r="BI53" s="76">
        <f t="shared" si="12"/>
        <v>4.3986289251303099E-4</v>
      </c>
      <c r="BJ53" s="76">
        <f>+BI53-'Izračun udjela za 2024. (euri)'!BI53</f>
        <v>3.0740381800991017E-8</v>
      </c>
    </row>
    <row r="54" spans="1:62" ht="15.75" customHeight="1" x14ac:dyDescent="0.25">
      <c r="A54" s="60">
        <v>1</v>
      </c>
      <c r="B54" s="61">
        <v>48</v>
      </c>
      <c r="C54" s="61">
        <v>5</v>
      </c>
      <c r="D54" s="62" t="s">
        <v>87</v>
      </c>
      <c r="E54" s="62" t="s">
        <v>132</v>
      </c>
      <c r="F54" s="63">
        <v>5425</v>
      </c>
      <c r="G54" s="64">
        <v>10</v>
      </c>
      <c r="H54" s="64">
        <v>3745002.75</v>
      </c>
      <c r="I54" s="65">
        <v>447326.53100000002</v>
      </c>
      <c r="J54" s="66">
        <v>3627443.8409000002</v>
      </c>
      <c r="K54" s="64">
        <v>4423240.7699999996</v>
      </c>
      <c r="L54" s="65">
        <v>502004.978</v>
      </c>
      <c r="M54" s="66">
        <v>4313359.3711999999</v>
      </c>
      <c r="N54" s="64">
        <v>3344015.22</v>
      </c>
      <c r="O54" s="65">
        <v>300962.2683</v>
      </c>
      <c r="P54" s="66">
        <v>3347358.2468700004</v>
      </c>
      <c r="Q54" s="64">
        <v>4436254.4800000004</v>
      </c>
      <c r="R54" s="65">
        <v>403160.24810000003</v>
      </c>
      <c r="S54" s="66">
        <f t="shared" si="3"/>
        <v>4436403.6550900005</v>
      </c>
      <c r="T54" s="64">
        <v>4346825.21</v>
      </c>
      <c r="U54" s="65">
        <v>395567.40691800002</v>
      </c>
      <c r="V54" s="67">
        <f t="shared" si="4"/>
        <v>4346383.5833902005</v>
      </c>
      <c r="W54" s="64">
        <v>6230831.7800000003</v>
      </c>
      <c r="X54" s="65">
        <v>566439.61641699995</v>
      </c>
      <c r="Y54" s="67">
        <f t="shared" si="0"/>
        <v>6230831.3799413005</v>
      </c>
      <c r="Z54" s="64">
        <v>7738036.6900000004</v>
      </c>
      <c r="AA54" s="68">
        <v>19817.57</v>
      </c>
      <c r="AB54" s="65">
        <v>703458.22368399997</v>
      </c>
      <c r="AC54" s="67">
        <f t="shared" si="5"/>
        <v>7731086.9859476006</v>
      </c>
      <c r="AD54" s="64">
        <v>8456324.4800000004</v>
      </c>
      <c r="AE54" s="68">
        <v>2510.1</v>
      </c>
      <c r="AF54" s="65">
        <v>773024.72268899996</v>
      </c>
      <c r="AG54" s="67">
        <f t="shared" si="6"/>
        <v>8467018.623042101</v>
      </c>
      <c r="AH54" s="64">
        <v>8158893.0800000001</v>
      </c>
      <c r="AI54" s="68">
        <v>2956.01</v>
      </c>
      <c r="AJ54" s="64">
        <v>748393.78651899996</v>
      </c>
      <c r="AK54" s="67">
        <f t="shared" si="7"/>
        <v>8196147.6118291011</v>
      </c>
      <c r="AL54" s="64">
        <v>11118061.66</v>
      </c>
      <c r="AM54" s="68">
        <v>7121.42</v>
      </c>
      <c r="AN54" s="64">
        <v>1003621.49015</v>
      </c>
      <c r="AO54" s="67">
        <f t="shared" si="8"/>
        <v>11165900.624834999</v>
      </c>
      <c r="AP54" s="69"/>
      <c r="AQ54" s="69"/>
      <c r="AR54" s="69"/>
      <c r="AS54" s="69"/>
      <c r="AT54" s="69"/>
      <c r="AU54" s="71"/>
      <c r="AV54" s="64">
        <v>9</v>
      </c>
      <c r="AW54" s="64">
        <v>11</v>
      </c>
      <c r="AX54" s="64">
        <v>29</v>
      </c>
      <c r="AY54" s="64">
        <v>29</v>
      </c>
      <c r="AZ54" s="64"/>
      <c r="BA54" s="64"/>
      <c r="BB54" s="64"/>
      <c r="BC54" s="64"/>
      <c r="BD54" s="72">
        <f t="shared" si="9"/>
        <v>8358197.0499999998</v>
      </c>
      <c r="BE54" s="73">
        <f t="shared" si="1"/>
        <v>1540.68</v>
      </c>
      <c r="BF54" s="74">
        <f t="shared" si="18"/>
        <v>3373.62</v>
      </c>
      <c r="BG54" s="66">
        <f t="shared" si="2"/>
        <v>9943699.4999999981</v>
      </c>
      <c r="BH54" s="75">
        <f t="shared" si="11"/>
        <v>3.7290860861058854E-3</v>
      </c>
      <c r="BI54" s="76">
        <f t="shared" si="12"/>
        <v>3.7290860861058902E-3</v>
      </c>
      <c r="BJ54" s="76">
        <f>+BI54-'Izračun udjela za 2024. (euri)'!BI54</f>
        <v>3.3120080850188721E-8</v>
      </c>
    </row>
    <row r="55" spans="1:62" ht="15.75" customHeight="1" x14ac:dyDescent="0.25">
      <c r="A55" s="60">
        <v>1</v>
      </c>
      <c r="B55" s="61">
        <v>49</v>
      </c>
      <c r="C55" s="61">
        <v>4</v>
      </c>
      <c r="D55" s="62" t="s">
        <v>87</v>
      </c>
      <c r="E55" s="62" t="s">
        <v>133</v>
      </c>
      <c r="F55" s="63">
        <v>1491</v>
      </c>
      <c r="G55" s="64">
        <v>10</v>
      </c>
      <c r="H55" s="64">
        <v>479161.84</v>
      </c>
      <c r="I55" s="65">
        <v>0</v>
      </c>
      <c r="J55" s="66">
        <v>527078.02400000009</v>
      </c>
      <c r="K55" s="64">
        <v>576776.71</v>
      </c>
      <c r="L55" s="65">
        <v>0</v>
      </c>
      <c r="M55" s="66">
        <v>634454.38100000005</v>
      </c>
      <c r="N55" s="64">
        <v>415304.03</v>
      </c>
      <c r="O55" s="65">
        <v>0</v>
      </c>
      <c r="P55" s="66">
        <v>456834.43300000008</v>
      </c>
      <c r="Q55" s="64">
        <v>723310.56</v>
      </c>
      <c r="R55" s="65">
        <v>0</v>
      </c>
      <c r="S55" s="66">
        <f t="shared" si="3"/>
        <v>795641.61600000015</v>
      </c>
      <c r="T55" s="64">
        <v>403504.57</v>
      </c>
      <c r="U55" s="65">
        <v>0</v>
      </c>
      <c r="V55" s="67">
        <f t="shared" si="4"/>
        <v>443855.02700000006</v>
      </c>
      <c r="W55" s="64">
        <v>938039.77</v>
      </c>
      <c r="X55" s="65">
        <v>0</v>
      </c>
      <c r="Y55" s="67">
        <f t="shared" si="0"/>
        <v>1031843.7470000001</v>
      </c>
      <c r="Z55" s="64">
        <v>1063099.23</v>
      </c>
      <c r="AA55" s="68">
        <v>4679.3100000000004</v>
      </c>
      <c r="AB55" s="65">
        <v>0</v>
      </c>
      <c r="AC55" s="67">
        <f t="shared" si="5"/>
        <v>1169409.1530000002</v>
      </c>
      <c r="AD55" s="64">
        <v>1044479.05</v>
      </c>
      <c r="AE55" s="68">
        <v>4662.1000000000004</v>
      </c>
      <c r="AF55" s="65">
        <v>0</v>
      </c>
      <c r="AG55" s="67">
        <f t="shared" si="6"/>
        <v>1152048.6450000003</v>
      </c>
      <c r="AH55" s="64">
        <v>1034718.87</v>
      </c>
      <c r="AI55" s="68">
        <v>4155.53</v>
      </c>
      <c r="AJ55" s="64">
        <v>0</v>
      </c>
      <c r="AK55" s="67">
        <f t="shared" si="7"/>
        <v>1153419.6740000001</v>
      </c>
      <c r="AL55" s="64">
        <v>1254020.6399999999</v>
      </c>
      <c r="AM55" s="68">
        <v>2259.7800000000002</v>
      </c>
      <c r="AN55" s="64">
        <v>0</v>
      </c>
      <c r="AO55" s="67">
        <f t="shared" si="8"/>
        <v>1403336.946</v>
      </c>
      <c r="AP55" s="69"/>
      <c r="AQ55" s="69"/>
      <c r="AR55" s="69"/>
      <c r="AS55" s="69"/>
      <c r="AT55" s="69"/>
      <c r="AU55" s="71"/>
      <c r="AV55" s="64">
        <v>0</v>
      </c>
      <c r="AW55" s="64">
        <v>5</v>
      </c>
      <c r="AX55" s="64">
        <v>12</v>
      </c>
      <c r="AY55" s="64">
        <v>16</v>
      </c>
      <c r="AZ55" s="64"/>
      <c r="BA55" s="64"/>
      <c r="BB55" s="64"/>
      <c r="BC55" s="64"/>
      <c r="BD55" s="72">
        <f t="shared" si="9"/>
        <v>1182011.6299999999</v>
      </c>
      <c r="BE55" s="73">
        <f t="shared" si="1"/>
        <v>792.76</v>
      </c>
      <c r="BF55" s="74">
        <f t="shared" si="18"/>
        <v>3373.62</v>
      </c>
      <c r="BG55" s="66">
        <f t="shared" si="2"/>
        <v>3848062.2599999993</v>
      </c>
      <c r="BH55" s="75">
        <f t="shared" si="11"/>
        <v>1.4431002698980565E-3</v>
      </c>
      <c r="BI55" s="76">
        <f t="shared" si="12"/>
        <v>1.44310026989806E-3</v>
      </c>
      <c r="BJ55" s="76">
        <f>+BI55-'Izračun udjela za 2024. (euri)'!BI55</f>
        <v>3.3213634309872675E-8</v>
      </c>
    </row>
    <row r="56" spans="1:62" ht="15.75" customHeight="1" x14ac:dyDescent="0.25">
      <c r="A56" s="60">
        <v>1</v>
      </c>
      <c r="B56" s="61">
        <v>50</v>
      </c>
      <c r="C56" s="61">
        <v>17</v>
      </c>
      <c r="D56" s="62" t="s">
        <v>87</v>
      </c>
      <c r="E56" s="62" t="s">
        <v>134</v>
      </c>
      <c r="F56" s="63">
        <v>1799</v>
      </c>
      <c r="G56" s="64">
        <v>10</v>
      </c>
      <c r="H56" s="64">
        <v>1300850.8600000001</v>
      </c>
      <c r="I56" s="65">
        <v>56241.71</v>
      </c>
      <c r="J56" s="66">
        <v>1369070.0650000002</v>
      </c>
      <c r="K56" s="64">
        <v>1100566.08</v>
      </c>
      <c r="L56" s="65">
        <v>49783.649100000002</v>
      </c>
      <c r="M56" s="66">
        <v>1155860.67399</v>
      </c>
      <c r="N56" s="64">
        <v>770909.55</v>
      </c>
      <c r="O56" s="65">
        <v>22229.1908</v>
      </c>
      <c r="P56" s="66">
        <v>823548.39512000012</v>
      </c>
      <c r="Q56" s="64">
        <v>862635.55</v>
      </c>
      <c r="R56" s="65">
        <v>27459.3655</v>
      </c>
      <c r="S56" s="66">
        <f t="shared" si="3"/>
        <v>918693.80295000016</v>
      </c>
      <c r="T56" s="64">
        <v>994087.28</v>
      </c>
      <c r="U56" s="65">
        <v>32001.977449000002</v>
      </c>
      <c r="V56" s="67">
        <f t="shared" si="4"/>
        <v>1058293.8328061001</v>
      </c>
      <c r="W56" s="64">
        <v>1374354.34</v>
      </c>
      <c r="X56" s="65">
        <v>40029.801874999997</v>
      </c>
      <c r="Y56" s="67">
        <f t="shared" si="0"/>
        <v>1467756.9919375004</v>
      </c>
      <c r="Z56" s="64">
        <v>1504416.85</v>
      </c>
      <c r="AA56" s="68">
        <v>59997.1</v>
      </c>
      <c r="AB56" s="65">
        <v>43818.049991</v>
      </c>
      <c r="AC56" s="67">
        <f t="shared" si="5"/>
        <v>1669361.8700099001</v>
      </c>
      <c r="AD56" s="64">
        <v>1234906.54</v>
      </c>
      <c r="AE56" s="68">
        <v>22264.080000000002</v>
      </c>
      <c r="AF56" s="65">
        <v>32559.299822000001</v>
      </c>
      <c r="AG56" s="67">
        <f t="shared" si="6"/>
        <v>1443291.4761957999</v>
      </c>
      <c r="AH56" s="64">
        <v>1046955.68</v>
      </c>
      <c r="AI56" s="68">
        <v>25443.5</v>
      </c>
      <c r="AJ56" s="64">
        <v>30513.727277999998</v>
      </c>
      <c r="AK56" s="67">
        <f t="shared" si="7"/>
        <v>1273248.2979942001</v>
      </c>
      <c r="AL56" s="64">
        <v>1593093.57</v>
      </c>
      <c r="AM56" s="68">
        <v>22563.69</v>
      </c>
      <c r="AN56" s="64">
        <v>46407.155411</v>
      </c>
      <c r="AO56" s="67">
        <f t="shared" si="8"/>
        <v>1910834.9970479005</v>
      </c>
      <c r="AP56" s="69"/>
      <c r="AQ56" s="69"/>
      <c r="AR56" s="69"/>
      <c r="AS56" s="69"/>
      <c r="AT56" s="69"/>
      <c r="AU56" s="71"/>
      <c r="AV56" s="64">
        <v>78</v>
      </c>
      <c r="AW56" s="64">
        <v>88</v>
      </c>
      <c r="AX56" s="64">
        <v>111</v>
      </c>
      <c r="AY56" s="64">
        <v>142</v>
      </c>
      <c r="AZ56" s="64"/>
      <c r="BA56" s="64"/>
      <c r="BB56" s="64"/>
      <c r="BC56" s="64"/>
      <c r="BD56" s="72">
        <f t="shared" si="9"/>
        <v>1552898.73</v>
      </c>
      <c r="BE56" s="73">
        <f t="shared" si="1"/>
        <v>863.2</v>
      </c>
      <c r="BF56" s="74">
        <f t="shared" si="18"/>
        <v>3373.62</v>
      </c>
      <c r="BG56" s="66">
        <f t="shared" si="2"/>
        <v>4516245.58</v>
      </c>
      <c r="BH56" s="75">
        <f t="shared" si="11"/>
        <v>1.6936823718189803E-3</v>
      </c>
      <c r="BI56" s="76">
        <f t="shared" si="12"/>
        <v>1.6936823718189801E-3</v>
      </c>
      <c r="BJ56" s="76">
        <f>+BI56-'Izračun udjela za 2024. (euri)'!BI56</f>
        <v>4.5338359029980027E-8</v>
      </c>
    </row>
    <row r="57" spans="1:62" ht="15.75" customHeight="1" x14ac:dyDescent="0.25">
      <c r="A57" s="60">
        <v>1</v>
      </c>
      <c r="B57" s="61">
        <v>51</v>
      </c>
      <c r="C57" s="61">
        <v>15</v>
      </c>
      <c r="D57" s="62" t="s">
        <v>87</v>
      </c>
      <c r="E57" s="62" t="s">
        <v>135</v>
      </c>
      <c r="F57" s="63">
        <v>171</v>
      </c>
      <c r="G57" s="64">
        <v>10</v>
      </c>
      <c r="H57" s="64">
        <v>86735.96</v>
      </c>
      <c r="I57" s="65">
        <v>6747.6896999999999</v>
      </c>
      <c r="J57" s="66">
        <v>87987.097330000004</v>
      </c>
      <c r="K57" s="64">
        <v>69493.64</v>
      </c>
      <c r="L57" s="65">
        <v>6551.5128999999997</v>
      </c>
      <c r="M57" s="66">
        <v>69236.339810000005</v>
      </c>
      <c r="N57" s="64">
        <v>-11188.86</v>
      </c>
      <c r="O57" s="65">
        <v>-527.45699999999999</v>
      </c>
      <c r="P57" s="66">
        <v>-11727.543300000001</v>
      </c>
      <c r="Q57" s="64">
        <v>84217.8</v>
      </c>
      <c r="R57" s="65">
        <v>4321.4763999999996</v>
      </c>
      <c r="S57" s="66">
        <f t="shared" si="3"/>
        <v>87885.955960000007</v>
      </c>
      <c r="T57" s="64">
        <v>20453.189999999999</v>
      </c>
      <c r="U57" s="65">
        <v>1196.52836</v>
      </c>
      <c r="V57" s="67">
        <f t="shared" si="4"/>
        <v>21182.327804</v>
      </c>
      <c r="W57" s="64">
        <v>60118.82</v>
      </c>
      <c r="X57" s="65">
        <v>2862.8494449999998</v>
      </c>
      <c r="Y57" s="67">
        <f t="shared" si="0"/>
        <v>62981.567610500002</v>
      </c>
      <c r="Z57" s="64">
        <v>147031.54999999999</v>
      </c>
      <c r="AA57" s="68">
        <v>0</v>
      </c>
      <c r="AB57" s="65">
        <v>7001.5576140000003</v>
      </c>
      <c r="AC57" s="67">
        <f t="shared" si="5"/>
        <v>190332.99162460002</v>
      </c>
      <c r="AD57" s="64">
        <v>263206.75</v>
      </c>
      <c r="AE57" s="68">
        <v>3217.5</v>
      </c>
      <c r="AF57" s="65">
        <v>12025.65259</v>
      </c>
      <c r="AG57" s="67">
        <f t="shared" si="6"/>
        <v>309059.95715100004</v>
      </c>
      <c r="AH57" s="64">
        <v>184836.47</v>
      </c>
      <c r="AI57" s="68">
        <v>1890</v>
      </c>
      <c r="AJ57" s="64">
        <v>8803.2654430000002</v>
      </c>
      <c r="AK57" s="67">
        <f t="shared" si="7"/>
        <v>221257.5250127</v>
      </c>
      <c r="AL57" s="64">
        <v>169957.75</v>
      </c>
      <c r="AM57" s="68">
        <v>1892.75</v>
      </c>
      <c r="AN57" s="64">
        <v>8513.6021560000008</v>
      </c>
      <c r="AO57" s="67">
        <f t="shared" si="8"/>
        <v>205206.53762839999</v>
      </c>
      <c r="AP57" s="69"/>
      <c r="AQ57" s="69"/>
      <c r="AR57" s="69"/>
      <c r="AS57" s="69"/>
      <c r="AT57" s="69"/>
      <c r="AU57" s="71"/>
      <c r="AV57" s="64">
        <v>22</v>
      </c>
      <c r="AW57" s="64">
        <v>22</v>
      </c>
      <c r="AX57" s="64">
        <v>18</v>
      </c>
      <c r="AY57" s="64">
        <v>18</v>
      </c>
      <c r="AZ57" s="64"/>
      <c r="BA57" s="64"/>
      <c r="BB57" s="64"/>
      <c r="BC57" s="64"/>
      <c r="BD57" s="72">
        <f t="shared" si="9"/>
        <v>197767.72</v>
      </c>
      <c r="BE57" s="73">
        <f t="shared" si="1"/>
        <v>1156.54</v>
      </c>
      <c r="BF57" s="74">
        <f t="shared" si="18"/>
        <v>3373.62</v>
      </c>
      <c r="BG57" s="66">
        <f t="shared" si="2"/>
        <v>379120.68</v>
      </c>
      <c r="BH57" s="75">
        <f t="shared" si="11"/>
        <v>1.4217783358628266E-4</v>
      </c>
      <c r="BI57" s="76">
        <f t="shared" si="12"/>
        <v>1.4217783358628301E-4</v>
      </c>
      <c r="BJ57" s="76">
        <f>+BI57-'Izračun udjela za 2024. (euri)'!BI57</f>
        <v>2.9647697300113317E-9</v>
      </c>
    </row>
    <row r="58" spans="1:62" ht="15.75" customHeight="1" x14ac:dyDescent="0.25">
      <c r="A58" s="60">
        <v>1</v>
      </c>
      <c r="B58" s="61">
        <v>52</v>
      </c>
      <c r="C58" s="61">
        <v>8</v>
      </c>
      <c r="D58" s="62" t="s">
        <v>91</v>
      </c>
      <c r="E58" s="62" t="s">
        <v>136</v>
      </c>
      <c r="F58" s="63">
        <v>2716</v>
      </c>
      <c r="G58" s="64">
        <v>12</v>
      </c>
      <c r="H58" s="64">
        <v>9539614.9900000002</v>
      </c>
      <c r="I58" s="65">
        <v>0</v>
      </c>
      <c r="J58" s="66">
        <v>10684368.788800001</v>
      </c>
      <c r="K58" s="64">
        <v>10238032.76</v>
      </c>
      <c r="L58" s="65">
        <v>0</v>
      </c>
      <c r="M58" s="66">
        <v>11466596.691200001</v>
      </c>
      <c r="N58" s="64">
        <v>9186601.5700000003</v>
      </c>
      <c r="O58" s="65">
        <v>0</v>
      </c>
      <c r="P58" s="66">
        <v>10288993.758400001</v>
      </c>
      <c r="Q58" s="64">
        <v>9046940.5800000001</v>
      </c>
      <c r="R58" s="65">
        <v>0</v>
      </c>
      <c r="S58" s="66">
        <f t="shared" si="3"/>
        <v>10132573.449600002</v>
      </c>
      <c r="T58" s="64">
        <v>7546257.29</v>
      </c>
      <c r="U58" s="65">
        <v>0</v>
      </c>
      <c r="V58" s="67">
        <f t="shared" si="4"/>
        <v>8451808.1648000013</v>
      </c>
      <c r="W58" s="64">
        <v>8697384.5</v>
      </c>
      <c r="X58" s="65">
        <v>0</v>
      </c>
      <c r="Y58" s="67">
        <f t="shared" si="0"/>
        <v>9741070.6400000006</v>
      </c>
      <c r="Z58" s="64">
        <v>9624883.1400000006</v>
      </c>
      <c r="AA58" s="68">
        <v>664370.69999999995</v>
      </c>
      <c r="AB58" s="65">
        <v>0</v>
      </c>
      <c r="AC58" s="67">
        <f t="shared" si="5"/>
        <v>14823773.932800002</v>
      </c>
      <c r="AD58" s="64">
        <v>9157553.2100000009</v>
      </c>
      <c r="AE58" s="68">
        <v>585962.51</v>
      </c>
      <c r="AF58" s="65">
        <v>0</v>
      </c>
      <c r="AG58" s="67">
        <f t="shared" si="6"/>
        <v>14463781.584000003</v>
      </c>
      <c r="AH58" s="64">
        <v>8583365.7899999991</v>
      </c>
      <c r="AI58" s="68">
        <v>794058.78</v>
      </c>
      <c r="AJ58" s="64">
        <v>0</v>
      </c>
      <c r="AK58" s="67">
        <f t="shared" si="7"/>
        <v>14199143.851199999</v>
      </c>
      <c r="AL58" s="64">
        <v>11299095.17</v>
      </c>
      <c r="AM58" s="68">
        <v>891588.74</v>
      </c>
      <c r="AN58" s="64">
        <v>0</v>
      </c>
      <c r="AO58" s="67">
        <f t="shared" si="8"/>
        <v>17326407.2016</v>
      </c>
      <c r="AP58" s="69"/>
      <c r="AQ58" s="69"/>
      <c r="AR58" s="69"/>
      <c r="AS58" s="69"/>
      <c r="AT58" s="69"/>
      <c r="AU58" s="71"/>
      <c r="AV58" s="64">
        <v>2850</v>
      </c>
      <c r="AW58" s="64">
        <v>2895</v>
      </c>
      <c r="AX58" s="64">
        <v>3259</v>
      </c>
      <c r="AY58" s="64">
        <v>3375</v>
      </c>
      <c r="AZ58" s="64"/>
      <c r="BA58" s="64"/>
      <c r="BB58" s="64"/>
      <c r="BC58" s="64"/>
      <c r="BD58" s="72">
        <f t="shared" si="9"/>
        <v>14110835.439999999</v>
      </c>
      <c r="BE58" s="73">
        <f t="shared" si="1"/>
        <v>5195.45</v>
      </c>
      <c r="BF58" s="74">
        <f t="shared" ref="BF58:BF59" si="19">+$BJ$601</f>
        <v>3415.13</v>
      </c>
      <c r="BG58" s="66">
        <f t="shared" si="2"/>
        <v>0</v>
      </c>
      <c r="BH58" s="75">
        <f t="shared" si="11"/>
        <v>0</v>
      </c>
      <c r="BI58" s="76">
        <f t="shared" si="12"/>
        <v>0</v>
      </c>
      <c r="BJ58" s="76">
        <f>+BI58-'Izračun udjela za 2024. (euri)'!BI58</f>
        <v>0</v>
      </c>
    </row>
    <row r="59" spans="1:62" ht="15.75" customHeight="1" x14ac:dyDescent="0.25">
      <c r="A59" s="60">
        <v>1</v>
      </c>
      <c r="B59" s="61">
        <v>53</v>
      </c>
      <c r="C59" s="61">
        <v>8</v>
      </c>
      <c r="D59" s="62" t="s">
        <v>91</v>
      </c>
      <c r="E59" s="62" t="s">
        <v>137</v>
      </c>
      <c r="F59" s="63">
        <v>9980</v>
      </c>
      <c r="G59" s="64">
        <v>12</v>
      </c>
      <c r="H59" s="64">
        <v>32619529.989999998</v>
      </c>
      <c r="I59" s="65">
        <v>2935750.7889999999</v>
      </c>
      <c r="J59" s="66">
        <v>33245832.705120001</v>
      </c>
      <c r="K59" s="64">
        <v>34833142.140000001</v>
      </c>
      <c r="L59" s="65">
        <v>3134975.3470000001</v>
      </c>
      <c r="M59" s="66">
        <v>35501946.808160007</v>
      </c>
      <c r="N59" s="64">
        <v>30043605.079999998</v>
      </c>
      <c r="O59" s="65">
        <v>2703924.3662999999</v>
      </c>
      <c r="P59" s="66">
        <v>30620442.399343997</v>
      </c>
      <c r="Q59" s="64">
        <v>32355381.870000001</v>
      </c>
      <c r="R59" s="65">
        <v>2947397.2464000001</v>
      </c>
      <c r="S59" s="66">
        <f t="shared" si="3"/>
        <v>32936942.778432004</v>
      </c>
      <c r="T59" s="64">
        <v>35963821.479999997</v>
      </c>
      <c r="U59" s="65">
        <v>3388330.1948870001</v>
      </c>
      <c r="V59" s="67">
        <f t="shared" si="4"/>
        <v>36484550.239326559</v>
      </c>
      <c r="W59" s="64">
        <v>33334916.420000002</v>
      </c>
      <c r="X59" s="65">
        <v>3030446.2658899999</v>
      </c>
      <c r="Y59" s="67">
        <f t="shared" si="0"/>
        <v>33941006.572603203</v>
      </c>
      <c r="Z59" s="64">
        <v>36797168.280000001</v>
      </c>
      <c r="AA59" s="68">
        <v>4017287.13</v>
      </c>
      <c r="AB59" s="65">
        <v>3345196.3010649998</v>
      </c>
      <c r="AC59" s="67">
        <f t="shared" si="5"/>
        <v>56271807.030807212</v>
      </c>
      <c r="AD59" s="64">
        <v>33878305.469999999</v>
      </c>
      <c r="AE59" s="68">
        <v>3483069.9</v>
      </c>
      <c r="AF59" s="65">
        <v>3085994.554831</v>
      </c>
      <c r="AG59" s="67">
        <f t="shared" si="6"/>
        <v>53429309.936989285</v>
      </c>
      <c r="AH59" s="64">
        <v>31976917.210000001</v>
      </c>
      <c r="AI59" s="68">
        <v>4911510.82</v>
      </c>
      <c r="AJ59" s="64">
        <v>2906417.3232760001</v>
      </c>
      <c r="AK59" s="67">
        <f t="shared" si="7"/>
        <v>51066947.754730888</v>
      </c>
      <c r="AL59" s="64">
        <v>39409203.140000001</v>
      </c>
      <c r="AM59" s="68">
        <v>5471814.3600000003</v>
      </c>
      <c r="AN59" s="64">
        <v>3582661.2385760001</v>
      </c>
      <c r="AO59" s="67">
        <f t="shared" si="8"/>
        <v>57848254.846394882</v>
      </c>
      <c r="AP59" s="69"/>
      <c r="AQ59" s="69"/>
      <c r="AR59" s="69"/>
      <c r="AS59" s="69"/>
      <c r="AT59" s="69"/>
      <c r="AU59" s="71"/>
      <c r="AV59" s="64">
        <v>13872</v>
      </c>
      <c r="AW59" s="64">
        <v>13597</v>
      </c>
      <c r="AX59" s="64">
        <v>14291</v>
      </c>
      <c r="AY59" s="64">
        <v>14197</v>
      </c>
      <c r="AZ59" s="64"/>
      <c r="BA59" s="64"/>
      <c r="BB59" s="64"/>
      <c r="BC59" s="64"/>
      <c r="BD59" s="72">
        <f t="shared" si="9"/>
        <v>50511465.229999997</v>
      </c>
      <c r="BE59" s="73">
        <f t="shared" si="1"/>
        <v>5061.2700000000004</v>
      </c>
      <c r="BF59" s="74">
        <f t="shared" si="19"/>
        <v>3415.13</v>
      </c>
      <c r="BG59" s="66">
        <f t="shared" si="2"/>
        <v>0</v>
      </c>
      <c r="BH59" s="75">
        <f t="shared" si="11"/>
        <v>0</v>
      </c>
      <c r="BI59" s="76">
        <f t="shared" si="12"/>
        <v>0</v>
      </c>
      <c r="BJ59" s="76">
        <f>+BI59-'Izračun udjela za 2024. (euri)'!BI59</f>
        <v>0</v>
      </c>
    </row>
    <row r="60" spans="1:62" ht="15.75" customHeight="1" x14ac:dyDescent="0.25">
      <c r="A60" s="60">
        <v>1</v>
      </c>
      <c r="B60" s="61">
        <v>54</v>
      </c>
      <c r="C60" s="61">
        <v>10</v>
      </c>
      <c r="D60" s="62" t="s">
        <v>87</v>
      </c>
      <c r="E60" s="62" t="s">
        <v>138</v>
      </c>
      <c r="F60" s="63">
        <v>1116</v>
      </c>
      <c r="G60" s="64">
        <v>10</v>
      </c>
      <c r="H60" s="64">
        <v>593250.5</v>
      </c>
      <c r="I60" s="65">
        <v>0</v>
      </c>
      <c r="J60" s="66">
        <v>652575.55000000005</v>
      </c>
      <c r="K60" s="64">
        <v>521389.25</v>
      </c>
      <c r="L60" s="65">
        <v>0</v>
      </c>
      <c r="M60" s="66">
        <v>573528.17500000005</v>
      </c>
      <c r="N60" s="64">
        <v>288867.26</v>
      </c>
      <c r="O60" s="65">
        <v>0</v>
      </c>
      <c r="P60" s="66">
        <v>317753.98600000003</v>
      </c>
      <c r="Q60" s="64">
        <v>550725.29</v>
      </c>
      <c r="R60" s="65">
        <v>0</v>
      </c>
      <c r="S60" s="66">
        <f t="shared" si="3"/>
        <v>605797.81900000013</v>
      </c>
      <c r="T60" s="64">
        <v>605240.56000000006</v>
      </c>
      <c r="U60" s="65">
        <v>0</v>
      </c>
      <c r="V60" s="67">
        <f t="shared" si="4"/>
        <v>665764.61600000015</v>
      </c>
      <c r="W60" s="64">
        <v>616819.31000000006</v>
      </c>
      <c r="X60" s="65">
        <v>0</v>
      </c>
      <c r="Y60" s="67">
        <f t="shared" si="0"/>
        <v>678501.24100000015</v>
      </c>
      <c r="Z60" s="64">
        <v>903561.67</v>
      </c>
      <c r="AA60" s="68">
        <v>0</v>
      </c>
      <c r="AB60" s="65">
        <v>0</v>
      </c>
      <c r="AC60" s="67">
        <f t="shared" si="5"/>
        <v>993917.83700000017</v>
      </c>
      <c r="AD60" s="64">
        <v>763690.19</v>
      </c>
      <c r="AE60" s="68">
        <v>0</v>
      </c>
      <c r="AF60" s="65">
        <v>0</v>
      </c>
      <c r="AG60" s="67">
        <f t="shared" si="6"/>
        <v>840059.20900000003</v>
      </c>
      <c r="AH60" s="64">
        <v>769590.46</v>
      </c>
      <c r="AI60" s="68">
        <v>0</v>
      </c>
      <c r="AJ60" s="64">
        <v>0</v>
      </c>
      <c r="AK60" s="67">
        <f t="shared" si="7"/>
        <v>846549.50600000005</v>
      </c>
      <c r="AL60" s="64">
        <v>1008733.68</v>
      </c>
      <c r="AM60" s="68">
        <v>0</v>
      </c>
      <c r="AN60" s="64">
        <v>0</v>
      </c>
      <c r="AO60" s="67">
        <f t="shared" si="8"/>
        <v>1109607.0480000002</v>
      </c>
      <c r="AP60" s="69"/>
      <c r="AQ60" s="69"/>
      <c r="AR60" s="69"/>
      <c r="AS60" s="69"/>
      <c r="AT60" s="69"/>
      <c r="AU60" s="71"/>
      <c r="AV60" s="64">
        <v>0</v>
      </c>
      <c r="AW60" s="64">
        <v>0</v>
      </c>
      <c r="AX60" s="64">
        <v>0</v>
      </c>
      <c r="AY60" s="64">
        <v>0</v>
      </c>
      <c r="AZ60" s="64"/>
      <c r="BA60" s="64"/>
      <c r="BB60" s="64"/>
      <c r="BC60" s="64"/>
      <c r="BD60" s="72">
        <f t="shared" si="9"/>
        <v>893726.97</v>
      </c>
      <c r="BE60" s="73">
        <f t="shared" si="1"/>
        <v>800.83</v>
      </c>
      <c r="BF60" s="74">
        <f>+$BJ$600</f>
        <v>3373.62</v>
      </c>
      <c r="BG60" s="66">
        <f t="shared" si="2"/>
        <v>2871233.64</v>
      </c>
      <c r="BH60" s="75">
        <f t="shared" si="11"/>
        <v>1.076770010686984E-3</v>
      </c>
      <c r="BI60" s="76">
        <f t="shared" si="12"/>
        <v>1.0767700106869801E-3</v>
      </c>
      <c r="BJ60" s="76">
        <f>+BI60-'Izračun udjela za 2024. (euri)'!BI60</f>
        <v>2.1487222970090897E-8</v>
      </c>
    </row>
    <row r="61" spans="1:62" ht="15.75" customHeight="1" x14ac:dyDescent="0.25">
      <c r="A61" s="60">
        <v>1</v>
      </c>
      <c r="B61" s="61">
        <v>55</v>
      </c>
      <c r="C61" s="61">
        <v>8</v>
      </c>
      <c r="D61" s="62" t="s">
        <v>91</v>
      </c>
      <c r="E61" s="62" t="s">
        <v>139</v>
      </c>
      <c r="F61" s="63">
        <v>3226</v>
      </c>
      <c r="G61" s="64">
        <v>12</v>
      </c>
      <c r="H61" s="64">
        <v>6176317.79</v>
      </c>
      <c r="I61" s="65">
        <v>345468.34950000001</v>
      </c>
      <c r="J61" s="66">
        <v>6530551.3733600015</v>
      </c>
      <c r="K61" s="64">
        <v>5901226.5899999999</v>
      </c>
      <c r="L61" s="65">
        <v>331355.07870000001</v>
      </c>
      <c r="M61" s="66">
        <v>6238256.0926559996</v>
      </c>
      <c r="N61" s="64">
        <v>8291929.3600000003</v>
      </c>
      <c r="O61" s="65">
        <v>390905.70679999999</v>
      </c>
      <c r="P61" s="66">
        <v>8849146.4915840011</v>
      </c>
      <c r="Q61" s="64">
        <v>4380752.82</v>
      </c>
      <c r="R61" s="65">
        <v>215992.5845</v>
      </c>
      <c r="S61" s="66">
        <f t="shared" si="3"/>
        <v>4664531.4637600007</v>
      </c>
      <c r="T61" s="64">
        <v>4509050.46</v>
      </c>
      <c r="U61" s="65">
        <v>207551.881781</v>
      </c>
      <c r="V61" s="67">
        <f t="shared" si="4"/>
        <v>4817678.4076052811</v>
      </c>
      <c r="W61" s="64">
        <v>5914244.04</v>
      </c>
      <c r="X61" s="65">
        <v>281630.44298499997</v>
      </c>
      <c r="Y61" s="67">
        <f t="shared" si="0"/>
        <v>6308527.2286568005</v>
      </c>
      <c r="Z61" s="64">
        <v>6904091.3799999999</v>
      </c>
      <c r="AA61" s="68">
        <v>18131.54</v>
      </c>
      <c r="AB61" s="65">
        <v>328765.94046499999</v>
      </c>
      <c r="AC61" s="67">
        <f t="shared" si="5"/>
        <v>7481817.1674792003</v>
      </c>
      <c r="AD61" s="64">
        <v>6330047.9100000001</v>
      </c>
      <c r="AE61" s="68">
        <v>16878.47</v>
      </c>
      <c r="AF61" s="65">
        <v>298455.93615899998</v>
      </c>
      <c r="AG61" s="67">
        <f t="shared" si="6"/>
        <v>6901119.1243019216</v>
      </c>
      <c r="AH61" s="64">
        <v>5266162.17</v>
      </c>
      <c r="AI61" s="68">
        <v>10044.93</v>
      </c>
      <c r="AJ61" s="64">
        <v>250623.17520999999</v>
      </c>
      <c r="AK61" s="67">
        <f t="shared" si="7"/>
        <v>5762393.3525648005</v>
      </c>
      <c r="AL61" s="64">
        <v>6924444.7000000002</v>
      </c>
      <c r="AM61" s="68">
        <v>15049.64</v>
      </c>
      <c r="AN61" s="64">
        <v>329734.82521500002</v>
      </c>
      <c r="AO61" s="67">
        <f t="shared" si="8"/>
        <v>7565779.462959202</v>
      </c>
      <c r="AP61" s="69"/>
      <c r="AQ61" s="69"/>
      <c r="AR61" s="69"/>
      <c r="AS61" s="69"/>
      <c r="AT61" s="69"/>
      <c r="AU61" s="71"/>
      <c r="AV61" s="64">
        <v>82</v>
      </c>
      <c r="AW61" s="64">
        <v>98</v>
      </c>
      <c r="AX61" s="64">
        <v>93</v>
      </c>
      <c r="AY61" s="64">
        <v>117</v>
      </c>
      <c r="AZ61" s="64"/>
      <c r="BA61" s="64"/>
      <c r="BB61" s="64"/>
      <c r="BC61" s="64"/>
      <c r="BD61" s="72">
        <f t="shared" si="9"/>
        <v>6803927.2699999996</v>
      </c>
      <c r="BE61" s="73">
        <f t="shared" si="1"/>
        <v>2109.09</v>
      </c>
      <c r="BF61" s="74">
        <f>+$BJ$601</f>
        <v>3415.13</v>
      </c>
      <c r="BG61" s="66">
        <f t="shared" si="2"/>
        <v>4213285.04</v>
      </c>
      <c r="BH61" s="75">
        <f t="shared" si="11"/>
        <v>1.5800661131666421E-3</v>
      </c>
      <c r="BI61" s="76">
        <f t="shared" si="12"/>
        <v>1.5800661131666401E-3</v>
      </c>
      <c r="BJ61" s="76">
        <f>+BI61-'Izračun udjela za 2024. (euri)'!BI61</f>
        <v>-8.4424798579797386E-8</v>
      </c>
    </row>
    <row r="62" spans="1:62" ht="15.75" customHeight="1" x14ac:dyDescent="0.25">
      <c r="A62" s="60">
        <v>1</v>
      </c>
      <c r="B62" s="61">
        <v>56</v>
      </c>
      <c r="C62" s="61">
        <v>10</v>
      </c>
      <c r="D62" s="62" t="s">
        <v>87</v>
      </c>
      <c r="E62" s="62" t="s">
        <v>140</v>
      </c>
      <c r="F62" s="63">
        <v>2162</v>
      </c>
      <c r="G62" s="64">
        <v>10</v>
      </c>
      <c r="H62" s="64">
        <v>1061299.6399999999</v>
      </c>
      <c r="I62" s="65">
        <v>0</v>
      </c>
      <c r="J62" s="66">
        <v>1167429.6040000001</v>
      </c>
      <c r="K62" s="64">
        <v>1168804.57</v>
      </c>
      <c r="L62" s="65">
        <v>0</v>
      </c>
      <c r="M62" s="66">
        <v>1285685.0270000002</v>
      </c>
      <c r="N62" s="64">
        <v>1088325.25</v>
      </c>
      <c r="O62" s="65">
        <v>0</v>
      </c>
      <c r="P62" s="66">
        <v>1197157.7750000001</v>
      </c>
      <c r="Q62" s="64">
        <v>1283743.1499999999</v>
      </c>
      <c r="R62" s="65">
        <v>0</v>
      </c>
      <c r="S62" s="66">
        <f t="shared" si="3"/>
        <v>1412117.4650000001</v>
      </c>
      <c r="T62" s="64">
        <v>1331737.32</v>
      </c>
      <c r="U62" s="65">
        <v>0</v>
      </c>
      <c r="V62" s="67">
        <f t="shared" si="4"/>
        <v>1464911.0520000001</v>
      </c>
      <c r="W62" s="64">
        <v>1954609.56</v>
      </c>
      <c r="X62" s="65">
        <v>0</v>
      </c>
      <c r="Y62" s="67">
        <f t="shared" si="0"/>
        <v>2150070.5160000003</v>
      </c>
      <c r="Z62" s="64">
        <v>2633670.85</v>
      </c>
      <c r="AA62" s="68">
        <v>0</v>
      </c>
      <c r="AB62" s="65">
        <v>0</v>
      </c>
      <c r="AC62" s="67">
        <f t="shared" si="5"/>
        <v>2897037.9350000005</v>
      </c>
      <c r="AD62" s="64">
        <v>2123866.62</v>
      </c>
      <c r="AE62" s="68">
        <v>0</v>
      </c>
      <c r="AF62" s="65">
        <v>0</v>
      </c>
      <c r="AG62" s="67">
        <f t="shared" si="6"/>
        <v>2336253.2820000001</v>
      </c>
      <c r="AH62" s="64">
        <v>2550873.2799999998</v>
      </c>
      <c r="AI62" s="68">
        <v>0</v>
      </c>
      <c r="AJ62" s="64">
        <v>0</v>
      </c>
      <c r="AK62" s="67">
        <f t="shared" si="7"/>
        <v>2812560.608</v>
      </c>
      <c r="AL62" s="64">
        <v>2507392.5699999998</v>
      </c>
      <c r="AM62" s="68">
        <v>1125</v>
      </c>
      <c r="AN62" s="64">
        <v>0</v>
      </c>
      <c r="AO62" s="67">
        <f t="shared" si="8"/>
        <v>2763494.327</v>
      </c>
      <c r="AP62" s="69"/>
      <c r="AQ62" s="69"/>
      <c r="AR62" s="69"/>
      <c r="AS62" s="69"/>
      <c r="AT62" s="69"/>
      <c r="AU62" s="71"/>
      <c r="AV62" s="64">
        <v>0</v>
      </c>
      <c r="AW62" s="64">
        <v>0</v>
      </c>
      <c r="AX62" s="64">
        <v>4</v>
      </c>
      <c r="AY62" s="64">
        <v>4</v>
      </c>
      <c r="AZ62" s="64"/>
      <c r="BA62" s="64"/>
      <c r="BB62" s="64"/>
      <c r="BC62" s="64"/>
      <c r="BD62" s="72">
        <f t="shared" si="9"/>
        <v>2591883.33</v>
      </c>
      <c r="BE62" s="73">
        <f t="shared" si="1"/>
        <v>1198.8399999999999</v>
      </c>
      <c r="BF62" s="74">
        <f t="shared" ref="BF62:BF64" si="20">+$BJ$600</f>
        <v>3373.62</v>
      </c>
      <c r="BG62" s="66">
        <f t="shared" si="2"/>
        <v>4701874.3599999994</v>
      </c>
      <c r="BH62" s="75">
        <f t="shared" si="11"/>
        <v>1.7632968750206114E-3</v>
      </c>
      <c r="BI62" s="76">
        <f t="shared" si="12"/>
        <v>1.7632968750206099E-3</v>
      </c>
      <c r="BJ62" s="76">
        <f>+BI62-'Izračun udjela za 2024. (euri)'!BI62</f>
        <v>1.2091318889921945E-8</v>
      </c>
    </row>
    <row r="63" spans="1:62" ht="15.75" customHeight="1" x14ac:dyDescent="0.25">
      <c r="A63" s="60">
        <v>1</v>
      </c>
      <c r="B63" s="61">
        <v>57</v>
      </c>
      <c r="C63" s="61">
        <v>10</v>
      </c>
      <c r="D63" s="62" t="s">
        <v>87</v>
      </c>
      <c r="E63" s="62" t="s">
        <v>141</v>
      </c>
      <c r="F63" s="63">
        <v>1555</v>
      </c>
      <c r="G63" s="64">
        <v>10</v>
      </c>
      <c r="H63" s="64">
        <v>645755.68999999994</v>
      </c>
      <c r="I63" s="65">
        <v>0</v>
      </c>
      <c r="J63" s="66">
        <v>710331.25899999996</v>
      </c>
      <c r="K63" s="64">
        <v>921152.1</v>
      </c>
      <c r="L63" s="65">
        <v>0</v>
      </c>
      <c r="M63" s="66">
        <v>1013267.31</v>
      </c>
      <c r="N63" s="64">
        <v>380134.84</v>
      </c>
      <c r="O63" s="65">
        <v>0</v>
      </c>
      <c r="P63" s="66">
        <v>418148.32400000008</v>
      </c>
      <c r="Q63" s="64">
        <v>865267.45</v>
      </c>
      <c r="R63" s="65">
        <v>0</v>
      </c>
      <c r="S63" s="66">
        <f t="shared" si="3"/>
        <v>951794.19500000007</v>
      </c>
      <c r="T63" s="64">
        <v>646466.99</v>
      </c>
      <c r="U63" s="65">
        <v>0</v>
      </c>
      <c r="V63" s="67">
        <f t="shared" si="4"/>
        <v>711113.68900000001</v>
      </c>
      <c r="W63" s="64">
        <v>778084.18</v>
      </c>
      <c r="X63" s="65">
        <v>0</v>
      </c>
      <c r="Y63" s="67">
        <f t="shared" si="0"/>
        <v>855892.59800000011</v>
      </c>
      <c r="Z63" s="64">
        <v>1089924.04</v>
      </c>
      <c r="AA63" s="68">
        <v>0</v>
      </c>
      <c r="AB63" s="65">
        <v>0</v>
      </c>
      <c r="AC63" s="67">
        <f t="shared" si="5"/>
        <v>1217066.4440000001</v>
      </c>
      <c r="AD63" s="64">
        <v>1098562.75</v>
      </c>
      <c r="AE63" s="68">
        <v>977.41</v>
      </c>
      <c r="AF63" s="65">
        <v>0</v>
      </c>
      <c r="AG63" s="67">
        <f t="shared" si="6"/>
        <v>1225493.8740000003</v>
      </c>
      <c r="AH63" s="64">
        <v>1173617.4099999999</v>
      </c>
      <c r="AI63" s="68">
        <v>1133.29</v>
      </c>
      <c r="AJ63" s="64">
        <v>0</v>
      </c>
      <c r="AK63" s="67">
        <f t="shared" si="7"/>
        <v>1307882.5319999999</v>
      </c>
      <c r="AL63" s="64">
        <v>1780759.92</v>
      </c>
      <c r="AM63" s="68">
        <v>2045.94</v>
      </c>
      <c r="AN63" s="64">
        <v>0</v>
      </c>
      <c r="AO63" s="67">
        <f t="shared" si="8"/>
        <v>1974735.378</v>
      </c>
      <c r="AP63" s="69"/>
      <c r="AQ63" s="69"/>
      <c r="AR63" s="69"/>
      <c r="AS63" s="69"/>
      <c r="AT63" s="69"/>
      <c r="AU63" s="71"/>
      <c r="AV63" s="64">
        <v>11</v>
      </c>
      <c r="AW63" s="64">
        <v>11</v>
      </c>
      <c r="AX63" s="64">
        <v>11</v>
      </c>
      <c r="AY63" s="64">
        <v>11</v>
      </c>
      <c r="AZ63" s="64"/>
      <c r="BA63" s="64"/>
      <c r="BB63" s="64"/>
      <c r="BC63" s="64"/>
      <c r="BD63" s="72">
        <f t="shared" si="9"/>
        <v>1316214.17</v>
      </c>
      <c r="BE63" s="73">
        <f t="shared" si="1"/>
        <v>846.44</v>
      </c>
      <c r="BF63" s="74">
        <f t="shared" si="20"/>
        <v>3373.62</v>
      </c>
      <c r="BG63" s="66">
        <f t="shared" si="2"/>
        <v>3929764.9</v>
      </c>
      <c r="BH63" s="75">
        <f t="shared" si="11"/>
        <v>1.4737403931260483E-3</v>
      </c>
      <c r="BI63" s="76">
        <f t="shared" si="12"/>
        <v>1.47374039312605E-3</v>
      </c>
      <c r="BJ63" s="76">
        <f>+BI63-'Izračun udjela za 2024. (euri)'!BI63</f>
        <v>1.4702856370113829E-8</v>
      </c>
    </row>
    <row r="64" spans="1:62" ht="15.75" customHeight="1" x14ac:dyDescent="0.25">
      <c r="A64" s="60">
        <v>1</v>
      </c>
      <c r="B64" s="61">
        <v>58</v>
      </c>
      <c r="C64" s="61">
        <v>11</v>
      </c>
      <c r="D64" s="62" t="s">
        <v>87</v>
      </c>
      <c r="E64" s="62" t="s">
        <v>142</v>
      </c>
      <c r="F64" s="63">
        <v>2111</v>
      </c>
      <c r="G64" s="64">
        <v>10</v>
      </c>
      <c r="H64" s="64">
        <v>1658690.49</v>
      </c>
      <c r="I64" s="65">
        <v>100848.51360000001</v>
      </c>
      <c r="J64" s="66">
        <v>1713626.1740400002</v>
      </c>
      <c r="K64" s="64">
        <v>1225977.05</v>
      </c>
      <c r="L64" s="65">
        <v>87228.847800000003</v>
      </c>
      <c r="M64" s="66">
        <v>1252623.0224200001</v>
      </c>
      <c r="N64" s="64">
        <v>985643.27</v>
      </c>
      <c r="O64" s="65">
        <v>46465.7808</v>
      </c>
      <c r="P64" s="66">
        <v>1033095.2381200001</v>
      </c>
      <c r="Q64" s="64">
        <v>1077153.1599999999</v>
      </c>
      <c r="R64" s="65">
        <v>51760.464800000002</v>
      </c>
      <c r="S64" s="66">
        <f t="shared" si="3"/>
        <v>1127931.96472</v>
      </c>
      <c r="T64" s="64">
        <v>834552.52</v>
      </c>
      <c r="U64" s="65">
        <v>40480.308381000003</v>
      </c>
      <c r="V64" s="67">
        <f t="shared" si="4"/>
        <v>873479.43278090016</v>
      </c>
      <c r="W64" s="64">
        <v>1377024.47</v>
      </c>
      <c r="X64" s="65">
        <v>65573.176298999999</v>
      </c>
      <c r="Y64" s="67">
        <f t="shared" si="0"/>
        <v>1442596.4230711001</v>
      </c>
      <c r="Z64" s="64">
        <v>1531037.34</v>
      </c>
      <c r="AA64" s="68">
        <v>787.5</v>
      </c>
      <c r="AB64" s="65">
        <v>72907.149187000003</v>
      </c>
      <c r="AC64" s="67">
        <f t="shared" si="5"/>
        <v>1603943.2098943002</v>
      </c>
      <c r="AD64" s="64">
        <v>1679346.19</v>
      </c>
      <c r="AE64" s="68">
        <v>679.18</v>
      </c>
      <c r="AF64" s="65">
        <v>77548.824422999998</v>
      </c>
      <c r="AG64" s="67">
        <f t="shared" si="6"/>
        <v>1761977.1021347002</v>
      </c>
      <c r="AH64" s="64">
        <v>1411177.9</v>
      </c>
      <c r="AI64" s="68">
        <v>787.5</v>
      </c>
      <c r="AJ64" s="64">
        <v>67201.250625000001</v>
      </c>
      <c r="AK64" s="67">
        <f t="shared" si="7"/>
        <v>1484108.0643124999</v>
      </c>
      <c r="AL64" s="64">
        <v>1621311.09</v>
      </c>
      <c r="AM64" s="68">
        <v>-1889.5</v>
      </c>
      <c r="AN64" s="64">
        <v>77205.378750000003</v>
      </c>
      <c r="AO64" s="67">
        <f t="shared" si="8"/>
        <v>1707194.7323750004</v>
      </c>
      <c r="AP64" s="69"/>
      <c r="AQ64" s="69"/>
      <c r="AR64" s="69"/>
      <c r="AS64" s="69"/>
      <c r="AT64" s="69"/>
      <c r="AU64" s="71"/>
      <c r="AV64" s="64">
        <v>0</v>
      </c>
      <c r="AW64" s="64">
        <v>0</v>
      </c>
      <c r="AX64" s="64">
        <v>4</v>
      </c>
      <c r="AY64" s="64">
        <v>4</v>
      </c>
      <c r="AZ64" s="64"/>
      <c r="BA64" s="64"/>
      <c r="BB64" s="64"/>
      <c r="BC64" s="64"/>
      <c r="BD64" s="72">
        <f t="shared" si="9"/>
        <v>1599963.91</v>
      </c>
      <c r="BE64" s="73">
        <f t="shared" si="1"/>
        <v>757.92</v>
      </c>
      <c r="BF64" s="74">
        <f t="shared" si="20"/>
        <v>3373.62</v>
      </c>
      <c r="BG64" s="66">
        <f t="shared" si="2"/>
        <v>5521742.6999999993</v>
      </c>
      <c r="BH64" s="75">
        <f t="shared" si="11"/>
        <v>2.0707638916106371E-3</v>
      </c>
      <c r="BI64" s="76">
        <f t="shared" si="12"/>
        <v>2.0707638916106401E-3</v>
      </c>
      <c r="BJ64" s="76">
        <f>+BI64-'Izračun udjela za 2024. (euri)'!BI64</f>
        <v>1.1520589330172443E-8</v>
      </c>
    </row>
    <row r="65" spans="1:62" ht="15.75" customHeight="1" x14ac:dyDescent="0.25">
      <c r="A65" s="60">
        <v>1</v>
      </c>
      <c r="B65" s="61">
        <v>60</v>
      </c>
      <c r="C65" s="61">
        <v>20</v>
      </c>
      <c r="D65" s="62" t="s">
        <v>91</v>
      </c>
      <c r="E65" s="62" t="s">
        <v>143</v>
      </c>
      <c r="F65" s="63">
        <v>27122</v>
      </c>
      <c r="G65" s="64">
        <v>12</v>
      </c>
      <c r="H65" s="64">
        <v>79066813.180000007</v>
      </c>
      <c r="I65" s="65">
        <v>7115995.4732999997</v>
      </c>
      <c r="J65" s="66">
        <v>80584915.831504017</v>
      </c>
      <c r="K65" s="64">
        <v>80397899.430000007</v>
      </c>
      <c r="L65" s="65">
        <v>7235792.9051000001</v>
      </c>
      <c r="M65" s="66">
        <v>81941559.307888016</v>
      </c>
      <c r="N65" s="64">
        <v>70759714.989999995</v>
      </c>
      <c r="O65" s="65">
        <v>6368373.1454999996</v>
      </c>
      <c r="P65" s="66">
        <v>72118302.865840003</v>
      </c>
      <c r="Q65" s="64">
        <v>84047729.930000007</v>
      </c>
      <c r="R65" s="65">
        <v>7597396.3768999996</v>
      </c>
      <c r="S65" s="66">
        <f t="shared" si="3"/>
        <v>85624373.57947202</v>
      </c>
      <c r="T65" s="64">
        <v>84958993.409999996</v>
      </c>
      <c r="U65" s="65">
        <v>7683776.4256960005</v>
      </c>
      <c r="V65" s="67">
        <f t="shared" si="4"/>
        <v>86548243.022420481</v>
      </c>
      <c r="W65" s="64">
        <v>90979489.430000007</v>
      </c>
      <c r="X65" s="65">
        <v>8270859.6387139997</v>
      </c>
      <c r="Y65" s="67">
        <f t="shared" si="0"/>
        <v>92633665.366240337</v>
      </c>
      <c r="Z65" s="64">
        <v>98698883.650000006</v>
      </c>
      <c r="AA65" s="68">
        <v>190198.74</v>
      </c>
      <c r="AB65" s="65">
        <v>8972622.4619759992</v>
      </c>
      <c r="AC65" s="67">
        <f t="shared" si="5"/>
        <v>100332469.94178692</v>
      </c>
      <c r="AD65" s="64">
        <v>96510454.439999998</v>
      </c>
      <c r="AE65" s="68">
        <v>51229.63</v>
      </c>
      <c r="AF65" s="65">
        <v>8928504.0223730002</v>
      </c>
      <c r="AG65" s="67">
        <f t="shared" si="6"/>
        <v>98086487.282142252</v>
      </c>
      <c r="AH65" s="64">
        <v>89478910.299999997</v>
      </c>
      <c r="AI65" s="68">
        <v>35634.239999999998</v>
      </c>
      <c r="AJ65" s="64">
        <v>0</v>
      </c>
      <c r="AK65" s="67">
        <f t="shared" si="7"/>
        <v>100225189.18720001</v>
      </c>
      <c r="AL65" s="64">
        <v>108630216.70999999</v>
      </c>
      <c r="AM65" s="68">
        <v>12630.76</v>
      </c>
      <c r="AN65" s="64">
        <v>0</v>
      </c>
      <c r="AO65" s="67">
        <f t="shared" si="8"/>
        <v>121715536.264</v>
      </c>
      <c r="AP65" s="69"/>
      <c r="AQ65" s="69"/>
      <c r="AR65" s="69"/>
      <c r="AS65" s="69"/>
      <c r="AT65" s="69"/>
      <c r="AU65" s="71"/>
      <c r="AV65" s="64">
        <v>31</v>
      </c>
      <c r="AW65" s="64">
        <v>31</v>
      </c>
      <c r="AX65" s="64">
        <v>29</v>
      </c>
      <c r="AY65" s="64">
        <v>38</v>
      </c>
      <c r="AZ65" s="64"/>
      <c r="BA65" s="64"/>
      <c r="BB65" s="64"/>
      <c r="BC65" s="64"/>
      <c r="BD65" s="72">
        <f t="shared" si="9"/>
        <v>102598669.61</v>
      </c>
      <c r="BE65" s="73">
        <f t="shared" si="1"/>
        <v>3782.86</v>
      </c>
      <c r="BF65" s="74">
        <f>+$BJ$601</f>
        <v>3415.13</v>
      </c>
      <c r="BG65" s="66">
        <f t="shared" si="2"/>
        <v>0</v>
      </c>
      <c r="BH65" s="75">
        <f t="shared" si="11"/>
        <v>0</v>
      </c>
      <c r="BI65" s="76">
        <f t="shared" si="12"/>
        <v>0</v>
      </c>
      <c r="BJ65" s="76">
        <f>+BI65-'Izračun udjela za 2024. (euri)'!BI65</f>
        <v>0</v>
      </c>
    </row>
    <row r="66" spans="1:62" ht="15.75" customHeight="1" x14ac:dyDescent="0.25">
      <c r="A66" s="60">
        <v>1</v>
      </c>
      <c r="B66" s="61">
        <v>61</v>
      </c>
      <c r="C66" s="61">
        <v>8</v>
      </c>
      <c r="D66" s="62" t="s">
        <v>87</v>
      </c>
      <c r="E66" s="62" t="s">
        <v>144</v>
      </c>
      <c r="F66" s="63">
        <v>7059</v>
      </c>
      <c r="G66" s="64">
        <v>10</v>
      </c>
      <c r="H66" s="64">
        <v>15163463.33</v>
      </c>
      <c r="I66" s="65">
        <v>0</v>
      </c>
      <c r="J66" s="66">
        <v>16679809.663000001</v>
      </c>
      <c r="K66" s="64">
        <v>16327835.51</v>
      </c>
      <c r="L66" s="65">
        <v>0</v>
      </c>
      <c r="M66" s="66">
        <v>17960619.061000001</v>
      </c>
      <c r="N66" s="64">
        <v>15813209.24</v>
      </c>
      <c r="O66" s="65">
        <v>0</v>
      </c>
      <c r="P66" s="66">
        <v>17394530.164000001</v>
      </c>
      <c r="Q66" s="64">
        <v>16633441.99</v>
      </c>
      <c r="R66" s="65">
        <v>0</v>
      </c>
      <c r="S66" s="66">
        <f t="shared" si="3"/>
        <v>18296786.189000003</v>
      </c>
      <c r="T66" s="64">
        <v>16174945.390000001</v>
      </c>
      <c r="U66" s="65">
        <v>0</v>
      </c>
      <c r="V66" s="67">
        <f t="shared" si="4"/>
        <v>17792439.929000001</v>
      </c>
      <c r="W66" s="64">
        <v>18871680.899999999</v>
      </c>
      <c r="X66" s="65">
        <v>0</v>
      </c>
      <c r="Y66" s="67">
        <f t="shared" si="0"/>
        <v>20758848.989999998</v>
      </c>
      <c r="Z66" s="64">
        <v>20760805.859999999</v>
      </c>
      <c r="AA66" s="68">
        <v>116988.63</v>
      </c>
      <c r="AB66" s="65">
        <v>0</v>
      </c>
      <c r="AC66" s="67">
        <f t="shared" si="5"/>
        <v>23034898.953000002</v>
      </c>
      <c r="AD66" s="64">
        <v>20745915.359999999</v>
      </c>
      <c r="AE66" s="68">
        <v>52336.55</v>
      </c>
      <c r="AF66" s="65">
        <v>0</v>
      </c>
      <c r="AG66" s="67">
        <f t="shared" si="6"/>
        <v>23071486.691</v>
      </c>
      <c r="AH66" s="64">
        <v>18945276.530000001</v>
      </c>
      <c r="AI66" s="68">
        <v>39374.39</v>
      </c>
      <c r="AJ66" s="64">
        <v>0</v>
      </c>
      <c r="AK66" s="67">
        <f t="shared" si="7"/>
        <v>21175992.354000002</v>
      </c>
      <c r="AL66" s="64">
        <v>23681318.18</v>
      </c>
      <c r="AM66" s="68">
        <v>69797.490000000005</v>
      </c>
      <c r="AN66" s="64">
        <v>0</v>
      </c>
      <c r="AO66" s="67">
        <f t="shared" si="8"/>
        <v>26429722.759000003</v>
      </c>
      <c r="AP66" s="69"/>
      <c r="AQ66" s="69"/>
      <c r="AR66" s="69"/>
      <c r="AS66" s="69"/>
      <c r="AT66" s="69"/>
      <c r="AU66" s="71"/>
      <c r="AV66" s="64">
        <v>198</v>
      </c>
      <c r="AW66" s="64">
        <v>187</v>
      </c>
      <c r="AX66" s="64">
        <v>230</v>
      </c>
      <c r="AY66" s="64">
        <v>277</v>
      </c>
      <c r="AZ66" s="64"/>
      <c r="BA66" s="64"/>
      <c r="BB66" s="64"/>
      <c r="BC66" s="64"/>
      <c r="BD66" s="72">
        <f t="shared" si="9"/>
        <v>22894189.949999999</v>
      </c>
      <c r="BE66" s="73">
        <f t="shared" si="1"/>
        <v>3243.26</v>
      </c>
      <c r="BF66" s="74">
        <f>+$BJ$600</f>
        <v>3373.62</v>
      </c>
      <c r="BG66" s="66">
        <f t="shared" si="2"/>
        <v>920211.23999999766</v>
      </c>
      <c r="BH66" s="75">
        <f t="shared" si="11"/>
        <v>3.4509760993503834E-4</v>
      </c>
      <c r="BI66" s="76">
        <f t="shared" si="12"/>
        <v>3.4509760993503802E-4</v>
      </c>
      <c r="BJ66" s="76">
        <f>+BI66-'Izračun udjela za 2024. (euri)'!BI66</f>
        <v>3.3699760282031657E-8</v>
      </c>
    </row>
    <row r="67" spans="1:62" ht="15.75" customHeight="1" x14ac:dyDescent="0.25">
      <c r="A67" s="60">
        <v>1</v>
      </c>
      <c r="B67" s="61">
        <v>63</v>
      </c>
      <c r="C67" s="61">
        <v>7</v>
      </c>
      <c r="D67" s="62" t="s">
        <v>91</v>
      </c>
      <c r="E67" s="62" t="s">
        <v>145</v>
      </c>
      <c r="F67" s="63">
        <v>6930</v>
      </c>
      <c r="G67" s="64">
        <v>12</v>
      </c>
      <c r="H67" s="64">
        <v>11846574.43</v>
      </c>
      <c r="I67" s="65">
        <v>1066191.5878999999</v>
      </c>
      <c r="J67" s="66">
        <v>12074028.783152001</v>
      </c>
      <c r="K67" s="64">
        <v>10700487.060000001</v>
      </c>
      <c r="L67" s="65">
        <v>963043.75970000005</v>
      </c>
      <c r="M67" s="66">
        <v>10905936.496336002</v>
      </c>
      <c r="N67" s="64">
        <v>8150204.7699999996</v>
      </c>
      <c r="O67" s="65">
        <v>733520.10400000005</v>
      </c>
      <c r="P67" s="66">
        <v>8306686.8259199997</v>
      </c>
      <c r="Q67" s="64">
        <v>9020103.3599999994</v>
      </c>
      <c r="R67" s="65">
        <v>815791.52350000001</v>
      </c>
      <c r="S67" s="66">
        <f t="shared" si="3"/>
        <v>9188829.2568800002</v>
      </c>
      <c r="T67" s="64">
        <v>7393194.0499999998</v>
      </c>
      <c r="U67" s="65">
        <v>670444.97414599999</v>
      </c>
      <c r="V67" s="67">
        <f t="shared" si="4"/>
        <v>7529478.9649564801</v>
      </c>
      <c r="W67" s="64">
        <v>10499436.6</v>
      </c>
      <c r="X67" s="65">
        <v>954494.95514700003</v>
      </c>
      <c r="Y67" s="67">
        <f t="shared" si="0"/>
        <v>10690334.642235361</v>
      </c>
      <c r="Z67" s="64">
        <v>12799605.92</v>
      </c>
      <c r="AA67" s="68">
        <v>35831.360000000001</v>
      </c>
      <c r="AB67" s="65">
        <v>1163601.330875</v>
      </c>
      <c r="AC67" s="67">
        <f t="shared" si="5"/>
        <v>13020754.016620003</v>
      </c>
      <c r="AD67" s="64">
        <v>12550809.26</v>
      </c>
      <c r="AE67" s="68">
        <v>8356.74</v>
      </c>
      <c r="AF67" s="65">
        <v>1168539.774885</v>
      </c>
      <c r="AG67" s="67">
        <f t="shared" si="6"/>
        <v>12780782.2745288</v>
      </c>
      <c r="AH67" s="64">
        <v>11272384.1</v>
      </c>
      <c r="AI67" s="68">
        <v>7211.43</v>
      </c>
      <c r="AJ67" s="64">
        <v>536515.97250000003</v>
      </c>
      <c r="AK67" s="67">
        <f t="shared" si="7"/>
        <v>12058095.501200002</v>
      </c>
      <c r="AL67" s="64">
        <v>13412237.529999999</v>
      </c>
      <c r="AM67" s="68">
        <v>4615.7299999999996</v>
      </c>
      <c r="AN67" s="64">
        <v>638658.41562500002</v>
      </c>
      <c r="AO67" s="67">
        <f t="shared" si="8"/>
        <v>14349958.990499999</v>
      </c>
      <c r="AP67" s="69"/>
      <c r="AQ67" s="69"/>
      <c r="AR67" s="69"/>
      <c r="AS67" s="69"/>
      <c r="AT67" s="69"/>
      <c r="AU67" s="71"/>
      <c r="AV67" s="64">
        <v>17</v>
      </c>
      <c r="AW67" s="64">
        <v>25</v>
      </c>
      <c r="AX67" s="64">
        <v>25</v>
      </c>
      <c r="AY67" s="64">
        <v>29</v>
      </c>
      <c r="AZ67" s="64"/>
      <c r="BA67" s="64"/>
      <c r="BB67" s="64"/>
      <c r="BC67" s="64"/>
      <c r="BD67" s="72">
        <f t="shared" si="9"/>
        <v>12579985.09</v>
      </c>
      <c r="BE67" s="73">
        <f t="shared" si="1"/>
        <v>1815.29</v>
      </c>
      <c r="BF67" s="74">
        <f>+$BJ$601</f>
        <v>3415.13</v>
      </c>
      <c r="BG67" s="66">
        <f t="shared" si="2"/>
        <v>11086891.200000001</v>
      </c>
      <c r="BH67" s="75">
        <f t="shared" si="11"/>
        <v>4.1578058258990832E-3</v>
      </c>
      <c r="BI67" s="76">
        <f t="shared" si="12"/>
        <v>4.1578058258990797E-3</v>
      </c>
      <c r="BJ67" s="76">
        <f>+BI67-'Izračun udjela za 2024. (euri)'!BI67</f>
        <v>-1.0625499709000091E-7</v>
      </c>
    </row>
    <row r="68" spans="1:62" ht="15.75" customHeight="1" x14ac:dyDescent="0.25">
      <c r="A68" s="60">
        <v>1</v>
      </c>
      <c r="B68" s="61">
        <v>64</v>
      </c>
      <c r="C68" s="61">
        <v>14</v>
      </c>
      <c r="D68" s="62" t="s">
        <v>87</v>
      </c>
      <c r="E68" s="62" t="s">
        <v>146</v>
      </c>
      <c r="F68" s="63">
        <v>2484</v>
      </c>
      <c r="G68" s="64">
        <v>10</v>
      </c>
      <c r="H68" s="64">
        <v>1206288.82</v>
      </c>
      <c r="I68" s="65">
        <v>99230.677899999995</v>
      </c>
      <c r="J68" s="66">
        <v>1217763.9563100003</v>
      </c>
      <c r="K68" s="64">
        <v>1145187.69</v>
      </c>
      <c r="L68" s="65">
        <v>96923.385500000004</v>
      </c>
      <c r="M68" s="66">
        <v>1153090.73495</v>
      </c>
      <c r="N68" s="64">
        <v>1653047.45</v>
      </c>
      <c r="O68" s="65">
        <v>137257.80929999999</v>
      </c>
      <c r="P68" s="66">
        <v>1667368.6047700001</v>
      </c>
      <c r="Q68" s="64">
        <v>2106866.42</v>
      </c>
      <c r="R68" s="65">
        <v>190726.31779999999</v>
      </c>
      <c r="S68" s="66">
        <f t="shared" si="3"/>
        <v>2107754.1124200001</v>
      </c>
      <c r="T68" s="64">
        <v>1710983.43</v>
      </c>
      <c r="U68" s="65">
        <v>155149.618044</v>
      </c>
      <c r="V68" s="67">
        <f t="shared" si="4"/>
        <v>1711417.1931516002</v>
      </c>
      <c r="W68" s="64">
        <v>2930381.75</v>
      </c>
      <c r="X68" s="65">
        <v>266398.78503000003</v>
      </c>
      <c r="Y68" s="67">
        <f t="shared" si="0"/>
        <v>2930381.2614670005</v>
      </c>
      <c r="Z68" s="64">
        <v>3708481.29</v>
      </c>
      <c r="AA68" s="68">
        <v>1239</v>
      </c>
      <c r="AB68" s="65">
        <v>337135.09143600002</v>
      </c>
      <c r="AC68" s="67">
        <f t="shared" si="5"/>
        <v>3713717.9184204005</v>
      </c>
      <c r="AD68" s="64">
        <v>3687001.77</v>
      </c>
      <c r="AE68" s="68">
        <v>3809.26</v>
      </c>
      <c r="AF68" s="65">
        <v>339523.32333300001</v>
      </c>
      <c r="AG68" s="67">
        <f t="shared" si="6"/>
        <v>3684636.1053337008</v>
      </c>
      <c r="AH68" s="64">
        <v>3501614.08</v>
      </c>
      <c r="AI68" s="68">
        <v>2970</v>
      </c>
      <c r="AJ68" s="64">
        <v>318285.20660500001</v>
      </c>
      <c r="AK68" s="67">
        <f t="shared" si="7"/>
        <v>3511594.7607345004</v>
      </c>
      <c r="AL68" s="64">
        <v>4280309.03</v>
      </c>
      <c r="AM68" s="68">
        <v>2640</v>
      </c>
      <c r="AN68" s="64">
        <v>390546.73307900003</v>
      </c>
      <c r="AO68" s="67">
        <f t="shared" si="8"/>
        <v>4289034.5266131004</v>
      </c>
      <c r="AP68" s="69"/>
      <c r="AQ68" s="69"/>
      <c r="AR68" s="69"/>
      <c r="AS68" s="69"/>
      <c r="AT68" s="69"/>
      <c r="AU68" s="71"/>
      <c r="AV68" s="64">
        <v>4</v>
      </c>
      <c r="AW68" s="64">
        <v>4</v>
      </c>
      <c r="AX68" s="64">
        <v>8</v>
      </c>
      <c r="AY68" s="64">
        <v>8</v>
      </c>
      <c r="AZ68" s="64"/>
      <c r="BA68" s="64"/>
      <c r="BB68" s="64"/>
      <c r="BC68" s="64"/>
      <c r="BD68" s="72">
        <f t="shared" si="9"/>
        <v>3625872.91</v>
      </c>
      <c r="BE68" s="73">
        <f t="shared" si="1"/>
        <v>1459.69</v>
      </c>
      <c r="BF68" s="74">
        <f t="shared" ref="BF68:BF70" si="21">+$BJ$600</f>
        <v>3373.62</v>
      </c>
      <c r="BG68" s="66">
        <f t="shared" si="2"/>
        <v>4754202.1199999992</v>
      </c>
      <c r="BH68" s="75">
        <f t="shared" si="11"/>
        <v>1.7829208310475497E-3</v>
      </c>
      <c r="BI68" s="76">
        <f t="shared" si="12"/>
        <v>1.7829208310475499E-3</v>
      </c>
      <c r="BJ68" s="76">
        <f>+BI68-'Izračun udjela za 2024. (euri)'!BI68</f>
        <v>9.4490699099804981E-9</v>
      </c>
    </row>
    <row r="69" spans="1:62" ht="15.75" customHeight="1" x14ac:dyDescent="0.25">
      <c r="A69" s="60">
        <v>1</v>
      </c>
      <c r="B69" s="61">
        <v>65</v>
      </c>
      <c r="C69" s="61">
        <v>14</v>
      </c>
      <c r="D69" s="62" t="s">
        <v>87</v>
      </c>
      <c r="E69" s="62" t="s">
        <v>147</v>
      </c>
      <c r="F69" s="63">
        <v>9665</v>
      </c>
      <c r="G69" s="64">
        <v>10</v>
      </c>
      <c r="H69" s="64">
        <v>16568890.9</v>
      </c>
      <c r="I69" s="65">
        <v>1491201.4731000001</v>
      </c>
      <c r="J69" s="66">
        <v>16585458.369590001</v>
      </c>
      <c r="K69" s="64">
        <v>15282416.15</v>
      </c>
      <c r="L69" s="65">
        <v>1375418.6284</v>
      </c>
      <c r="M69" s="66">
        <v>15297697.273760002</v>
      </c>
      <c r="N69" s="64">
        <v>12837911.68</v>
      </c>
      <c r="O69" s="65">
        <v>1155411.5089</v>
      </c>
      <c r="P69" s="66">
        <v>12850750.188210001</v>
      </c>
      <c r="Q69" s="64">
        <v>14576579.630000001</v>
      </c>
      <c r="R69" s="65">
        <v>1319465.872</v>
      </c>
      <c r="S69" s="66">
        <f t="shared" si="3"/>
        <v>14582825.133800002</v>
      </c>
      <c r="T69" s="64">
        <v>12072468.57</v>
      </c>
      <c r="U69" s="65">
        <v>1105606.9143920001</v>
      </c>
      <c r="V69" s="67">
        <f t="shared" si="4"/>
        <v>12063547.821168801</v>
      </c>
      <c r="W69" s="64">
        <v>15286178.310000001</v>
      </c>
      <c r="X69" s="65">
        <v>1389652.593203</v>
      </c>
      <c r="Y69" s="67">
        <f t="shared" si="0"/>
        <v>15286178.288476702</v>
      </c>
      <c r="Z69" s="64">
        <v>17756995.109999999</v>
      </c>
      <c r="AA69" s="68">
        <v>36293.57</v>
      </c>
      <c r="AB69" s="65">
        <v>1614273.1575549999</v>
      </c>
      <c r="AC69" s="67">
        <f t="shared" si="5"/>
        <v>17738521.220689502</v>
      </c>
      <c r="AD69" s="64">
        <v>17640338.079999998</v>
      </c>
      <c r="AE69" s="68">
        <v>24636.83</v>
      </c>
      <c r="AF69" s="65">
        <v>1586556.1137639999</v>
      </c>
      <c r="AG69" s="67">
        <f t="shared" si="6"/>
        <v>17653509.6498596</v>
      </c>
      <c r="AH69" s="64">
        <v>17538551.760000002</v>
      </c>
      <c r="AI69" s="68">
        <v>12006.89</v>
      </c>
      <c r="AJ69" s="64">
        <v>1594771.734378</v>
      </c>
      <c r="AK69" s="67">
        <f t="shared" si="7"/>
        <v>17549700.449184202</v>
      </c>
      <c r="AL69" s="64">
        <v>20591420.129999999</v>
      </c>
      <c r="AM69" s="68">
        <v>23508.6</v>
      </c>
      <c r="AN69" s="64">
        <v>1872047.9227990001</v>
      </c>
      <c r="AO69" s="67">
        <f t="shared" si="8"/>
        <v>20590199.967921101</v>
      </c>
      <c r="AP69" s="69"/>
      <c r="AQ69" s="69"/>
      <c r="AR69" s="69"/>
      <c r="AS69" s="69"/>
      <c r="AT69" s="69"/>
      <c r="AU69" s="71"/>
      <c r="AV69" s="64">
        <v>13</v>
      </c>
      <c r="AW69" s="64">
        <v>13</v>
      </c>
      <c r="AX69" s="64">
        <v>15</v>
      </c>
      <c r="AY69" s="64">
        <v>15</v>
      </c>
      <c r="AZ69" s="64"/>
      <c r="BA69" s="64"/>
      <c r="BB69" s="64"/>
      <c r="BC69" s="64"/>
      <c r="BD69" s="72">
        <f t="shared" si="9"/>
        <v>17763621.920000002</v>
      </c>
      <c r="BE69" s="73">
        <f t="shared" si="1"/>
        <v>1837.93</v>
      </c>
      <c r="BF69" s="74">
        <f t="shared" si="21"/>
        <v>3373.62</v>
      </c>
      <c r="BG69" s="66">
        <f t="shared" si="2"/>
        <v>14842443.849999998</v>
      </c>
      <c r="BH69" s="75">
        <f t="shared" si="11"/>
        <v>5.5662131427888454E-3</v>
      </c>
      <c r="BI69" s="76">
        <f t="shared" si="12"/>
        <v>5.5662131427888497E-3</v>
      </c>
      <c r="BJ69" s="76">
        <f>+BI69-'Izračun udjela za 2024. (euri)'!BI69</f>
        <v>2.8491748626981866E-7</v>
      </c>
    </row>
    <row r="70" spans="1:62" ht="15.75" customHeight="1" x14ac:dyDescent="0.25">
      <c r="A70" s="60">
        <v>1</v>
      </c>
      <c r="B70" s="61">
        <v>66</v>
      </c>
      <c r="C70" s="61">
        <v>14</v>
      </c>
      <c r="D70" s="62" t="s">
        <v>87</v>
      </c>
      <c r="E70" s="62" t="s">
        <v>148</v>
      </c>
      <c r="F70" s="63">
        <v>5427</v>
      </c>
      <c r="G70" s="64">
        <v>10</v>
      </c>
      <c r="H70" s="64">
        <v>3119373.38</v>
      </c>
      <c r="I70" s="65">
        <v>352009.37709999998</v>
      </c>
      <c r="J70" s="66">
        <v>3044100.40319</v>
      </c>
      <c r="K70" s="64">
        <v>3060172.39</v>
      </c>
      <c r="L70" s="65">
        <v>345398.39159999997</v>
      </c>
      <c r="M70" s="66">
        <v>2986251.39824</v>
      </c>
      <c r="N70" s="64">
        <v>3883461.25</v>
      </c>
      <c r="O70" s="65">
        <v>183076.08850000001</v>
      </c>
      <c r="P70" s="66">
        <v>4070423.6776500004</v>
      </c>
      <c r="Q70" s="64">
        <v>5172729.9400000004</v>
      </c>
      <c r="R70" s="65">
        <v>244830.1305</v>
      </c>
      <c r="S70" s="66">
        <f t="shared" si="3"/>
        <v>5420689.7904500011</v>
      </c>
      <c r="T70" s="64">
        <v>4065686.76</v>
      </c>
      <c r="U70" s="65">
        <v>193240.20950299999</v>
      </c>
      <c r="V70" s="67">
        <f t="shared" si="4"/>
        <v>4259691.2055467004</v>
      </c>
      <c r="W70" s="64">
        <v>6595342.8300000001</v>
      </c>
      <c r="X70" s="65">
        <v>314063.65132100001</v>
      </c>
      <c r="Y70" s="67">
        <f t="shared" si="0"/>
        <v>6909407.0965469005</v>
      </c>
      <c r="Z70" s="64">
        <v>7173744.79</v>
      </c>
      <c r="AA70" s="68">
        <v>5978.67</v>
      </c>
      <c r="AB70" s="65">
        <v>341606.52993199998</v>
      </c>
      <c r="AC70" s="67">
        <f t="shared" si="5"/>
        <v>7531875.5490748007</v>
      </c>
      <c r="AD70" s="64">
        <v>6865417.1799999997</v>
      </c>
      <c r="AE70" s="68">
        <v>2446.0500000000002</v>
      </c>
      <c r="AF70" s="65">
        <v>321295.23870400002</v>
      </c>
      <c r="AG70" s="67">
        <f t="shared" si="6"/>
        <v>7218943.4804256009</v>
      </c>
      <c r="AH70" s="64">
        <v>6310086.54</v>
      </c>
      <c r="AI70" s="68">
        <v>503.62</v>
      </c>
      <c r="AJ70" s="64">
        <v>300561.91091400001</v>
      </c>
      <c r="AK70" s="67">
        <f t="shared" si="7"/>
        <v>6636323.1099946005</v>
      </c>
      <c r="AL70" s="64">
        <v>8689298.6099999994</v>
      </c>
      <c r="AM70" s="68">
        <v>1342.85</v>
      </c>
      <c r="AN70" s="64">
        <v>413813.65986100002</v>
      </c>
      <c r="AO70" s="67">
        <f t="shared" si="8"/>
        <v>9127956.3101528995</v>
      </c>
      <c r="AP70" s="69"/>
      <c r="AQ70" s="69"/>
      <c r="AR70" s="69"/>
      <c r="AS70" s="69"/>
      <c r="AT70" s="69"/>
      <c r="AU70" s="71"/>
      <c r="AV70" s="64">
        <v>14</v>
      </c>
      <c r="AW70" s="64">
        <v>14</v>
      </c>
      <c r="AX70" s="64">
        <v>16</v>
      </c>
      <c r="AY70" s="64">
        <v>16</v>
      </c>
      <c r="AZ70" s="64"/>
      <c r="BA70" s="64"/>
      <c r="BB70" s="64"/>
      <c r="BC70" s="64"/>
      <c r="BD70" s="72">
        <f t="shared" si="9"/>
        <v>7484901.1100000003</v>
      </c>
      <c r="BE70" s="73">
        <f t="shared" si="1"/>
        <v>1379.2</v>
      </c>
      <c r="BF70" s="74">
        <f t="shared" si="21"/>
        <v>3373.62</v>
      </c>
      <c r="BG70" s="66">
        <f t="shared" si="2"/>
        <v>10823717.34</v>
      </c>
      <c r="BH70" s="75">
        <f t="shared" si="11"/>
        <v>4.0591103675786874E-3</v>
      </c>
      <c r="BI70" s="76">
        <f t="shared" si="12"/>
        <v>4.05911036757869E-3</v>
      </c>
      <c r="BJ70" s="76">
        <f>+BI70-'Izračun udjela za 2024. (euri)'!BI70</f>
        <v>6.3955420719769007E-8</v>
      </c>
    </row>
    <row r="71" spans="1:62" ht="15.75" customHeight="1" x14ac:dyDescent="0.25">
      <c r="A71" s="60">
        <v>1</v>
      </c>
      <c r="B71" s="61">
        <v>67</v>
      </c>
      <c r="C71" s="61">
        <v>7</v>
      </c>
      <c r="D71" s="62" t="s">
        <v>91</v>
      </c>
      <c r="E71" s="62" t="s">
        <v>149</v>
      </c>
      <c r="F71" s="63">
        <v>10105</v>
      </c>
      <c r="G71" s="64">
        <v>12</v>
      </c>
      <c r="H71" s="64">
        <v>19480959.199999999</v>
      </c>
      <c r="I71" s="65">
        <v>0</v>
      </c>
      <c r="J71" s="66">
        <v>21818674.304000001</v>
      </c>
      <c r="K71" s="64">
        <v>21023210.449999999</v>
      </c>
      <c r="L71" s="65">
        <v>1879918.2634000001</v>
      </c>
      <c r="M71" s="66">
        <v>21440487.248992004</v>
      </c>
      <c r="N71" s="64">
        <v>18413516.870000001</v>
      </c>
      <c r="O71" s="65">
        <v>1622505.3995000001</v>
      </c>
      <c r="P71" s="66">
        <v>18805932.846960001</v>
      </c>
      <c r="Q71" s="64">
        <v>19996056.949999999</v>
      </c>
      <c r="R71" s="65">
        <v>1812185.3689999999</v>
      </c>
      <c r="S71" s="66">
        <f t="shared" si="3"/>
        <v>20365936.170720004</v>
      </c>
      <c r="T71" s="64">
        <v>18103503.149999999</v>
      </c>
      <c r="U71" s="65">
        <v>1639950.2244909999</v>
      </c>
      <c r="V71" s="67">
        <f t="shared" si="4"/>
        <v>18439179.276570082</v>
      </c>
      <c r="W71" s="64">
        <v>20095004.870000001</v>
      </c>
      <c r="X71" s="65">
        <v>1826819.5753220001</v>
      </c>
      <c r="Y71" s="67">
        <f t="shared" si="0"/>
        <v>20460367.530039366</v>
      </c>
      <c r="Z71" s="64">
        <v>22607938.760000002</v>
      </c>
      <c r="AA71" s="68">
        <v>83370.710000000006</v>
      </c>
      <c r="AB71" s="65">
        <v>2055268.1315200001</v>
      </c>
      <c r="AC71" s="67">
        <f t="shared" si="5"/>
        <v>23071775.908697605</v>
      </c>
      <c r="AD71" s="64">
        <v>24381951.07</v>
      </c>
      <c r="AE71" s="68">
        <v>29394.52</v>
      </c>
      <c r="AF71" s="65">
        <v>2260249.9628320001</v>
      </c>
      <c r="AG71" s="67">
        <f t="shared" si="6"/>
        <v>24894583.377628163</v>
      </c>
      <c r="AH71" s="64">
        <v>22169877.370000001</v>
      </c>
      <c r="AI71" s="68">
        <v>35793.24</v>
      </c>
      <c r="AJ71" s="64">
        <v>2015214.598275</v>
      </c>
      <c r="AK71" s="67">
        <f t="shared" si="7"/>
        <v>22711213.875532009</v>
      </c>
      <c r="AL71" s="64">
        <v>25745582.32</v>
      </c>
      <c r="AM71" s="68">
        <v>33179.870000000003</v>
      </c>
      <c r="AN71" s="64">
        <v>2340493.076812</v>
      </c>
      <c r="AO71" s="67">
        <f t="shared" si="8"/>
        <v>26347898.497970562</v>
      </c>
      <c r="AP71" s="69"/>
      <c r="AQ71" s="69"/>
      <c r="AR71" s="69"/>
      <c r="AS71" s="69"/>
      <c r="AT71" s="69"/>
      <c r="AU71" s="71"/>
      <c r="AV71" s="64">
        <v>87</v>
      </c>
      <c r="AW71" s="64">
        <v>90</v>
      </c>
      <c r="AX71" s="64">
        <v>106</v>
      </c>
      <c r="AY71" s="64">
        <v>102</v>
      </c>
      <c r="AZ71" s="64"/>
      <c r="BA71" s="64"/>
      <c r="BB71" s="64"/>
      <c r="BC71" s="64"/>
      <c r="BD71" s="72">
        <f t="shared" si="9"/>
        <v>23497167.84</v>
      </c>
      <c r="BE71" s="73">
        <f t="shared" si="1"/>
        <v>2325.3000000000002</v>
      </c>
      <c r="BF71" s="74">
        <f>+$BJ$601</f>
        <v>3415.13</v>
      </c>
      <c r="BG71" s="66">
        <f t="shared" si="2"/>
        <v>11012732.149999999</v>
      </c>
      <c r="BH71" s="75">
        <f t="shared" si="11"/>
        <v>4.1299946997167356E-3</v>
      </c>
      <c r="BI71" s="76">
        <f t="shared" si="12"/>
        <v>4.12999469971674E-3</v>
      </c>
      <c r="BJ71" s="76">
        <f>+BI71-'Izračun udjela za 2024. (euri)'!BI71</f>
        <v>-1.4755300122969855E-7</v>
      </c>
    </row>
    <row r="72" spans="1:62" ht="15.75" customHeight="1" x14ac:dyDescent="0.25">
      <c r="A72" s="60">
        <v>1</v>
      </c>
      <c r="B72" s="61">
        <v>68</v>
      </c>
      <c r="C72" s="61">
        <v>12</v>
      </c>
      <c r="D72" s="62" t="s">
        <v>87</v>
      </c>
      <c r="E72" s="62" t="s">
        <v>150</v>
      </c>
      <c r="F72" s="63">
        <v>2529</v>
      </c>
      <c r="G72" s="64">
        <v>10</v>
      </c>
      <c r="H72" s="64">
        <v>1290066.3</v>
      </c>
      <c r="I72" s="65">
        <v>116106.53660000001</v>
      </c>
      <c r="J72" s="66">
        <v>1291355.7397400001</v>
      </c>
      <c r="K72" s="64">
        <v>1325110.71</v>
      </c>
      <c r="L72" s="65">
        <v>119260.5289</v>
      </c>
      <c r="M72" s="66">
        <v>1326435.19921</v>
      </c>
      <c r="N72" s="64">
        <v>885366.06</v>
      </c>
      <c r="O72" s="65">
        <v>79683.360799999995</v>
      </c>
      <c r="P72" s="66">
        <v>886250.96912000014</v>
      </c>
      <c r="Q72" s="64">
        <v>940845.48</v>
      </c>
      <c r="R72" s="65">
        <v>87250.949900000007</v>
      </c>
      <c r="S72" s="66">
        <f t="shared" si="3"/>
        <v>938953.98311000003</v>
      </c>
      <c r="T72" s="64">
        <v>812575.34</v>
      </c>
      <c r="U72" s="65">
        <v>75352.811145</v>
      </c>
      <c r="V72" s="67">
        <f t="shared" si="4"/>
        <v>810944.78174050001</v>
      </c>
      <c r="W72" s="64">
        <v>1521332.38</v>
      </c>
      <c r="X72" s="65">
        <v>138303.41883899999</v>
      </c>
      <c r="Y72" s="67">
        <f t="shared" si="0"/>
        <v>1521331.8572771</v>
      </c>
      <c r="Z72" s="64">
        <v>1903024.57</v>
      </c>
      <c r="AA72" s="68">
        <v>0</v>
      </c>
      <c r="AB72" s="65">
        <v>173002.731283</v>
      </c>
      <c r="AC72" s="67">
        <f t="shared" si="5"/>
        <v>1903024.0225887003</v>
      </c>
      <c r="AD72" s="64">
        <v>1795063.64</v>
      </c>
      <c r="AE72" s="68">
        <v>0</v>
      </c>
      <c r="AF72" s="65">
        <v>162770.79151499999</v>
      </c>
      <c r="AG72" s="67">
        <f t="shared" si="6"/>
        <v>1795522.1333335</v>
      </c>
      <c r="AH72" s="64">
        <v>2413717.21</v>
      </c>
      <c r="AI72" s="68">
        <v>0</v>
      </c>
      <c r="AJ72" s="64">
        <v>219421.83548099999</v>
      </c>
      <c r="AK72" s="67">
        <f t="shared" si="7"/>
        <v>2413724.9119708999</v>
      </c>
      <c r="AL72" s="64">
        <v>2685099.72</v>
      </c>
      <c r="AM72" s="68">
        <v>0</v>
      </c>
      <c r="AN72" s="64">
        <v>244100.78112</v>
      </c>
      <c r="AO72" s="67">
        <f t="shared" si="8"/>
        <v>2685098.8327680007</v>
      </c>
      <c r="AP72" s="69"/>
      <c r="AQ72" s="69"/>
      <c r="AR72" s="69"/>
      <c r="AS72" s="69"/>
      <c r="AT72" s="69"/>
      <c r="AU72" s="71"/>
      <c r="AV72" s="64">
        <v>0</v>
      </c>
      <c r="AW72" s="64">
        <v>0</v>
      </c>
      <c r="AX72" s="64">
        <v>0</v>
      </c>
      <c r="AY72" s="64">
        <v>0</v>
      </c>
      <c r="AZ72" s="64"/>
      <c r="BA72" s="64"/>
      <c r="BB72" s="64"/>
      <c r="BC72" s="64"/>
      <c r="BD72" s="72">
        <f t="shared" si="9"/>
        <v>2063740.35</v>
      </c>
      <c r="BE72" s="73">
        <f t="shared" si="1"/>
        <v>816.03</v>
      </c>
      <c r="BF72" s="74">
        <f>+$BJ$600</f>
        <v>3373.62</v>
      </c>
      <c r="BG72" s="66">
        <f t="shared" si="2"/>
        <v>6468145.1100000003</v>
      </c>
      <c r="BH72" s="75">
        <f t="shared" si="11"/>
        <v>2.4256837138546703E-3</v>
      </c>
      <c r="BI72" s="76">
        <f t="shared" si="12"/>
        <v>2.4256837138546699E-3</v>
      </c>
      <c r="BJ72" s="76">
        <f>+BI72-'Izračun udjela za 2024. (euri)'!BI72</f>
        <v>6.74138275697303E-8</v>
      </c>
    </row>
    <row r="73" spans="1:62" ht="15.75" customHeight="1" x14ac:dyDescent="0.25">
      <c r="A73" s="60">
        <v>1</v>
      </c>
      <c r="B73" s="61">
        <v>69</v>
      </c>
      <c r="C73" s="61">
        <v>8</v>
      </c>
      <c r="D73" s="62" t="s">
        <v>91</v>
      </c>
      <c r="E73" s="62" t="s">
        <v>151</v>
      </c>
      <c r="F73" s="63">
        <v>5135</v>
      </c>
      <c r="G73" s="64">
        <v>12</v>
      </c>
      <c r="H73" s="64">
        <v>14880314.800000001</v>
      </c>
      <c r="I73" s="65">
        <v>802743.07389999996</v>
      </c>
      <c r="J73" s="66">
        <v>15766880.333232002</v>
      </c>
      <c r="K73" s="64">
        <v>12834732.300000001</v>
      </c>
      <c r="L73" s="65">
        <v>716326.77740000002</v>
      </c>
      <c r="M73" s="66">
        <v>13572614.185312003</v>
      </c>
      <c r="N73" s="64">
        <v>11839393.890000001</v>
      </c>
      <c r="O73" s="65">
        <v>558143.3602</v>
      </c>
      <c r="P73" s="66">
        <v>12635000.593376003</v>
      </c>
      <c r="Q73" s="64">
        <v>12114008.289999999</v>
      </c>
      <c r="R73" s="65">
        <v>574187.75939999998</v>
      </c>
      <c r="S73" s="66">
        <f t="shared" si="3"/>
        <v>12924598.994271999</v>
      </c>
      <c r="T73" s="64">
        <v>10596544.99</v>
      </c>
      <c r="U73" s="65">
        <v>503316.71135499998</v>
      </c>
      <c r="V73" s="67">
        <f t="shared" si="4"/>
        <v>11304415.6720824</v>
      </c>
      <c r="W73" s="64">
        <v>12409950.73</v>
      </c>
      <c r="X73" s="65">
        <v>590953.30477499997</v>
      </c>
      <c r="Y73" s="67">
        <f t="shared" si="0"/>
        <v>13237277.116252001</v>
      </c>
      <c r="Z73" s="64">
        <v>13889224.710000001</v>
      </c>
      <c r="AA73" s="68">
        <v>70662.240000000005</v>
      </c>
      <c r="AB73" s="65">
        <v>661395.25985300005</v>
      </c>
      <c r="AC73" s="67">
        <f t="shared" si="5"/>
        <v>15179547.275364643</v>
      </c>
      <c r="AD73" s="64">
        <v>13596934.939999999</v>
      </c>
      <c r="AE73" s="68">
        <v>44834.42</v>
      </c>
      <c r="AF73" s="65">
        <v>650378.92164700001</v>
      </c>
      <c r="AG73" s="67">
        <f t="shared" si="6"/>
        <v>14923688.190155363</v>
      </c>
      <c r="AH73" s="64">
        <v>11942145.880000001</v>
      </c>
      <c r="AI73" s="68">
        <v>55811.35</v>
      </c>
      <c r="AJ73" s="64">
        <v>568666.05000000005</v>
      </c>
      <c r="AK73" s="67">
        <f t="shared" si="7"/>
        <v>13255388.697600001</v>
      </c>
      <c r="AL73" s="64">
        <v>16695955</v>
      </c>
      <c r="AM73" s="68">
        <v>57843.25</v>
      </c>
      <c r="AN73" s="64">
        <v>795045.796875</v>
      </c>
      <c r="AO73" s="67">
        <f t="shared" si="8"/>
        <v>18380953.867500003</v>
      </c>
      <c r="AP73" s="69"/>
      <c r="AQ73" s="69"/>
      <c r="AR73" s="69"/>
      <c r="AS73" s="69"/>
      <c r="AT73" s="69"/>
      <c r="AU73" s="71"/>
      <c r="AV73" s="64">
        <v>264</v>
      </c>
      <c r="AW73" s="64">
        <v>282</v>
      </c>
      <c r="AX73" s="64">
        <v>345</v>
      </c>
      <c r="AY73" s="64">
        <v>379</v>
      </c>
      <c r="AZ73" s="64"/>
      <c r="BA73" s="64"/>
      <c r="BB73" s="64"/>
      <c r="BC73" s="64"/>
      <c r="BD73" s="72">
        <f t="shared" si="9"/>
        <v>14995371.029999999</v>
      </c>
      <c r="BE73" s="73">
        <f t="shared" si="1"/>
        <v>2920.23</v>
      </c>
      <c r="BF73" s="74">
        <f>+$BJ$601</f>
        <v>3415.13</v>
      </c>
      <c r="BG73" s="66">
        <f t="shared" si="2"/>
        <v>2541311.5000000005</v>
      </c>
      <c r="BH73" s="75">
        <f t="shared" si="11"/>
        <v>9.5304261307483003E-4</v>
      </c>
      <c r="BI73" s="76">
        <f t="shared" si="12"/>
        <v>9.5304261307483003E-4</v>
      </c>
      <c r="BJ73" s="76">
        <f>+BI73-'Izračun udjela za 2024. (euri)'!BI73</f>
        <v>-8.2613131002990184E-8</v>
      </c>
    </row>
    <row r="74" spans="1:62" ht="15.75" customHeight="1" x14ac:dyDescent="0.25">
      <c r="A74" s="60">
        <v>1</v>
      </c>
      <c r="B74" s="61">
        <v>70</v>
      </c>
      <c r="C74" s="61">
        <v>2</v>
      </c>
      <c r="D74" s="62" t="s">
        <v>87</v>
      </c>
      <c r="E74" s="62" t="s">
        <v>152</v>
      </c>
      <c r="F74" s="63">
        <v>2530</v>
      </c>
      <c r="G74" s="64">
        <v>10</v>
      </c>
      <c r="H74" s="64">
        <v>3241658.72</v>
      </c>
      <c r="I74" s="65">
        <v>0</v>
      </c>
      <c r="J74" s="66">
        <v>3565824.5920000006</v>
      </c>
      <c r="K74" s="64">
        <v>3139151.08</v>
      </c>
      <c r="L74" s="65">
        <v>0</v>
      </c>
      <c r="M74" s="66">
        <v>3453066.1880000005</v>
      </c>
      <c r="N74" s="64">
        <v>2289040.11</v>
      </c>
      <c r="O74" s="65">
        <v>0</v>
      </c>
      <c r="P74" s="66">
        <v>2517944.1210000003</v>
      </c>
      <c r="Q74" s="64">
        <v>2827746.23</v>
      </c>
      <c r="R74" s="65">
        <v>0</v>
      </c>
      <c r="S74" s="66">
        <f t="shared" si="3"/>
        <v>3110520.8530000001</v>
      </c>
      <c r="T74" s="64">
        <v>2612402.65</v>
      </c>
      <c r="U74" s="65">
        <v>0</v>
      </c>
      <c r="V74" s="67">
        <f t="shared" si="4"/>
        <v>2873642.915</v>
      </c>
      <c r="W74" s="64">
        <v>3830365.15</v>
      </c>
      <c r="X74" s="65">
        <v>0</v>
      </c>
      <c r="Y74" s="67">
        <f t="shared" si="0"/>
        <v>4213401.665</v>
      </c>
      <c r="Z74" s="64">
        <v>4485337.42</v>
      </c>
      <c r="AA74" s="68">
        <v>8561.7000000000007</v>
      </c>
      <c r="AB74" s="65">
        <v>0</v>
      </c>
      <c r="AC74" s="67">
        <f t="shared" si="5"/>
        <v>4944253.2920000004</v>
      </c>
      <c r="AD74" s="64">
        <v>4283997.74</v>
      </c>
      <c r="AE74" s="68">
        <v>12620.09</v>
      </c>
      <c r="AF74" s="65">
        <v>0</v>
      </c>
      <c r="AG74" s="67">
        <f t="shared" si="6"/>
        <v>4718315.415000001</v>
      </c>
      <c r="AH74" s="64">
        <v>4191126.97</v>
      </c>
      <c r="AI74" s="68">
        <v>309.88</v>
      </c>
      <c r="AJ74" s="64">
        <v>0</v>
      </c>
      <c r="AK74" s="67">
        <f t="shared" si="7"/>
        <v>4629698.7990000006</v>
      </c>
      <c r="AL74" s="64">
        <v>4477838.95</v>
      </c>
      <c r="AM74" s="68">
        <v>-475.33</v>
      </c>
      <c r="AN74" s="64">
        <v>0</v>
      </c>
      <c r="AO74" s="67">
        <f t="shared" si="8"/>
        <v>4932745.7080000006</v>
      </c>
      <c r="AP74" s="69"/>
      <c r="AQ74" s="69"/>
      <c r="AR74" s="69"/>
      <c r="AS74" s="69"/>
      <c r="AT74" s="69"/>
      <c r="AU74" s="71"/>
      <c r="AV74" s="64">
        <v>12</v>
      </c>
      <c r="AW74" s="64">
        <v>12</v>
      </c>
      <c r="AX74" s="64">
        <v>12</v>
      </c>
      <c r="AY74" s="64">
        <v>4</v>
      </c>
      <c r="AZ74" s="64"/>
      <c r="BA74" s="64"/>
      <c r="BB74" s="64"/>
      <c r="BC74" s="64"/>
      <c r="BD74" s="72">
        <f t="shared" si="9"/>
        <v>4687682.9800000004</v>
      </c>
      <c r="BE74" s="73">
        <f t="shared" si="1"/>
        <v>1852.84</v>
      </c>
      <c r="BF74" s="74">
        <f t="shared" ref="BF74:BF80" si="22">+$BJ$600</f>
        <v>3373.62</v>
      </c>
      <c r="BG74" s="66">
        <f t="shared" si="2"/>
        <v>3847573.4</v>
      </c>
      <c r="BH74" s="75">
        <f t="shared" si="11"/>
        <v>1.4429169376257917E-3</v>
      </c>
      <c r="BI74" s="76">
        <f t="shared" si="12"/>
        <v>1.44291693762579E-3</v>
      </c>
      <c r="BJ74" s="76">
        <f>+BI74-'Izračun udjela za 2024. (euri)'!BI74</f>
        <v>1.1025171380019128E-8</v>
      </c>
    </row>
    <row r="75" spans="1:62" ht="15.75" customHeight="1" x14ac:dyDescent="0.25">
      <c r="A75" s="60">
        <v>1</v>
      </c>
      <c r="B75" s="61">
        <v>71</v>
      </c>
      <c r="C75" s="61">
        <v>7</v>
      </c>
      <c r="D75" s="62" t="s">
        <v>87</v>
      </c>
      <c r="E75" s="62" t="s">
        <v>153</v>
      </c>
      <c r="F75" s="63">
        <v>1978</v>
      </c>
      <c r="G75" s="64">
        <v>10</v>
      </c>
      <c r="H75" s="64">
        <v>1235893.2</v>
      </c>
      <c r="I75" s="65">
        <v>58263.696400000001</v>
      </c>
      <c r="J75" s="66">
        <v>1295392.4539600001</v>
      </c>
      <c r="K75" s="64">
        <v>1083371.74</v>
      </c>
      <c r="L75" s="65">
        <v>51073.379500000003</v>
      </c>
      <c r="M75" s="66">
        <v>1135528.19655</v>
      </c>
      <c r="N75" s="64">
        <v>699539.69</v>
      </c>
      <c r="O75" s="65">
        <v>32978.186600000001</v>
      </c>
      <c r="P75" s="66">
        <v>733217.65373999998</v>
      </c>
      <c r="Q75" s="64">
        <v>993071.92</v>
      </c>
      <c r="R75" s="65">
        <v>48116.422599999998</v>
      </c>
      <c r="S75" s="66">
        <f t="shared" si="3"/>
        <v>1039451.04714</v>
      </c>
      <c r="T75" s="64">
        <v>327848.65000000002</v>
      </c>
      <c r="U75" s="65">
        <v>17174.664004999999</v>
      </c>
      <c r="V75" s="67">
        <f t="shared" si="4"/>
        <v>341741.38459450001</v>
      </c>
      <c r="W75" s="64">
        <v>1231670.1499999999</v>
      </c>
      <c r="X75" s="65">
        <v>58651.547385999998</v>
      </c>
      <c r="Y75" s="67">
        <f t="shared" ref="Y75:Y138" si="23">+(W75-X75)*(1+G75/100)</f>
        <v>1290320.4628754</v>
      </c>
      <c r="Z75" s="64">
        <v>1584106.67</v>
      </c>
      <c r="AA75" s="68">
        <v>0</v>
      </c>
      <c r="AB75" s="65">
        <v>75434.314096000002</v>
      </c>
      <c r="AC75" s="67">
        <f t="shared" si="5"/>
        <v>1659539.5914944001</v>
      </c>
      <c r="AD75" s="64">
        <v>1173749.82</v>
      </c>
      <c r="AE75" s="68">
        <v>0</v>
      </c>
      <c r="AF75" s="65">
        <v>56077.287515999997</v>
      </c>
      <c r="AG75" s="67">
        <f t="shared" si="6"/>
        <v>1229439.7857324001</v>
      </c>
      <c r="AH75" s="64">
        <v>1448982.9</v>
      </c>
      <c r="AI75" s="68">
        <v>0</v>
      </c>
      <c r="AJ75" s="64">
        <v>68925.041249999995</v>
      </c>
      <c r="AK75" s="67">
        <f t="shared" si="7"/>
        <v>1518063.644625</v>
      </c>
      <c r="AL75" s="64">
        <v>2539750.7999999998</v>
      </c>
      <c r="AM75" s="68">
        <v>0</v>
      </c>
      <c r="AN75" s="64">
        <v>120940.61937499999</v>
      </c>
      <c r="AO75" s="67">
        <f t="shared" si="8"/>
        <v>2660691.1986875003</v>
      </c>
      <c r="AP75" s="69"/>
      <c r="AQ75" s="69"/>
      <c r="AR75" s="69"/>
      <c r="AS75" s="69"/>
      <c r="AT75" s="69"/>
      <c r="AU75" s="71"/>
      <c r="AV75" s="64">
        <v>0</v>
      </c>
      <c r="AW75" s="64">
        <v>0</v>
      </c>
      <c r="AX75" s="64">
        <v>0</v>
      </c>
      <c r="AY75" s="64">
        <v>0</v>
      </c>
      <c r="AZ75" s="64"/>
      <c r="BA75" s="64"/>
      <c r="BB75" s="64"/>
      <c r="BC75" s="64"/>
      <c r="BD75" s="72">
        <f t="shared" si="9"/>
        <v>1671610.94</v>
      </c>
      <c r="BE75" s="73">
        <f t="shared" ref="BE75:BE138" si="24">ROUND(BD75/F75,2)</f>
        <v>845.1</v>
      </c>
      <c r="BF75" s="74">
        <f t="shared" si="22"/>
        <v>3373.62</v>
      </c>
      <c r="BG75" s="66">
        <f t="shared" ref="BG75:BG138" si="25">IF((BF75-BE75)&lt;0,0,(BF75-BE75)*F75)</f>
        <v>5001412.5599999996</v>
      </c>
      <c r="BH75" s="75">
        <f t="shared" si="11"/>
        <v>1.8756296877606991E-3</v>
      </c>
      <c r="BI75" s="76">
        <f t="shared" si="12"/>
        <v>1.8756296877606999E-3</v>
      </c>
      <c r="BJ75" s="76">
        <f>+BI75-'Izračun udjela za 2024. (euri)'!BI75</f>
        <v>6.6747616700273127E-9</v>
      </c>
    </row>
    <row r="76" spans="1:62" ht="15.75" customHeight="1" x14ac:dyDescent="0.25">
      <c r="A76" s="60">
        <v>1</v>
      </c>
      <c r="B76" s="61">
        <v>72</v>
      </c>
      <c r="C76" s="61">
        <v>17</v>
      </c>
      <c r="D76" s="62" t="s">
        <v>87</v>
      </c>
      <c r="E76" s="62" t="s">
        <v>154</v>
      </c>
      <c r="F76" s="63">
        <v>2805</v>
      </c>
      <c r="G76" s="64">
        <v>10</v>
      </c>
      <c r="H76" s="64">
        <v>2219190.8199999998</v>
      </c>
      <c r="I76" s="65">
        <v>235304.48</v>
      </c>
      <c r="J76" s="66">
        <v>2182274.9739999999</v>
      </c>
      <c r="K76" s="64">
        <v>2288651.46</v>
      </c>
      <c r="L76" s="65">
        <v>239898.81469999999</v>
      </c>
      <c r="M76" s="66">
        <v>2253627.9098300003</v>
      </c>
      <c r="N76" s="64">
        <v>2121516.5099999998</v>
      </c>
      <c r="O76" s="65">
        <v>155578.3775</v>
      </c>
      <c r="P76" s="66">
        <v>2162531.94575</v>
      </c>
      <c r="Q76" s="64">
        <v>2208906.38</v>
      </c>
      <c r="R76" s="65">
        <v>166162.7415</v>
      </c>
      <c r="S76" s="66">
        <f t="shared" ref="S76:S139" si="26">+(Q76-R76)*(1+G76/100)</f>
        <v>2247018.0023500002</v>
      </c>
      <c r="T76" s="64">
        <v>1990866.45</v>
      </c>
      <c r="U76" s="65">
        <v>150361.15564499999</v>
      </c>
      <c r="V76" s="67">
        <f t="shared" ref="V76:V139" si="27">+(T76-U76)*(1+G76/100)</f>
        <v>2024555.8237905002</v>
      </c>
      <c r="W76" s="64">
        <v>2715612.27</v>
      </c>
      <c r="X76" s="65">
        <v>201156.95001</v>
      </c>
      <c r="Y76" s="67">
        <f t="shared" si="23"/>
        <v>2765900.8519890006</v>
      </c>
      <c r="Z76" s="64">
        <v>3576266.36</v>
      </c>
      <c r="AA76" s="68">
        <v>29132.560000000001</v>
      </c>
      <c r="AB76" s="65">
        <v>264909.115781</v>
      </c>
      <c r="AC76" s="67">
        <f t="shared" ref="AC76:AC139" si="28">+(Z76-AB76-AA76+IF(AV76=0,AA76,AV76*$G$7))*(1+G76/100)</f>
        <v>3879397.1526409001</v>
      </c>
      <c r="AD76" s="64">
        <v>3527321.6000000001</v>
      </c>
      <c r="AE76" s="68">
        <v>27254.78</v>
      </c>
      <c r="AF76" s="65">
        <v>249024.10725299999</v>
      </c>
      <c r="AG76" s="67">
        <f t="shared" ref="AG76:AG139" si="29">+(AD76-AF76-AE76+IF(AW76=0,AE76,AW76*$G$7))*(1+G76/100)</f>
        <v>3874796.9840217005</v>
      </c>
      <c r="AH76" s="64">
        <v>3409558.33</v>
      </c>
      <c r="AI76" s="68">
        <v>38913.15</v>
      </c>
      <c r="AJ76" s="64">
        <v>263097.35748200002</v>
      </c>
      <c r="AK76" s="67">
        <f t="shared" ref="AK76:AK139" si="30">+(AH76-AJ76-AI76+IF(AX76=0,AI76,AX76*$G$7))*(1+G76/100)</f>
        <v>3781302.6047698003</v>
      </c>
      <c r="AL76" s="64">
        <v>4166671.66</v>
      </c>
      <c r="AM76" s="68">
        <v>51575.07</v>
      </c>
      <c r="AN76" s="64">
        <v>303536.770518</v>
      </c>
      <c r="AO76" s="67">
        <f t="shared" ref="AO76:AO139" si="31">+(AL76-AN76-AM76+IF(AY76=0,AM76,AY76*$G$7))*(1+G76/100)</f>
        <v>4547465.8014302002</v>
      </c>
      <c r="AP76" s="69"/>
      <c r="AQ76" s="69"/>
      <c r="AR76" s="69"/>
      <c r="AS76" s="69"/>
      <c r="AT76" s="69"/>
      <c r="AU76" s="71"/>
      <c r="AV76" s="64">
        <v>163</v>
      </c>
      <c r="AW76" s="64">
        <v>181</v>
      </c>
      <c r="AX76" s="64">
        <v>220</v>
      </c>
      <c r="AY76" s="64">
        <v>215</v>
      </c>
      <c r="AZ76" s="64"/>
      <c r="BA76" s="64"/>
      <c r="BB76" s="64"/>
      <c r="BC76" s="64"/>
      <c r="BD76" s="72">
        <f t="shared" ref="BD76:BD139" si="32">+ROUND((Y76+AC76+AG76+AK76+AO76)/5,2)</f>
        <v>3769772.68</v>
      </c>
      <c r="BE76" s="73">
        <f t="shared" si="24"/>
        <v>1343.95</v>
      </c>
      <c r="BF76" s="74">
        <f t="shared" si="22"/>
        <v>3373.62</v>
      </c>
      <c r="BG76" s="66">
        <f t="shared" si="25"/>
        <v>5693224.3499999996</v>
      </c>
      <c r="BH76" s="75">
        <f t="shared" ref="BH76:BH139" si="33">+BG76/$BG$7</f>
        <v>2.1350729382624872E-3</v>
      </c>
      <c r="BI76" s="76">
        <f t="shared" ref="BI76:BI139" si="34">+ROUND(BH76,18)</f>
        <v>2.1350729382624898E-3</v>
      </c>
      <c r="BJ76" s="76">
        <f>+BI76-'Izračun udjela za 2024. (euri)'!BI76</f>
        <v>2.0881365779719385E-8</v>
      </c>
    </row>
    <row r="77" spans="1:62" ht="15.75" customHeight="1" x14ac:dyDescent="0.25">
      <c r="A77" s="60">
        <v>1</v>
      </c>
      <c r="B77" s="61">
        <v>74</v>
      </c>
      <c r="C77" s="61">
        <v>8</v>
      </c>
      <c r="D77" s="62" t="s">
        <v>87</v>
      </c>
      <c r="E77" s="62" t="s">
        <v>155</v>
      </c>
      <c r="F77" s="63">
        <v>2150</v>
      </c>
      <c r="G77" s="64">
        <v>10</v>
      </c>
      <c r="H77" s="64">
        <v>6412824.29</v>
      </c>
      <c r="I77" s="65">
        <v>0</v>
      </c>
      <c r="J77" s="66">
        <v>7054106.7190000005</v>
      </c>
      <c r="K77" s="64">
        <v>6571937.04</v>
      </c>
      <c r="L77" s="65">
        <v>0</v>
      </c>
      <c r="M77" s="66">
        <v>7229130.7440000009</v>
      </c>
      <c r="N77" s="64">
        <v>6067326.0800000001</v>
      </c>
      <c r="O77" s="65">
        <v>0</v>
      </c>
      <c r="P77" s="66">
        <v>6674058.688000001</v>
      </c>
      <c r="Q77" s="64">
        <v>6506281.0700000003</v>
      </c>
      <c r="R77" s="65">
        <v>0</v>
      </c>
      <c r="S77" s="66">
        <f t="shared" si="26"/>
        <v>7156909.1770000011</v>
      </c>
      <c r="T77" s="64">
        <v>5367340.67</v>
      </c>
      <c r="U77" s="65">
        <v>0</v>
      </c>
      <c r="V77" s="67">
        <f t="shared" si="27"/>
        <v>5904074.7370000007</v>
      </c>
      <c r="W77" s="64">
        <v>6644353.7000000002</v>
      </c>
      <c r="X77" s="65">
        <v>0</v>
      </c>
      <c r="Y77" s="67">
        <f t="shared" si="23"/>
        <v>7308789.0700000012</v>
      </c>
      <c r="Z77" s="64">
        <v>7781370.8700000001</v>
      </c>
      <c r="AA77" s="68">
        <v>661281.39</v>
      </c>
      <c r="AB77" s="65">
        <v>0</v>
      </c>
      <c r="AC77" s="67">
        <f t="shared" si="28"/>
        <v>14428798.428000001</v>
      </c>
      <c r="AD77" s="64">
        <v>8619115.3300000001</v>
      </c>
      <c r="AE77" s="68">
        <v>659592.49</v>
      </c>
      <c r="AF77" s="65">
        <v>0</v>
      </c>
      <c r="AG77" s="67">
        <f t="shared" si="29"/>
        <v>15576575.124000002</v>
      </c>
      <c r="AH77" s="64">
        <v>7555276.2199999997</v>
      </c>
      <c r="AI77" s="68">
        <v>952437.61</v>
      </c>
      <c r="AJ77" s="64">
        <v>0</v>
      </c>
      <c r="AK77" s="67">
        <f t="shared" si="30"/>
        <v>14790422.471000001</v>
      </c>
      <c r="AL77" s="64">
        <v>10602916.119999999</v>
      </c>
      <c r="AM77" s="68">
        <v>1036283.99</v>
      </c>
      <c r="AN77" s="64">
        <v>0</v>
      </c>
      <c r="AO77" s="67">
        <f t="shared" si="31"/>
        <v>17826195.342999998</v>
      </c>
      <c r="AP77" s="69"/>
      <c r="AQ77" s="69"/>
      <c r="AR77" s="69"/>
      <c r="AS77" s="69"/>
      <c r="AT77" s="69"/>
      <c r="AU77" s="71"/>
      <c r="AV77" s="64">
        <v>3998</v>
      </c>
      <c r="AW77" s="64">
        <v>4134</v>
      </c>
      <c r="AX77" s="64">
        <v>4562</v>
      </c>
      <c r="AY77" s="64">
        <v>4426</v>
      </c>
      <c r="AZ77" s="64"/>
      <c r="BA77" s="64"/>
      <c r="BB77" s="64"/>
      <c r="BC77" s="64"/>
      <c r="BD77" s="72">
        <f t="shared" si="32"/>
        <v>13986156.09</v>
      </c>
      <c r="BE77" s="73">
        <f t="shared" si="24"/>
        <v>6505.19</v>
      </c>
      <c r="BF77" s="74">
        <f t="shared" si="22"/>
        <v>3373.62</v>
      </c>
      <c r="BG77" s="66">
        <f t="shared" si="25"/>
        <v>0</v>
      </c>
      <c r="BH77" s="75">
        <f t="shared" si="33"/>
        <v>0</v>
      </c>
      <c r="BI77" s="76">
        <f t="shared" si="34"/>
        <v>0</v>
      </c>
      <c r="BJ77" s="76">
        <f>+BI77-'Izračun udjela za 2024. (euri)'!BI77</f>
        <v>0</v>
      </c>
    </row>
    <row r="78" spans="1:62" ht="15.75" customHeight="1" x14ac:dyDescent="0.25">
      <c r="A78" s="60">
        <v>1</v>
      </c>
      <c r="B78" s="61">
        <v>75</v>
      </c>
      <c r="C78" s="61">
        <v>20</v>
      </c>
      <c r="D78" s="62" t="s">
        <v>87</v>
      </c>
      <c r="E78" s="62" t="s">
        <v>156</v>
      </c>
      <c r="F78" s="63">
        <v>1923</v>
      </c>
      <c r="G78" s="64">
        <v>10</v>
      </c>
      <c r="H78" s="64">
        <v>1258406.95</v>
      </c>
      <c r="I78" s="65">
        <v>0</v>
      </c>
      <c r="J78" s="66">
        <v>1384247.645</v>
      </c>
      <c r="K78" s="64">
        <v>1986224.82</v>
      </c>
      <c r="L78" s="65">
        <v>0</v>
      </c>
      <c r="M78" s="66">
        <v>2184847.3020000001</v>
      </c>
      <c r="N78" s="64">
        <v>1390072.22</v>
      </c>
      <c r="O78" s="65">
        <v>0</v>
      </c>
      <c r="P78" s="66">
        <v>1529079.442</v>
      </c>
      <c r="Q78" s="64">
        <v>1714069.45</v>
      </c>
      <c r="R78" s="65">
        <v>0</v>
      </c>
      <c r="S78" s="66">
        <f t="shared" si="26"/>
        <v>1885476.395</v>
      </c>
      <c r="T78" s="64">
        <v>1435527.24</v>
      </c>
      <c r="U78" s="65">
        <v>0</v>
      </c>
      <c r="V78" s="67">
        <f t="shared" si="27"/>
        <v>1579079.9640000002</v>
      </c>
      <c r="W78" s="64">
        <v>2363579.83</v>
      </c>
      <c r="X78" s="65">
        <v>0</v>
      </c>
      <c r="Y78" s="67">
        <f t="shared" si="23"/>
        <v>2599937.8130000001</v>
      </c>
      <c r="Z78" s="64">
        <v>3234573.68</v>
      </c>
      <c r="AA78" s="68">
        <v>7260.88</v>
      </c>
      <c r="AB78" s="65">
        <v>0</v>
      </c>
      <c r="AC78" s="67">
        <f t="shared" si="28"/>
        <v>3558031.0480000004</v>
      </c>
      <c r="AD78" s="64">
        <v>2965624.31</v>
      </c>
      <c r="AE78" s="68">
        <v>2431.11</v>
      </c>
      <c r="AF78" s="65">
        <v>0</v>
      </c>
      <c r="AG78" s="67">
        <f t="shared" si="29"/>
        <v>3262186.7410000004</v>
      </c>
      <c r="AH78" s="64">
        <v>3126351.43</v>
      </c>
      <c r="AI78" s="68">
        <v>838.16</v>
      </c>
      <c r="AJ78" s="64">
        <v>0</v>
      </c>
      <c r="AK78" s="67">
        <f t="shared" si="30"/>
        <v>3438986.5730000003</v>
      </c>
      <c r="AL78" s="64">
        <v>3352502.08</v>
      </c>
      <c r="AM78" s="68">
        <v>0</v>
      </c>
      <c r="AN78" s="64">
        <v>0</v>
      </c>
      <c r="AO78" s="67">
        <f t="shared" si="31"/>
        <v>3687752.2880000002</v>
      </c>
      <c r="AP78" s="69"/>
      <c r="AQ78" s="69"/>
      <c r="AR78" s="69"/>
      <c r="AS78" s="69"/>
      <c r="AT78" s="69"/>
      <c r="AU78" s="71"/>
      <c r="AV78" s="64">
        <v>0</v>
      </c>
      <c r="AW78" s="64">
        <v>0</v>
      </c>
      <c r="AX78" s="64">
        <v>0</v>
      </c>
      <c r="AY78" s="64">
        <v>0</v>
      </c>
      <c r="AZ78" s="64"/>
      <c r="BA78" s="64"/>
      <c r="BB78" s="64"/>
      <c r="BC78" s="64"/>
      <c r="BD78" s="72">
        <f t="shared" si="32"/>
        <v>3309378.89</v>
      </c>
      <c r="BE78" s="73">
        <f t="shared" si="24"/>
        <v>1720.95</v>
      </c>
      <c r="BF78" s="74">
        <f t="shared" si="22"/>
        <v>3373.62</v>
      </c>
      <c r="BG78" s="66">
        <f t="shared" si="25"/>
        <v>3178084.4099999997</v>
      </c>
      <c r="BH78" s="75">
        <f t="shared" si="33"/>
        <v>1.1918451833546491E-3</v>
      </c>
      <c r="BI78" s="76">
        <f t="shared" si="34"/>
        <v>1.19184518335465E-3</v>
      </c>
      <c r="BJ78" s="76">
        <f>+BI78-'Izračun udjela za 2024. (euri)'!BI78</f>
        <v>3.4215803560019506E-8</v>
      </c>
    </row>
    <row r="79" spans="1:62" ht="15.75" customHeight="1" x14ac:dyDescent="0.25">
      <c r="A79" s="60">
        <v>1</v>
      </c>
      <c r="B79" s="61">
        <v>77</v>
      </c>
      <c r="C79" s="61">
        <v>17</v>
      </c>
      <c r="D79" s="62" t="s">
        <v>87</v>
      </c>
      <c r="E79" s="62" t="s">
        <v>157</v>
      </c>
      <c r="F79" s="63">
        <v>1626</v>
      </c>
      <c r="G79" s="64">
        <v>10</v>
      </c>
      <c r="H79" s="64">
        <v>4572297.47</v>
      </c>
      <c r="I79" s="65">
        <v>215551.99</v>
      </c>
      <c r="J79" s="66">
        <v>4792420.0279999999</v>
      </c>
      <c r="K79" s="64">
        <v>5253257.1900000004</v>
      </c>
      <c r="L79" s="65">
        <v>247654.4184</v>
      </c>
      <c r="M79" s="66">
        <v>5506163.0487600006</v>
      </c>
      <c r="N79" s="64">
        <v>5177451.42</v>
      </c>
      <c r="O79" s="65">
        <v>244080.26670000001</v>
      </c>
      <c r="P79" s="66">
        <v>5426708.2686300008</v>
      </c>
      <c r="Q79" s="64">
        <v>5567395.6900000004</v>
      </c>
      <c r="R79" s="65">
        <v>266006.30709999998</v>
      </c>
      <c r="S79" s="66">
        <f t="shared" si="26"/>
        <v>5831528.3211900014</v>
      </c>
      <c r="T79" s="64">
        <v>4475963.4000000004</v>
      </c>
      <c r="U79" s="65">
        <v>215555.00367599999</v>
      </c>
      <c r="V79" s="67">
        <f t="shared" si="27"/>
        <v>4686449.2359564006</v>
      </c>
      <c r="W79" s="64">
        <v>4918060.7699999996</v>
      </c>
      <c r="X79" s="65">
        <v>234193.24657600001</v>
      </c>
      <c r="Y79" s="67">
        <f t="shared" si="23"/>
        <v>5152254.2757663997</v>
      </c>
      <c r="Z79" s="64">
        <v>5765997.0599999996</v>
      </c>
      <c r="AA79" s="68">
        <v>1277793.6100000001</v>
      </c>
      <c r="AB79" s="65">
        <v>274571.09081299999</v>
      </c>
      <c r="AC79" s="67">
        <f t="shared" si="28"/>
        <v>12484045.5951057</v>
      </c>
      <c r="AD79" s="64">
        <v>4173147.68</v>
      </c>
      <c r="AE79" s="68">
        <v>1014012.97</v>
      </c>
      <c r="AF79" s="65">
        <v>196297.47216400001</v>
      </c>
      <c r="AG79" s="67">
        <f t="shared" si="29"/>
        <v>10931620.961619601</v>
      </c>
      <c r="AH79" s="64">
        <v>4862559.12</v>
      </c>
      <c r="AI79" s="68">
        <v>1570034.27</v>
      </c>
      <c r="AJ79" s="64">
        <v>231707.973153</v>
      </c>
      <c r="AK79" s="67">
        <f t="shared" si="30"/>
        <v>11611948.564531703</v>
      </c>
      <c r="AL79" s="64">
        <v>7192851.8099999996</v>
      </c>
      <c r="AM79" s="68">
        <v>1715235.66</v>
      </c>
      <c r="AN79" s="64">
        <v>342556.62295599998</v>
      </c>
      <c r="AO79" s="67">
        <f t="shared" si="31"/>
        <v>13900215.4797484</v>
      </c>
      <c r="AP79" s="69"/>
      <c r="AQ79" s="69"/>
      <c r="AR79" s="69"/>
      <c r="AS79" s="69"/>
      <c r="AT79" s="69"/>
      <c r="AU79" s="71"/>
      <c r="AV79" s="64">
        <v>4757</v>
      </c>
      <c r="AW79" s="64">
        <v>4650</v>
      </c>
      <c r="AX79" s="64">
        <v>4997</v>
      </c>
      <c r="AY79" s="64">
        <v>5001</v>
      </c>
      <c r="AZ79" s="64"/>
      <c r="BA79" s="64"/>
      <c r="BB79" s="64"/>
      <c r="BC79" s="64"/>
      <c r="BD79" s="72">
        <f t="shared" si="32"/>
        <v>10816016.98</v>
      </c>
      <c r="BE79" s="73">
        <f t="shared" si="24"/>
        <v>6651.92</v>
      </c>
      <c r="BF79" s="74">
        <f t="shared" si="22"/>
        <v>3373.62</v>
      </c>
      <c r="BG79" s="66">
        <f t="shared" si="25"/>
        <v>0</v>
      </c>
      <c r="BH79" s="75">
        <f t="shared" si="33"/>
        <v>0</v>
      </c>
      <c r="BI79" s="76">
        <f t="shared" si="34"/>
        <v>0</v>
      </c>
      <c r="BJ79" s="76">
        <f>+BI79-'Izračun udjela za 2024. (euri)'!BI79</f>
        <v>0</v>
      </c>
    </row>
    <row r="80" spans="1:62" ht="15.75" customHeight="1" x14ac:dyDescent="0.25">
      <c r="A80" s="60">
        <v>1</v>
      </c>
      <c r="B80" s="61">
        <v>78</v>
      </c>
      <c r="C80" s="61">
        <v>20</v>
      </c>
      <c r="D80" s="62" t="s">
        <v>87</v>
      </c>
      <c r="E80" s="62" t="s">
        <v>158</v>
      </c>
      <c r="F80" s="63">
        <v>1658</v>
      </c>
      <c r="G80" s="64">
        <v>10</v>
      </c>
      <c r="H80" s="64">
        <v>2073881.31</v>
      </c>
      <c r="I80" s="65">
        <v>0</v>
      </c>
      <c r="J80" s="66">
        <v>2281269.4410000001</v>
      </c>
      <c r="K80" s="64">
        <v>2137280.16</v>
      </c>
      <c r="L80" s="65">
        <v>0</v>
      </c>
      <c r="M80" s="66">
        <v>2351008.1760000004</v>
      </c>
      <c r="N80" s="64">
        <v>1857822.35</v>
      </c>
      <c r="O80" s="65">
        <v>0</v>
      </c>
      <c r="P80" s="66">
        <v>2043604.5850000002</v>
      </c>
      <c r="Q80" s="64">
        <v>2281666.9300000002</v>
      </c>
      <c r="R80" s="65">
        <v>0</v>
      </c>
      <c r="S80" s="66">
        <f t="shared" si="26"/>
        <v>2509833.6230000006</v>
      </c>
      <c r="T80" s="64">
        <v>1888616.22</v>
      </c>
      <c r="U80" s="65">
        <v>0</v>
      </c>
      <c r="V80" s="67">
        <f t="shared" si="27"/>
        <v>2077477.8420000002</v>
      </c>
      <c r="W80" s="64">
        <v>2415512.2599999998</v>
      </c>
      <c r="X80" s="65">
        <v>0</v>
      </c>
      <c r="Y80" s="67">
        <f t="shared" si="23"/>
        <v>2657063.486</v>
      </c>
      <c r="Z80" s="64">
        <v>2960459.1</v>
      </c>
      <c r="AA80" s="68">
        <v>14392.6</v>
      </c>
      <c r="AB80" s="65">
        <v>0</v>
      </c>
      <c r="AC80" s="67">
        <f t="shared" si="28"/>
        <v>3256505.0100000002</v>
      </c>
      <c r="AD80" s="64">
        <v>2846609.59</v>
      </c>
      <c r="AE80" s="68">
        <v>10694.31</v>
      </c>
      <c r="AF80" s="65">
        <v>0</v>
      </c>
      <c r="AG80" s="67">
        <f t="shared" si="29"/>
        <v>3131270.5490000001</v>
      </c>
      <c r="AH80" s="64">
        <v>3057817.88</v>
      </c>
      <c r="AI80" s="68">
        <v>956.53</v>
      </c>
      <c r="AJ80" s="64">
        <v>0</v>
      </c>
      <c r="AK80" s="67">
        <f t="shared" si="30"/>
        <v>3363599.6680000001</v>
      </c>
      <c r="AL80" s="64">
        <v>3407861.88</v>
      </c>
      <c r="AM80" s="68">
        <v>-1136.5899999999999</v>
      </c>
      <c r="AN80" s="64">
        <v>0</v>
      </c>
      <c r="AO80" s="67">
        <f t="shared" si="31"/>
        <v>3748648.068</v>
      </c>
      <c r="AP80" s="69"/>
      <c r="AQ80" s="69"/>
      <c r="AR80" s="69"/>
      <c r="AS80" s="69"/>
      <c r="AT80" s="69"/>
      <c r="AU80" s="71"/>
      <c r="AV80" s="64">
        <v>0</v>
      </c>
      <c r="AW80" s="64">
        <v>0</v>
      </c>
      <c r="AX80" s="64">
        <v>0</v>
      </c>
      <c r="AY80" s="64">
        <v>0</v>
      </c>
      <c r="AZ80" s="64"/>
      <c r="BA80" s="64"/>
      <c r="BB80" s="64"/>
      <c r="BC80" s="64"/>
      <c r="BD80" s="72">
        <f t="shared" si="32"/>
        <v>3231417.36</v>
      </c>
      <c r="BE80" s="73">
        <f t="shared" si="24"/>
        <v>1948.99</v>
      </c>
      <c r="BF80" s="74">
        <f t="shared" si="22"/>
        <v>3373.62</v>
      </c>
      <c r="BG80" s="66">
        <f t="shared" si="25"/>
        <v>2362036.5399999996</v>
      </c>
      <c r="BH80" s="75">
        <f t="shared" si="33"/>
        <v>8.8581091938545492E-4</v>
      </c>
      <c r="BI80" s="76">
        <f t="shared" si="34"/>
        <v>8.8581091938545503E-4</v>
      </c>
      <c r="BJ80" s="76">
        <f>+BI80-'Izračun udjela za 2024. (euri)'!BI80</f>
        <v>1.3367575519814337E-9</v>
      </c>
    </row>
    <row r="81" spans="1:62" ht="15.75" customHeight="1" x14ac:dyDescent="0.25">
      <c r="A81" s="60">
        <v>1</v>
      </c>
      <c r="B81" s="61">
        <v>79</v>
      </c>
      <c r="C81" s="61">
        <v>2</v>
      </c>
      <c r="D81" s="62" t="s">
        <v>91</v>
      </c>
      <c r="E81" s="62" t="s">
        <v>159</v>
      </c>
      <c r="F81" s="63">
        <v>5326</v>
      </c>
      <c r="G81" s="64">
        <v>12</v>
      </c>
      <c r="H81" s="64">
        <v>10150841.49</v>
      </c>
      <c r="I81" s="65">
        <v>0</v>
      </c>
      <c r="J81" s="66">
        <v>11368942.468800001</v>
      </c>
      <c r="K81" s="64">
        <v>10321602.59</v>
      </c>
      <c r="L81" s="65">
        <v>0</v>
      </c>
      <c r="M81" s="66">
        <v>11560194.900800001</v>
      </c>
      <c r="N81" s="64">
        <v>9964142.8900000006</v>
      </c>
      <c r="O81" s="65">
        <v>896773.38450000004</v>
      </c>
      <c r="P81" s="66">
        <v>10155453.84616</v>
      </c>
      <c r="Q81" s="64">
        <v>10012926.369999999</v>
      </c>
      <c r="R81" s="65">
        <v>905135.05059999996</v>
      </c>
      <c r="S81" s="66">
        <f t="shared" si="26"/>
        <v>10200726.277728001</v>
      </c>
      <c r="T81" s="64">
        <v>9362198.9499999993</v>
      </c>
      <c r="U81" s="65">
        <v>847138.09097000002</v>
      </c>
      <c r="V81" s="67">
        <f t="shared" si="27"/>
        <v>9536868.1621135995</v>
      </c>
      <c r="W81" s="64">
        <v>11705150.41</v>
      </c>
      <c r="X81" s="65">
        <v>1064102.8916120001</v>
      </c>
      <c r="Y81" s="67">
        <f t="shared" si="23"/>
        <v>11917973.220594561</v>
      </c>
      <c r="Z81" s="64">
        <v>12566583.630000001</v>
      </c>
      <c r="AA81" s="68">
        <v>24833</v>
      </c>
      <c r="AB81" s="65">
        <v>1142414.8362439999</v>
      </c>
      <c r="AC81" s="67">
        <f t="shared" si="28"/>
        <v>12834456.089006722</v>
      </c>
      <c r="AD81" s="64">
        <v>12847392.439999999</v>
      </c>
      <c r="AE81" s="68">
        <v>9699.32</v>
      </c>
      <c r="AF81" s="65">
        <v>1181307.6323289999</v>
      </c>
      <c r="AG81" s="67">
        <f t="shared" si="29"/>
        <v>13105551.74619152</v>
      </c>
      <c r="AH81" s="64">
        <v>11949704.48</v>
      </c>
      <c r="AI81" s="68">
        <v>10077.879999999999</v>
      </c>
      <c r="AJ81" s="64">
        <v>1086684.9043950001</v>
      </c>
      <c r="AK81" s="67">
        <f t="shared" si="30"/>
        <v>12247694.699077602</v>
      </c>
      <c r="AL81" s="64">
        <v>13735264.890000001</v>
      </c>
      <c r="AM81" s="68">
        <v>13042.24</v>
      </c>
      <c r="AN81" s="64">
        <v>1248677.9421399999</v>
      </c>
      <c r="AO81" s="67">
        <f t="shared" si="31"/>
        <v>14091330.072803201</v>
      </c>
      <c r="AP81" s="69"/>
      <c r="AQ81" s="69"/>
      <c r="AR81" s="69"/>
      <c r="AS81" s="69"/>
      <c r="AT81" s="69"/>
      <c r="AU81" s="71"/>
      <c r="AV81" s="64">
        <v>40</v>
      </c>
      <c r="AW81" s="64">
        <v>30</v>
      </c>
      <c r="AX81" s="64">
        <v>55</v>
      </c>
      <c r="AY81" s="64">
        <v>72</v>
      </c>
      <c r="AZ81" s="64"/>
      <c r="BA81" s="64"/>
      <c r="BB81" s="64"/>
      <c r="BC81" s="64"/>
      <c r="BD81" s="72">
        <f t="shared" si="32"/>
        <v>12839401.17</v>
      </c>
      <c r="BE81" s="73">
        <f t="shared" si="24"/>
        <v>2410.6999999999998</v>
      </c>
      <c r="BF81" s="74">
        <f>+$BJ$601</f>
        <v>3415.13</v>
      </c>
      <c r="BG81" s="66">
        <f t="shared" si="25"/>
        <v>5349594.1800000016</v>
      </c>
      <c r="BH81" s="75">
        <f t="shared" si="33"/>
        <v>2.00620475537812E-3</v>
      </c>
      <c r="BI81" s="76">
        <f t="shared" si="34"/>
        <v>2.00620475537812E-3</v>
      </c>
      <c r="BJ81" s="76">
        <f>+BI81-'Izračun udjela za 2024. (euri)'!BI81</f>
        <v>5.1307190501378996E-9</v>
      </c>
    </row>
    <row r="82" spans="1:62" ht="15.75" customHeight="1" x14ac:dyDescent="0.25">
      <c r="A82" s="60">
        <v>1</v>
      </c>
      <c r="B82" s="61">
        <v>80</v>
      </c>
      <c r="C82" s="61">
        <v>5</v>
      </c>
      <c r="D82" s="62" t="s">
        <v>87</v>
      </c>
      <c r="E82" s="62" t="s">
        <v>160</v>
      </c>
      <c r="F82" s="63">
        <v>2030</v>
      </c>
      <c r="G82" s="64">
        <v>10</v>
      </c>
      <c r="H82" s="64">
        <v>972686.61</v>
      </c>
      <c r="I82" s="65">
        <v>124386.00599999999</v>
      </c>
      <c r="J82" s="66">
        <v>933130.66440000013</v>
      </c>
      <c r="K82" s="64">
        <v>1011561.49</v>
      </c>
      <c r="L82" s="65">
        <v>132672.68299999999</v>
      </c>
      <c r="M82" s="66">
        <v>966777.68770000013</v>
      </c>
      <c r="N82" s="64">
        <v>875353.46</v>
      </c>
      <c r="O82" s="65">
        <v>80150.340200000006</v>
      </c>
      <c r="P82" s="66">
        <v>874723.4317800001</v>
      </c>
      <c r="Q82" s="64">
        <v>1174475.48</v>
      </c>
      <c r="R82" s="65">
        <v>107254.0145</v>
      </c>
      <c r="S82" s="66">
        <f t="shared" si="26"/>
        <v>1173943.6120500001</v>
      </c>
      <c r="T82" s="64">
        <v>1306867.31</v>
      </c>
      <c r="U82" s="65">
        <v>120070.220208</v>
      </c>
      <c r="V82" s="67">
        <f t="shared" si="27"/>
        <v>1305476.7987712002</v>
      </c>
      <c r="W82" s="64">
        <v>1758114.37</v>
      </c>
      <c r="X82" s="65">
        <v>159829.051599</v>
      </c>
      <c r="Y82" s="67">
        <f t="shared" si="23"/>
        <v>1758113.8502411002</v>
      </c>
      <c r="Z82" s="64">
        <v>2127390.63</v>
      </c>
      <c r="AA82" s="68">
        <v>1683</v>
      </c>
      <c r="AB82" s="65">
        <v>193399.63231399999</v>
      </c>
      <c r="AC82" s="67">
        <f t="shared" si="28"/>
        <v>2127390.0974546</v>
      </c>
      <c r="AD82" s="64">
        <v>1889134.56</v>
      </c>
      <c r="AE82" s="68">
        <v>920.5</v>
      </c>
      <c r="AF82" s="65">
        <v>162860.221425</v>
      </c>
      <c r="AG82" s="67">
        <f t="shared" si="29"/>
        <v>1904489.2224325</v>
      </c>
      <c r="AH82" s="64">
        <v>1910450.15</v>
      </c>
      <c r="AI82" s="68">
        <v>1002.18</v>
      </c>
      <c r="AJ82" s="64">
        <v>186720.07845500001</v>
      </c>
      <c r="AK82" s="67">
        <f t="shared" si="30"/>
        <v>1909850.6806995003</v>
      </c>
      <c r="AL82" s="64">
        <v>2511571.86</v>
      </c>
      <c r="AM82" s="68">
        <v>1110.8399999999999</v>
      </c>
      <c r="AN82" s="64">
        <v>236270.93463599999</v>
      </c>
      <c r="AO82" s="67">
        <f t="shared" si="31"/>
        <v>2511509.0939004002</v>
      </c>
      <c r="AP82" s="69"/>
      <c r="AQ82" s="69"/>
      <c r="AR82" s="69"/>
      <c r="AS82" s="69"/>
      <c r="AT82" s="69"/>
      <c r="AU82" s="71"/>
      <c r="AV82" s="64">
        <v>0</v>
      </c>
      <c r="AW82" s="64">
        <v>4</v>
      </c>
      <c r="AX82" s="64">
        <v>9</v>
      </c>
      <c r="AY82" s="64">
        <v>6</v>
      </c>
      <c r="AZ82" s="64"/>
      <c r="BA82" s="64"/>
      <c r="BB82" s="64"/>
      <c r="BC82" s="64"/>
      <c r="BD82" s="72">
        <f t="shared" si="32"/>
        <v>2042270.59</v>
      </c>
      <c r="BE82" s="73">
        <f t="shared" si="24"/>
        <v>1006.04</v>
      </c>
      <c r="BF82" s="74">
        <f t="shared" ref="BF82:BF87" si="35">+$BJ$600</f>
        <v>3373.62</v>
      </c>
      <c r="BG82" s="66">
        <f t="shared" si="25"/>
        <v>4806187.3999999994</v>
      </c>
      <c r="BH82" s="75">
        <f t="shared" si="33"/>
        <v>1.8024163502283455E-3</v>
      </c>
      <c r="BI82" s="76">
        <f t="shared" si="34"/>
        <v>1.8024163502283501E-3</v>
      </c>
      <c r="BJ82" s="76">
        <f>+BI82-'Izračun udjela za 2024. (euri)'!BI82</f>
        <v>6.2259841730055721E-8</v>
      </c>
    </row>
    <row r="83" spans="1:62" ht="15.75" customHeight="1" x14ac:dyDescent="0.25">
      <c r="A83" s="60">
        <v>1</v>
      </c>
      <c r="B83" s="61">
        <v>81</v>
      </c>
      <c r="C83" s="61">
        <v>12</v>
      </c>
      <c r="D83" s="62" t="s">
        <v>87</v>
      </c>
      <c r="E83" s="62" t="s">
        <v>161</v>
      </c>
      <c r="F83" s="63">
        <v>3059</v>
      </c>
      <c r="G83" s="64">
        <v>10</v>
      </c>
      <c r="H83" s="64">
        <v>3302043.07</v>
      </c>
      <c r="I83" s="65">
        <v>242150.34760000001</v>
      </c>
      <c r="J83" s="66">
        <v>3365881.9946400002</v>
      </c>
      <c r="K83" s="64">
        <v>3267968.55</v>
      </c>
      <c r="L83" s="65">
        <v>239651.546</v>
      </c>
      <c r="M83" s="66">
        <v>3331148.7044000002</v>
      </c>
      <c r="N83" s="64">
        <v>2633629.04</v>
      </c>
      <c r="O83" s="65">
        <v>193132.30410000001</v>
      </c>
      <c r="P83" s="66">
        <v>2684546.4094900005</v>
      </c>
      <c r="Q83" s="64">
        <v>2917666.03</v>
      </c>
      <c r="R83" s="65">
        <v>215981.66190000001</v>
      </c>
      <c r="S83" s="66">
        <f t="shared" si="26"/>
        <v>2971852.8049099999</v>
      </c>
      <c r="T83" s="64">
        <v>2214798.5</v>
      </c>
      <c r="U83" s="65">
        <v>164738.61687599999</v>
      </c>
      <c r="V83" s="67">
        <f t="shared" si="27"/>
        <v>2255065.8714363999</v>
      </c>
      <c r="W83" s="64">
        <v>3564887.39</v>
      </c>
      <c r="X83" s="65">
        <v>264066.20914300001</v>
      </c>
      <c r="Y83" s="67">
        <f t="shared" si="23"/>
        <v>3630903.2989427</v>
      </c>
      <c r="Z83" s="64">
        <v>4353235.46</v>
      </c>
      <c r="AA83" s="68">
        <v>7943.14</v>
      </c>
      <c r="AB83" s="65">
        <v>322462.39759200002</v>
      </c>
      <c r="AC83" s="67">
        <f t="shared" si="28"/>
        <v>4433850.3686488001</v>
      </c>
      <c r="AD83" s="64">
        <v>4150323.3</v>
      </c>
      <c r="AE83" s="68">
        <v>4080.82</v>
      </c>
      <c r="AF83" s="65">
        <v>307431.78628399997</v>
      </c>
      <c r="AG83" s="67">
        <f t="shared" si="29"/>
        <v>4227180.6650876002</v>
      </c>
      <c r="AH83" s="64">
        <v>4598918.7300000004</v>
      </c>
      <c r="AI83" s="68">
        <v>0</v>
      </c>
      <c r="AJ83" s="64">
        <v>340660.74467699998</v>
      </c>
      <c r="AK83" s="67">
        <f t="shared" si="30"/>
        <v>4684083.7838553013</v>
      </c>
      <c r="AL83" s="64">
        <v>5173269.17</v>
      </c>
      <c r="AM83" s="68">
        <v>324</v>
      </c>
      <c r="AN83" s="64">
        <v>383205.19824</v>
      </c>
      <c r="AO83" s="67">
        <f t="shared" si="31"/>
        <v>5269070.3689360004</v>
      </c>
      <c r="AP83" s="69"/>
      <c r="AQ83" s="69"/>
      <c r="AR83" s="69"/>
      <c r="AS83" s="69"/>
      <c r="AT83" s="69"/>
      <c r="AU83" s="71"/>
      <c r="AV83" s="64">
        <v>0</v>
      </c>
      <c r="AW83" s="64">
        <v>0</v>
      </c>
      <c r="AX83" s="64">
        <v>0</v>
      </c>
      <c r="AY83" s="64">
        <v>0</v>
      </c>
      <c r="AZ83" s="64"/>
      <c r="BA83" s="64"/>
      <c r="BB83" s="64"/>
      <c r="BC83" s="64"/>
      <c r="BD83" s="72">
        <f t="shared" si="32"/>
        <v>4449017.7</v>
      </c>
      <c r="BE83" s="73">
        <f t="shared" si="24"/>
        <v>1454.4</v>
      </c>
      <c r="BF83" s="74">
        <f t="shared" si="35"/>
        <v>3373.62</v>
      </c>
      <c r="BG83" s="66">
        <f t="shared" si="25"/>
        <v>5870893.9799999995</v>
      </c>
      <c r="BH83" s="75">
        <f t="shared" si="33"/>
        <v>2.2017026011114682E-3</v>
      </c>
      <c r="BI83" s="76">
        <f t="shared" si="34"/>
        <v>2.2017026011114699E-3</v>
      </c>
      <c r="BJ83" s="76">
        <f>+BI83-'Izračun udjela za 2024. (euri)'!BI83</f>
        <v>2.9799760640006334E-8</v>
      </c>
    </row>
    <row r="84" spans="1:62" ht="15.75" customHeight="1" x14ac:dyDescent="0.25">
      <c r="A84" s="60">
        <v>1</v>
      </c>
      <c r="B84" s="61">
        <v>82</v>
      </c>
      <c r="C84" s="61">
        <v>20</v>
      </c>
      <c r="D84" s="62" t="s">
        <v>87</v>
      </c>
      <c r="E84" s="62" t="s">
        <v>162</v>
      </c>
      <c r="F84" s="63">
        <v>4043</v>
      </c>
      <c r="G84" s="64">
        <v>10</v>
      </c>
      <c r="H84" s="64">
        <v>6388727.4699999997</v>
      </c>
      <c r="I84" s="65">
        <v>0</v>
      </c>
      <c r="J84" s="66">
        <v>7027600.2170000002</v>
      </c>
      <c r="K84" s="64">
        <v>6726888.6799999997</v>
      </c>
      <c r="L84" s="65">
        <v>0</v>
      </c>
      <c r="M84" s="66">
        <v>7399577.5480000004</v>
      </c>
      <c r="N84" s="64">
        <v>5535361.8399999999</v>
      </c>
      <c r="O84" s="65">
        <v>0</v>
      </c>
      <c r="P84" s="66">
        <v>6088898.0240000002</v>
      </c>
      <c r="Q84" s="64">
        <v>6101275.7599999998</v>
      </c>
      <c r="R84" s="65">
        <v>0</v>
      </c>
      <c r="S84" s="66">
        <f t="shared" si="26"/>
        <v>6711403.3360000001</v>
      </c>
      <c r="T84" s="64">
        <v>6642871.8200000003</v>
      </c>
      <c r="U84" s="65">
        <v>0</v>
      </c>
      <c r="V84" s="67">
        <f t="shared" si="27"/>
        <v>7307159.0020000013</v>
      </c>
      <c r="W84" s="64">
        <v>7109275.0499999998</v>
      </c>
      <c r="X84" s="65">
        <v>0</v>
      </c>
      <c r="Y84" s="67">
        <f t="shared" si="23"/>
        <v>7820202.5550000006</v>
      </c>
      <c r="Z84" s="64">
        <v>8677889.3800000008</v>
      </c>
      <c r="AA84" s="68">
        <v>28790.71</v>
      </c>
      <c r="AB84" s="65">
        <v>0</v>
      </c>
      <c r="AC84" s="67">
        <f t="shared" si="28"/>
        <v>9545678.3180000018</v>
      </c>
      <c r="AD84" s="64">
        <v>8181856.9500000002</v>
      </c>
      <c r="AE84" s="68">
        <v>2370.6999999999998</v>
      </c>
      <c r="AF84" s="65">
        <v>0</v>
      </c>
      <c r="AG84" s="67">
        <f t="shared" si="29"/>
        <v>9000042.6450000014</v>
      </c>
      <c r="AH84" s="64">
        <v>9310064.5899999999</v>
      </c>
      <c r="AI84" s="68">
        <v>763.87</v>
      </c>
      <c r="AJ84" s="64">
        <v>0</v>
      </c>
      <c r="AK84" s="67">
        <f t="shared" si="30"/>
        <v>10241071.049000001</v>
      </c>
      <c r="AL84" s="64">
        <v>11141724.91</v>
      </c>
      <c r="AM84" s="68">
        <v>1093.8900000000001</v>
      </c>
      <c r="AN84" s="64">
        <v>0</v>
      </c>
      <c r="AO84" s="67">
        <f t="shared" si="31"/>
        <v>12255897.401000001</v>
      </c>
      <c r="AP84" s="69"/>
      <c r="AQ84" s="69"/>
      <c r="AR84" s="69"/>
      <c r="AS84" s="69"/>
      <c r="AT84" s="69"/>
      <c r="AU84" s="71"/>
      <c r="AV84" s="64">
        <v>0</v>
      </c>
      <c r="AW84" s="64">
        <v>0</v>
      </c>
      <c r="AX84" s="64">
        <v>0</v>
      </c>
      <c r="AY84" s="64">
        <v>0</v>
      </c>
      <c r="AZ84" s="64"/>
      <c r="BA84" s="64"/>
      <c r="BB84" s="64"/>
      <c r="BC84" s="64"/>
      <c r="BD84" s="72">
        <f t="shared" si="32"/>
        <v>9772578.3900000006</v>
      </c>
      <c r="BE84" s="73">
        <f t="shared" si="24"/>
        <v>2417.16</v>
      </c>
      <c r="BF84" s="74">
        <f t="shared" si="35"/>
        <v>3373.62</v>
      </c>
      <c r="BG84" s="66">
        <f t="shared" si="25"/>
        <v>3866967.7800000003</v>
      </c>
      <c r="BH84" s="75">
        <f t="shared" si="33"/>
        <v>1.4501902178176008E-3</v>
      </c>
      <c r="BI84" s="76">
        <f t="shared" si="34"/>
        <v>1.4501902178176E-3</v>
      </c>
      <c r="BJ84" s="76">
        <f>+BI84-'Izračun udjela za 2024. (euri)'!BI84</f>
        <v>4.1678062180075179E-8</v>
      </c>
    </row>
    <row r="85" spans="1:62" ht="15.75" customHeight="1" x14ac:dyDescent="0.25">
      <c r="A85" s="60">
        <v>1</v>
      </c>
      <c r="B85" s="61">
        <v>83</v>
      </c>
      <c r="C85" s="61">
        <v>3</v>
      </c>
      <c r="D85" s="62" t="s">
        <v>87</v>
      </c>
      <c r="E85" s="62" t="s">
        <v>163</v>
      </c>
      <c r="F85" s="63">
        <v>1080</v>
      </c>
      <c r="G85" s="64">
        <v>10</v>
      </c>
      <c r="H85" s="64">
        <v>275895.19</v>
      </c>
      <c r="I85" s="65">
        <v>0</v>
      </c>
      <c r="J85" s="66">
        <v>303484.70900000003</v>
      </c>
      <c r="K85" s="64">
        <v>235852.25</v>
      </c>
      <c r="L85" s="65">
        <v>0</v>
      </c>
      <c r="M85" s="66">
        <v>259437.47500000003</v>
      </c>
      <c r="N85" s="64">
        <v>219939.66</v>
      </c>
      <c r="O85" s="65">
        <v>12325.075800000001</v>
      </c>
      <c r="P85" s="66">
        <v>228376.04262000002</v>
      </c>
      <c r="Q85" s="64">
        <v>349044.17</v>
      </c>
      <c r="R85" s="65">
        <v>19951.187399999999</v>
      </c>
      <c r="S85" s="66">
        <f t="shared" si="26"/>
        <v>362002.28086</v>
      </c>
      <c r="T85" s="64">
        <v>228169.91</v>
      </c>
      <c r="U85" s="65">
        <v>13281.771294</v>
      </c>
      <c r="V85" s="67">
        <f t="shared" si="27"/>
        <v>236376.95257660002</v>
      </c>
      <c r="W85" s="64">
        <v>416223.01</v>
      </c>
      <c r="X85" s="65">
        <v>23560.033713000001</v>
      </c>
      <c r="Y85" s="67">
        <f t="shared" si="23"/>
        <v>431929.27391570003</v>
      </c>
      <c r="Z85" s="64">
        <v>452150.12</v>
      </c>
      <c r="AA85" s="68">
        <v>0</v>
      </c>
      <c r="AB85" s="65">
        <v>25593.624405999999</v>
      </c>
      <c r="AC85" s="67">
        <f t="shared" si="28"/>
        <v>469212.14515340002</v>
      </c>
      <c r="AD85" s="64">
        <v>327925.01</v>
      </c>
      <c r="AE85" s="68">
        <v>0</v>
      </c>
      <c r="AF85" s="65">
        <v>16602.153397999999</v>
      </c>
      <c r="AG85" s="67">
        <f t="shared" si="29"/>
        <v>342455.14226220007</v>
      </c>
      <c r="AH85" s="64">
        <v>576350.59</v>
      </c>
      <c r="AI85" s="68">
        <v>0</v>
      </c>
      <c r="AJ85" s="64">
        <v>32625.875250000001</v>
      </c>
      <c r="AK85" s="67">
        <f t="shared" si="30"/>
        <v>598097.18622499995</v>
      </c>
      <c r="AL85" s="64">
        <v>571916.48</v>
      </c>
      <c r="AM85" s="68">
        <v>0</v>
      </c>
      <c r="AN85" s="64">
        <v>32372.7</v>
      </c>
      <c r="AO85" s="67">
        <f t="shared" si="31"/>
        <v>593498.15800000005</v>
      </c>
      <c r="AP85" s="69"/>
      <c r="AQ85" s="69"/>
      <c r="AR85" s="69"/>
      <c r="AS85" s="69"/>
      <c r="AT85" s="69"/>
      <c r="AU85" s="71"/>
      <c r="AV85" s="64">
        <v>0</v>
      </c>
      <c r="AW85" s="64">
        <v>0</v>
      </c>
      <c r="AX85" s="64">
        <v>0</v>
      </c>
      <c r="AY85" s="64">
        <v>0</v>
      </c>
      <c r="AZ85" s="64"/>
      <c r="BA85" s="64"/>
      <c r="BB85" s="64"/>
      <c r="BC85" s="64"/>
      <c r="BD85" s="72">
        <f t="shared" si="32"/>
        <v>487038.38</v>
      </c>
      <c r="BE85" s="73">
        <f t="shared" si="24"/>
        <v>450.96</v>
      </c>
      <c r="BF85" s="74">
        <f t="shared" si="35"/>
        <v>3373.62</v>
      </c>
      <c r="BG85" s="66">
        <f t="shared" si="25"/>
        <v>3156472.8</v>
      </c>
      <c r="BH85" s="75">
        <f t="shared" si="33"/>
        <v>1.1837403975906238E-3</v>
      </c>
      <c r="BI85" s="76">
        <f t="shared" si="34"/>
        <v>1.1837403975906199E-3</v>
      </c>
      <c r="BJ85" s="76">
        <f>+BI85-'Izračun udjela za 2024. (euri)'!BI85</f>
        <v>7.3038781598332159E-9</v>
      </c>
    </row>
    <row r="86" spans="1:62" ht="15.75" customHeight="1" x14ac:dyDescent="0.25">
      <c r="A86" s="60">
        <v>1</v>
      </c>
      <c r="B86" s="61">
        <v>84</v>
      </c>
      <c r="C86" s="61">
        <v>9</v>
      </c>
      <c r="D86" s="62" t="s">
        <v>87</v>
      </c>
      <c r="E86" s="62" t="s">
        <v>164</v>
      </c>
      <c r="F86" s="63">
        <v>1366</v>
      </c>
      <c r="G86" s="64">
        <v>10</v>
      </c>
      <c r="H86" s="64">
        <v>661309.47</v>
      </c>
      <c r="I86" s="65">
        <v>61082.826000000001</v>
      </c>
      <c r="J86" s="66">
        <v>660249.30839999998</v>
      </c>
      <c r="K86" s="64">
        <v>562724.19999999995</v>
      </c>
      <c r="L86" s="65">
        <v>60651.468399999998</v>
      </c>
      <c r="M86" s="66">
        <v>552280.00475999992</v>
      </c>
      <c r="N86" s="64">
        <v>508406.2</v>
      </c>
      <c r="O86" s="65">
        <v>23967.6309</v>
      </c>
      <c r="P86" s="66">
        <v>532882.42601000005</v>
      </c>
      <c r="Q86" s="64">
        <v>593035.94999999995</v>
      </c>
      <c r="R86" s="65">
        <v>28325.127899999999</v>
      </c>
      <c r="S86" s="66">
        <f t="shared" si="26"/>
        <v>621181.90431000001</v>
      </c>
      <c r="T86" s="64">
        <v>304145.71999999997</v>
      </c>
      <c r="U86" s="65">
        <v>14797.450703</v>
      </c>
      <c r="V86" s="67">
        <f t="shared" si="27"/>
        <v>318283.0962267</v>
      </c>
      <c r="W86" s="64">
        <v>564538.88</v>
      </c>
      <c r="X86" s="65">
        <v>26882.985424999999</v>
      </c>
      <c r="Y86" s="67">
        <f t="shared" si="23"/>
        <v>591421.48403250007</v>
      </c>
      <c r="Z86" s="64">
        <v>562620.39</v>
      </c>
      <c r="AA86" s="68">
        <v>2848.27</v>
      </c>
      <c r="AB86" s="65">
        <v>26791.60167</v>
      </c>
      <c r="AC86" s="67">
        <f t="shared" si="28"/>
        <v>619278.57016300003</v>
      </c>
      <c r="AD86" s="64">
        <v>662490.6</v>
      </c>
      <c r="AE86" s="68">
        <v>2069.4499999999998</v>
      </c>
      <c r="AF86" s="65">
        <v>31547.366913999998</v>
      </c>
      <c r="AG86" s="67">
        <f t="shared" si="29"/>
        <v>718161.16139460006</v>
      </c>
      <c r="AH86" s="64">
        <v>728476.4</v>
      </c>
      <c r="AI86" s="68">
        <v>5258.5</v>
      </c>
      <c r="AJ86" s="64">
        <v>34689.356594999997</v>
      </c>
      <c r="AK86" s="67">
        <f t="shared" si="30"/>
        <v>787081.39774550009</v>
      </c>
      <c r="AL86" s="64">
        <v>939107.59</v>
      </c>
      <c r="AM86" s="68">
        <v>5957.58</v>
      </c>
      <c r="AN86" s="64">
        <v>44719.371870000003</v>
      </c>
      <c r="AO86" s="67">
        <f t="shared" si="31"/>
        <v>1033373.7019430001</v>
      </c>
      <c r="AP86" s="69"/>
      <c r="AQ86" s="69"/>
      <c r="AR86" s="69"/>
      <c r="AS86" s="69"/>
      <c r="AT86" s="69"/>
      <c r="AU86" s="71"/>
      <c r="AV86" s="64">
        <v>20</v>
      </c>
      <c r="AW86" s="64">
        <v>16</v>
      </c>
      <c r="AX86" s="64">
        <v>18</v>
      </c>
      <c r="AY86" s="64">
        <v>34</v>
      </c>
      <c r="AZ86" s="64"/>
      <c r="BA86" s="64"/>
      <c r="BB86" s="64"/>
      <c r="BC86" s="64"/>
      <c r="BD86" s="72">
        <f t="shared" si="32"/>
        <v>749863.26</v>
      </c>
      <c r="BE86" s="73">
        <f t="shared" si="24"/>
        <v>548.95000000000005</v>
      </c>
      <c r="BF86" s="74">
        <f t="shared" si="35"/>
        <v>3373.62</v>
      </c>
      <c r="BG86" s="66">
        <f t="shared" si="25"/>
        <v>3858499.22</v>
      </c>
      <c r="BH86" s="75">
        <f t="shared" si="33"/>
        <v>1.447014338531893E-3</v>
      </c>
      <c r="BI86" s="76">
        <f t="shared" si="34"/>
        <v>1.44701433853189E-3</v>
      </c>
      <c r="BJ86" s="76">
        <f>+BI86-'Izračun udjela za 2024. (euri)'!BI86</f>
        <v>2.6737872250038458E-8</v>
      </c>
    </row>
    <row r="87" spans="1:62" ht="15.75" customHeight="1" x14ac:dyDescent="0.25">
      <c r="A87" s="60">
        <v>1</v>
      </c>
      <c r="B87" s="61">
        <v>85</v>
      </c>
      <c r="C87" s="61">
        <v>5</v>
      </c>
      <c r="D87" s="62" t="s">
        <v>87</v>
      </c>
      <c r="E87" s="62" t="s">
        <v>165</v>
      </c>
      <c r="F87" s="63">
        <v>2638</v>
      </c>
      <c r="G87" s="64">
        <v>10</v>
      </c>
      <c r="H87" s="64">
        <v>3290298.92</v>
      </c>
      <c r="I87" s="65">
        <v>155114.74530000001</v>
      </c>
      <c r="J87" s="66">
        <v>3448702.5921700001</v>
      </c>
      <c r="K87" s="64">
        <v>3265816.97</v>
      </c>
      <c r="L87" s="65">
        <v>153960.58660000001</v>
      </c>
      <c r="M87" s="66">
        <v>3423042.0217400002</v>
      </c>
      <c r="N87" s="64">
        <v>2742432.58</v>
      </c>
      <c r="O87" s="65">
        <v>129285.2157</v>
      </c>
      <c r="P87" s="66">
        <v>2874462.1007300001</v>
      </c>
      <c r="Q87" s="64">
        <v>3071898.94</v>
      </c>
      <c r="R87" s="65">
        <v>146159.35310000001</v>
      </c>
      <c r="S87" s="66">
        <f t="shared" si="26"/>
        <v>3218313.5455900002</v>
      </c>
      <c r="T87" s="64">
        <v>2830838.87</v>
      </c>
      <c r="U87" s="65">
        <v>134895.14277499999</v>
      </c>
      <c r="V87" s="67">
        <f t="shared" si="27"/>
        <v>2965538.0999475005</v>
      </c>
      <c r="W87" s="64">
        <v>4014618.62</v>
      </c>
      <c r="X87" s="65">
        <v>191172.23421200001</v>
      </c>
      <c r="Y87" s="67">
        <f t="shared" si="23"/>
        <v>4205791.0243668007</v>
      </c>
      <c r="Z87" s="64">
        <v>4571620.9400000004</v>
      </c>
      <c r="AA87" s="68">
        <v>12041.89</v>
      </c>
      <c r="AB87" s="65">
        <v>217696.117688</v>
      </c>
      <c r="AC87" s="67">
        <f t="shared" si="28"/>
        <v>4789317.3045432009</v>
      </c>
      <c r="AD87" s="64">
        <v>4409829.92</v>
      </c>
      <c r="AE87" s="68">
        <v>0</v>
      </c>
      <c r="AF87" s="65">
        <v>205576.70365400001</v>
      </c>
      <c r="AG87" s="67">
        <f t="shared" si="29"/>
        <v>4624678.5379806012</v>
      </c>
      <c r="AH87" s="64">
        <v>4185001.27</v>
      </c>
      <c r="AI87" s="68">
        <v>151.72999999999999</v>
      </c>
      <c r="AJ87" s="64">
        <v>207567.604743</v>
      </c>
      <c r="AK87" s="67">
        <f t="shared" si="30"/>
        <v>4375177.0317827007</v>
      </c>
      <c r="AL87" s="64">
        <v>5051066.22</v>
      </c>
      <c r="AM87" s="68">
        <v>0</v>
      </c>
      <c r="AN87" s="64">
        <v>236163.20006</v>
      </c>
      <c r="AO87" s="67">
        <f t="shared" si="31"/>
        <v>5296393.3219340006</v>
      </c>
      <c r="AP87" s="69"/>
      <c r="AQ87" s="69"/>
      <c r="AR87" s="69"/>
      <c r="AS87" s="69"/>
      <c r="AT87" s="69"/>
      <c r="AU87" s="71"/>
      <c r="AV87" s="64">
        <v>0</v>
      </c>
      <c r="AW87" s="64">
        <v>0</v>
      </c>
      <c r="AX87" s="64">
        <v>0</v>
      </c>
      <c r="AY87" s="64">
        <v>0</v>
      </c>
      <c r="AZ87" s="64"/>
      <c r="BA87" s="64"/>
      <c r="BB87" s="64"/>
      <c r="BC87" s="64"/>
      <c r="BD87" s="72">
        <f t="shared" si="32"/>
        <v>4658271.4400000004</v>
      </c>
      <c r="BE87" s="73">
        <f t="shared" si="24"/>
        <v>1765.83</v>
      </c>
      <c r="BF87" s="74">
        <f t="shared" si="35"/>
        <v>3373.62</v>
      </c>
      <c r="BG87" s="66">
        <f t="shared" si="25"/>
        <v>4241350.0199999996</v>
      </c>
      <c r="BH87" s="75">
        <f t="shared" si="33"/>
        <v>1.590591041682919E-3</v>
      </c>
      <c r="BI87" s="76">
        <f t="shared" si="34"/>
        <v>1.5905910416829201E-3</v>
      </c>
      <c r="BJ87" s="76">
        <f>+BI87-'Izračun udjela za 2024. (euri)'!BI87</f>
        <v>7.242682196996128E-8</v>
      </c>
    </row>
    <row r="88" spans="1:62" ht="15.75" customHeight="1" x14ac:dyDescent="0.25">
      <c r="A88" s="60">
        <v>1</v>
      </c>
      <c r="B88" s="61">
        <v>86</v>
      </c>
      <c r="C88" s="61">
        <v>14</v>
      </c>
      <c r="D88" s="62" t="s">
        <v>91</v>
      </c>
      <c r="E88" s="62" t="s">
        <v>166</v>
      </c>
      <c r="F88" s="63">
        <v>8031</v>
      </c>
      <c r="G88" s="64">
        <v>12</v>
      </c>
      <c r="H88" s="64">
        <v>13468000.35</v>
      </c>
      <c r="I88" s="65">
        <v>987653.8334</v>
      </c>
      <c r="J88" s="66">
        <v>13977988.098592002</v>
      </c>
      <c r="K88" s="64">
        <v>12542095.710000001</v>
      </c>
      <c r="L88" s="65">
        <v>919754.12170000002</v>
      </c>
      <c r="M88" s="66">
        <v>13017022.578896003</v>
      </c>
      <c r="N88" s="64">
        <v>9855840.3699999992</v>
      </c>
      <c r="O88" s="65">
        <v>722762.52450000006</v>
      </c>
      <c r="P88" s="66">
        <v>10229047.186960001</v>
      </c>
      <c r="Q88" s="64">
        <v>10735741.42</v>
      </c>
      <c r="R88" s="65">
        <v>792745.14359999995</v>
      </c>
      <c r="S88" s="66">
        <f t="shared" si="26"/>
        <v>11136155.829568001</v>
      </c>
      <c r="T88" s="64">
        <v>9417456.5</v>
      </c>
      <c r="U88" s="65">
        <v>697404.95129700005</v>
      </c>
      <c r="V88" s="67">
        <f t="shared" si="27"/>
        <v>9766457.7345473617</v>
      </c>
      <c r="W88" s="64">
        <v>11613604.93</v>
      </c>
      <c r="X88" s="65">
        <v>860267.59574799996</v>
      </c>
      <c r="Y88" s="67">
        <f t="shared" si="23"/>
        <v>12043737.814362241</v>
      </c>
      <c r="Z88" s="64">
        <v>13359422.83</v>
      </c>
      <c r="AA88" s="68">
        <v>21683.66</v>
      </c>
      <c r="AB88" s="65">
        <v>989587.48520600004</v>
      </c>
      <c r="AC88" s="67">
        <f t="shared" si="28"/>
        <v>13846729.886969281</v>
      </c>
      <c r="AD88" s="64">
        <v>13091951.890000001</v>
      </c>
      <c r="AE88" s="68">
        <v>6743.78</v>
      </c>
      <c r="AF88" s="65">
        <v>758891.67142799997</v>
      </c>
      <c r="AG88" s="67">
        <f t="shared" si="29"/>
        <v>13818914.411200643</v>
      </c>
      <c r="AH88" s="64">
        <v>11796442.32</v>
      </c>
      <c r="AI88" s="68">
        <v>3068.45</v>
      </c>
      <c r="AJ88" s="64">
        <v>561903.02963300003</v>
      </c>
      <c r="AK88" s="67">
        <f t="shared" si="30"/>
        <v>12599407.341211041</v>
      </c>
      <c r="AL88" s="64">
        <v>14680677.66</v>
      </c>
      <c r="AM88" s="68">
        <v>3072.04</v>
      </c>
      <c r="AN88" s="64">
        <v>699249.76164699998</v>
      </c>
      <c r="AO88" s="67">
        <f t="shared" si="31"/>
        <v>15696078.561355362</v>
      </c>
      <c r="AP88" s="69"/>
      <c r="AQ88" s="69"/>
      <c r="AR88" s="69"/>
      <c r="AS88" s="69"/>
      <c r="AT88" s="69"/>
      <c r="AU88" s="71"/>
      <c r="AV88" s="64">
        <v>10</v>
      </c>
      <c r="AW88" s="64">
        <v>8</v>
      </c>
      <c r="AX88" s="64">
        <v>12</v>
      </c>
      <c r="AY88" s="64">
        <v>24</v>
      </c>
      <c r="AZ88" s="64"/>
      <c r="BA88" s="64"/>
      <c r="BB88" s="64"/>
      <c r="BC88" s="64"/>
      <c r="BD88" s="72">
        <f t="shared" si="32"/>
        <v>13600973.6</v>
      </c>
      <c r="BE88" s="73">
        <f t="shared" si="24"/>
        <v>1693.56</v>
      </c>
      <c r="BF88" s="74">
        <f>+$BJ$601</f>
        <v>3415.13</v>
      </c>
      <c r="BG88" s="66">
        <f t="shared" si="25"/>
        <v>13825928.670000002</v>
      </c>
      <c r="BH88" s="75">
        <f t="shared" si="33"/>
        <v>5.1849996302472199E-3</v>
      </c>
      <c r="BI88" s="76">
        <f t="shared" si="34"/>
        <v>5.1849996302472199E-3</v>
      </c>
      <c r="BJ88" s="76">
        <f>+BI88-'Izračun udjela za 2024. (euri)'!BI88</f>
        <v>-2.0720206848033607E-7</v>
      </c>
    </row>
    <row r="89" spans="1:62" ht="15.75" customHeight="1" x14ac:dyDescent="0.25">
      <c r="A89" s="60">
        <v>1</v>
      </c>
      <c r="B89" s="61">
        <v>87</v>
      </c>
      <c r="C89" s="61">
        <v>17</v>
      </c>
      <c r="D89" s="62" t="s">
        <v>87</v>
      </c>
      <c r="E89" s="62" t="s">
        <v>167</v>
      </c>
      <c r="F89" s="63">
        <v>3465</v>
      </c>
      <c r="G89" s="64">
        <v>10</v>
      </c>
      <c r="H89" s="64">
        <v>2749821.04</v>
      </c>
      <c r="I89" s="65">
        <v>254081.954</v>
      </c>
      <c r="J89" s="66">
        <v>2745312.9946000003</v>
      </c>
      <c r="K89" s="64">
        <v>2771463.94</v>
      </c>
      <c r="L89" s="65">
        <v>258255.91560000001</v>
      </c>
      <c r="M89" s="66">
        <v>2764528.8268400002</v>
      </c>
      <c r="N89" s="64">
        <v>2047757.86</v>
      </c>
      <c r="O89" s="65">
        <v>133589.58050000001</v>
      </c>
      <c r="P89" s="66">
        <v>2105585.1074500005</v>
      </c>
      <c r="Q89" s="64">
        <v>2406308.4900000002</v>
      </c>
      <c r="R89" s="65">
        <v>157748.61670000001</v>
      </c>
      <c r="S89" s="66">
        <f t="shared" si="26"/>
        <v>2473415.8606300005</v>
      </c>
      <c r="T89" s="64">
        <v>2537186.66</v>
      </c>
      <c r="U89" s="65">
        <v>168366.349162</v>
      </c>
      <c r="V89" s="67">
        <f t="shared" si="27"/>
        <v>2605702.3419218003</v>
      </c>
      <c r="W89" s="64">
        <v>3118834.52</v>
      </c>
      <c r="X89" s="65">
        <v>202474.70204599999</v>
      </c>
      <c r="Y89" s="67">
        <f t="shared" si="23"/>
        <v>3207995.7997494005</v>
      </c>
      <c r="Z89" s="64">
        <v>3701291.18</v>
      </c>
      <c r="AA89" s="68">
        <v>32053.32</v>
      </c>
      <c r="AB89" s="65">
        <v>242141.791172</v>
      </c>
      <c r="AC89" s="67">
        <f t="shared" si="28"/>
        <v>3966155.6757108006</v>
      </c>
      <c r="AD89" s="64">
        <v>3337859.92</v>
      </c>
      <c r="AE89" s="68">
        <v>13057.99</v>
      </c>
      <c r="AF89" s="65">
        <v>201831.984734</v>
      </c>
      <c r="AG89" s="67">
        <f t="shared" si="29"/>
        <v>3631616.9397926</v>
      </c>
      <c r="AH89" s="64">
        <v>3725781.31</v>
      </c>
      <c r="AI89" s="68">
        <v>17672.27</v>
      </c>
      <c r="AJ89" s="64">
        <v>255005.796611</v>
      </c>
      <c r="AK89" s="67">
        <f t="shared" si="30"/>
        <v>4045913.5677279006</v>
      </c>
      <c r="AL89" s="64">
        <v>4028944.81</v>
      </c>
      <c r="AM89" s="68">
        <v>31601.93</v>
      </c>
      <c r="AN89" s="64">
        <v>260972.88156099999</v>
      </c>
      <c r="AO89" s="67">
        <f t="shared" si="31"/>
        <v>4374006.9982829001</v>
      </c>
      <c r="AP89" s="69"/>
      <c r="AQ89" s="69"/>
      <c r="AR89" s="69"/>
      <c r="AS89" s="69"/>
      <c r="AT89" s="69"/>
      <c r="AU89" s="71"/>
      <c r="AV89" s="64">
        <v>119</v>
      </c>
      <c r="AW89" s="64">
        <v>119</v>
      </c>
      <c r="AX89" s="64">
        <v>150</v>
      </c>
      <c r="AY89" s="64">
        <v>160</v>
      </c>
      <c r="AZ89" s="64"/>
      <c r="BA89" s="64"/>
      <c r="BB89" s="64"/>
      <c r="BC89" s="64"/>
      <c r="BD89" s="72">
        <f t="shared" si="32"/>
        <v>3845137.8</v>
      </c>
      <c r="BE89" s="73">
        <f t="shared" si="24"/>
        <v>1109.71</v>
      </c>
      <c r="BF89" s="74">
        <f t="shared" ref="BF89:BF95" si="36">+$BJ$600</f>
        <v>3373.62</v>
      </c>
      <c r="BG89" s="66">
        <f t="shared" si="25"/>
        <v>7844448.1499999994</v>
      </c>
      <c r="BH89" s="75">
        <f t="shared" si="33"/>
        <v>2.9418248660213493E-3</v>
      </c>
      <c r="BI89" s="76">
        <f t="shared" si="34"/>
        <v>2.9418248660213501E-3</v>
      </c>
      <c r="BJ89" s="76">
        <f>+BI89-'Izračun udjela za 2024. (euri)'!BI89</f>
        <v>1.4931607499914235E-8</v>
      </c>
    </row>
    <row r="90" spans="1:62" ht="15.75" customHeight="1" x14ac:dyDescent="0.25">
      <c r="A90" s="60">
        <v>1</v>
      </c>
      <c r="B90" s="61">
        <v>88</v>
      </c>
      <c r="C90" s="61">
        <v>17</v>
      </c>
      <c r="D90" s="62" t="s">
        <v>87</v>
      </c>
      <c r="E90" s="62" t="s">
        <v>168</v>
      </c>
      <c r="F90" s="63">
        <v>3112</v>
      </c>
      <c r="G90" s="64">
        <v>10</v>
      </c>
      <c r="H90" s="64">
        <v>1833299.64</v>
      </c>
      <c r="I90" s="65">
        <v>137979.76060000001</v>
      </c>
      <c r="J90" s="66">
        <v>1864851.8673400001</v>
      </c>
      <c r="K90" s="64">
        <v>1703008.28</v>
      </c>
      <c r="L90" s="65">
        <v>136302.9062</v>
      </c>
      <c r="M90" s="66">
        <v>1723375.9111800001</v>
      </c>
      <c r="N90" s="64">
        <v>1028730.09</v>
      </c>
      <c r="O90" s="65">
        <v>48664.231099999997</v>
      </c>
      <c r="P90" s="66">
        <v>1078072.4447900001</v>
      </c>
      <c r="Q90" s="64">
        <v>1870407.9</v>
      </c>
      <c r="R90" s="65">
        <v>96490.224400000006</v>
      </c>
      <c r="S90" s="66">
        <f t="shared" si="26"/>
        <v>1951309.44316</v>
      </c>
      <c r="T90" s="64">
        <v>1594501.16</v>
      </c>
      <c r="U90" s="65">
        <v>81863.440004999997</v>
      </c>
      <c r="V90" s="67">
        <f t="shared" si="27"/>
        <v>1663901.4919945002</v>
      </c>
      <c r="W90" s="64">
        <v>2303389.0099999998</v>
      </c>
      <c r="X90" s="65">
        <v>109685.239545</v>
      </c>
      <c r="Y90" s="67">
        <f t="shared" si="23"/>
        <v>2413074.1475005001</v>
      </c>
      <c r="Z90" s="64">
        <v>2104585.63</v>
      </c>
      <c r="AA90" s="68">
        <v>87872.39</v>
      </c>
      <c r="AB90" s="65">
        <v>100218.419012</v>
      </c>
      <c r="AC90" s="67">
        <f t="shared" si="28"/>
        <v>2429894.3030868</v>
      </c>
      <c r="AD90" s="64">
        <v>2031421.05</v>
      </c>
      <c r="AE90" s="68">
        <v>39142.720000000001</v>
      </c>
      <c r="AF90" s="65">
        <v>87203.725103999997</v>
      </c>
      <c r="AG90" s="67">
        <f t="shared" si="29"/>
        <v>2409082.0653856006</v>
      </c>
      <c r="AH90" s="64">
        <v>2658580.84</v>
      </c>
      <c r="AI90" s="68">
        <v>55612.28</v>
      </c>
      <c r="AJ90" s="64">
        <v>136639.00951999999</v>
      </c>
      <c r="AK90" s="67">
        <f t="shared" si="30"/>
        <v>3252512.5055280006</v>
      </c>
      <c r="AL90" s="64">
        <v>3129776.77</v>
      </c>
      <c r="AM90" s="68">
        <v>61919.68</v>
      </c>
      <c r="AN90" s="64">
        <v>153465.02060399999</v>
      </c>
      <c r="AO90" s="67">
        <f t="shared" si="31"/>
        <v>3751981.2763356003</v>
      </c>
      <c r="AP90" s="69"/>
      <c r="AQ90" s="69"/>
      <c r="AR90" s="69"/>
      <c r="AS90" s="69"/>
      <c r="AT90" s="69"/>
      <c r="AU90" s="71"/>
      <c r="AV90" s="64">
        <v>195</v>
      </c>
      <c r="AW90" s="64">
        <v>190</v>
      </c>
      <c r="AX90" s="64">
        <v>327</v>
      </c>
      <c r="AY90" s="64">
        <v>331</v>
      </c>
      <c r="AZ90" s="64"/>
      <c r="BA90" s="64"/>
      <c r="BB90" s="64"/>
      <c r="BC90" s="64"/>
      <c r="BD90" s="72">
        <f t="shared" si="32"/>
        <v>2851308.86</v>
      </c>
      <c r="BE90" s="73">
        <f t="shared" si="24"/>
        <v>916.23</v>
      </c>
      <c r="BF90" s="74">
        <f t="shared" si="36"/>
        <v>3373.62</v>
      </c>
      <c r="BG90" s="66">
        <f t="shared" si="25"/>
        <v>7647397.6799999997</v>
      </c>
      <c r="BH90" s="75">
        <f t="shared" si="33"/>
        <v>2.8679270007512226E-3</v>
      </c>
      <c r="BI90" s="76">
        <f t="shared" si="34"/>
        <v>2.86792700075122E-3</v>
      </c>
      <c r="BJ90" s="76">
        <f>+BI90-'Izračun udjela za 2024. (euri)'!BI90</f>
        <v>5.7271876000367095E-9</v>
      </c>
    </row>
    <row r="91" spans="1:62" ht="15.75" customHeight="1" x14ac:dyDescent="0.25">
      <c r="A91" s="60">
        <v>1</v>
      </c>
      <c r="B91" s="61">
        <v>89</v>
      </c>
      <c r="C91" s="61">
        <v>20</v>
      </c>
      <c r="D91" s="62" t="s">
        <v>87</v>
      </c>
      <c r="E91" s="62" t="s">
        <v>169</v>
      </c>
      <c r="F91" s="63">
        <v>1197</v>
      </c>
      <c r="G91" s="64">
        <v>10</v>
      </c>
      <c r="H91" s="64">
        <v>1508582.27</v>
      </c>
      <c r="I91" s="65">
        <v>0</v>
      </c>
      <c r="J91" s="66">
        <v>1659440.4970000002</v>
      </c>
      <c r="K91" s="64">
        <v>1348162.26</v>
      </c>
      <c r="L91" s="65">
        <v>0</v>
      </c>
      <c r="M91" s="66">
        <v>1482978.486</v>
      </c>
      <c r="N91" s="64">
        <v>1168536.3799999999</v>
      </c>
      <c r="O91" s="65">
        <v>0</v>
      </c>
      <c r="P91" s="66">
        <v>1285390.0179999999</v>
      </c>
      <c r="Q91" s="64">
        <v>1319700.55</v>
      </c>
      <c r="R91" s="65">
        <v>0</v>
      </c>
      <c r="S91" s="66">
        <f t="shared" si="26"/>
        <v>1451670.6050000002</v>
      </c>
      <c r="T91" s="64">
        <v>1309372.18</v>
      </c>
      <c r="U91" s="65">
        <v>0</v>
      </c>
      <c r="V91" s="67">
        <f t="shared" si="27"/>
        <v>1440309.398</v>
      </c>
      <c r="W91" s="64">
        <v>1453790.24</v>
      </c>
      <c r="X91" s="65">
        <v>0</v>
      </c>
      <c r="Y91" s="67">
        <f t="shared" si="23"/>
        <v>1599169.2640000002</v>
      </c>
      <c r="Z91" s="64">
        <v>1682765.49</v>
      </c>
      <c r="AA91" s="68">
        <v>5143.03</v>
      </c>
      <c r="AB91" s="65">
        <v>0</v>
      </c>
      <c r="AC91" s="67">
        <f t="shared" si="28"/>
        <v>1851042.0390000001</v>
      </c>
      <c r="AD91" s="64">
        <v>1758268.92</v>
      </c>
      <c r="AE91" s="68">
        <v>1422.75</v>
      </c>
      <c r="AF91" s="65">
        <v>0</v>
      </c>
      <c r="AG91" s="67">
        <f t="shared" si="29"/>
        <v>1934095.8120000002</v>
      </c>
      <c r="AH91" s="64">
        <v>1717572.37</v>
      </c>
      <c r="AI91" s="68">
        <v>0</v>
      </c>
      <c r="AJ91" s="64">
        <v>0</v>
      </c>
      <c r="AK91" s="67">
        <f t="shared" si="30"/>
        <v>1889329.6070000003</v>
      </c>
      <c r="AL91" s="64">
        <v>1727326.6</v>
      </c>
      <c r="AM91" s="68">
        <v>-503.14</v>
      </c>
      <c r="AN91" s="64">
        <v>0</v>
      </c>
      <c r="AO91" s="67">
        <f t="shared" si="31"/>
        <v>1900059.2600000002</v>
      </c>
      <c r="AP91" s="69"/>
      <c r="AQ91" s="69"/>
      <c r="AR91" s="69"/>
      <c r="AS91" s="69"/>
      <c r="AT91" s="69"/>
      <c r="AU91" s="71"/>
      <c r="AV91" s="64">
        <v>0</v>
      </c>
      <c r="AW91" s="64">
        <v>0</v>
      </c>
      <c r="AX91" s="64">
        <v>0</v>
      </c>
      <c r="AY91" s="64">
        <v>0</v>
      </c>
      <c r="AZ91" s="64"/>
      <c r="BA91" s="64"/>
      <c r="BB91" s="64"/>
      <c r="BC91" s="64"/>
      <c r="BD91" s="72">
        <f t="shared" si="32"/>
        <v>1834739.2</v>
      </c>
      <c r="BE91" s="73">
        <f t="shared" si="24"/>
        <v>1532.78</v>
      </c>
      <c r="BF91" s="74">
        <f t="shared" si="36"/>
        <v>3373.62</v>
      </c>
      <c r="BG91" s="66">
        <f t="shared" si="25"/>
        <v>2203485.48</v>
      </c>
      <c r="BH91" s="75">
        <f t="shared" si="33"/>
        <v>8.2635110246486734E-4</v>
      </c>
      <c r="BI91" s="76">
        <f t="shared" si="34"/>
        <v>8.2635110246486701E-4</v>
      </c>
      <c r="BJ91" s="76">
        <f>+BI91-'Izračun udjela za 2024. (euri)'!BI91</f>
        <v>3.6079851428011921E-8</v>
      </c>
    </row>
    <row r="92" spans="1:62" ht="15.75" customHeight="1" x14ac:dyDescent="0.25">
      <c r="A92" s="60">
        <v>1</v>
      </c>
      <c r="B92" s="61">
        <v>90</v>
      </c>
      <c r="C92" s="61">
        <v>4</v>
      </c>
      <c r="D92" s="62" t="s">
        <v>87</v>
      </c>
      <c r="E92" s="62" t="s">
        <v>170</v>
      </c>
      <c r="F92" s="63">
        <v>2541</v>
      </c>
      <c r="G92" s="64">
        <v>10</v>
      </c>
      <c r="H92" s="64">
        <v>4749677.07</v>
      </c>
      <c r="I92" s="65">
        <v>0</v>
      </c>
      <c r="J92" s="66">
        <v>5224644.7770000007</v>
      </c>
      <c r="K92" s="64">
        <v>4272666.71</v>
      </c>
      <c r="L92" s="65">
        <v>0</v>
      </c>
      <c r="M92" s="66">
        <v>4699933.3810000001</v>
      </c>
      <c r="N92" s="64">
        <v>3810176.37</v>
      </c>
      <c r="O92" s="65">
        <v>0</v>
      </c>
      <c r="P92" s="66">
        <v>4191194.0070000007</v>
      </c>
      <c r="Q92" s="64">
        <v>3988847.91</v>
      </c>
      <c r="R92" s="65">
        <v>0</v>
      </c>
      <c r="S92" s="66">
        <f t="shared" si="26"/>
        <v>4387732.7010000004</v>
      </c>
      <c r="T92" s="64">
        <v>3791504.73</v>
      </c>
      <c r="U92" s="65">
        <v>0</v>
      </c>
      <c r="V92" s="67">
        <f t="shared" si="27"/>
        <v>4170655.2030000002</v>
      </c>
      <c r="W92" s="64">
        <v>5131063.37</v>
      </c>
      <c r="X92" s="65">
        <v>0</v>
      </c>
      <c r="Y92" s="67">
        <f t="shared" si="23"/>
        <v>5644169.7070000004</v>
      </c>
      <c r="Z92" s="64">
        <v>4874642.6900000004</v>
      </c>
      <c r="AA92" s="68">
        <v>13376.5</v>
      </c>
      <c r="AB92" s="65">
        <v>0</v>
      </c>
      <c r="AC92" s="67">
        <f t="shared" si="28"/>
        <v>5373792.8090000013</v>
      </c>
      <c r="AD92" s="64">
        <v>4860751.91</v>
      </c>
      <c r="AE92" s="68">
        <v>1616</v>
      </c>
      <c r="AF92" s="65">
        <v>0</v>
      </c>
      <c r="AG92" s="67">
        <f t="shared" si="29"/>
        <v>5358249.5010000002</v>
      </c>
      <c r="AH92" s="64">
        <v>4219996.25</v>
      </c>
      <c r="AI92" s="68">
        <v>1000.99</v>
      </c>
      <c r="AJ92" s="64">
        <v>0</v>
      </c>
      <c r="AK92" s="67">
        <f t="shared" si="30"/>
        <v>4650794.7860000003</v>
      </c>
      <c r="AL92" s="64">
        <v>6051818.5499999998</v>
      </c>
      <c r="AM92" s="68">
        <v>1582</v>
      </c>
      <c r="AN92" s="64">
        <v>0</v>
      </c>
      <c r="AO92" s="67">
        <f t="shared" si="31"/>
        <v>6665160.2050000001</v>
      </c>
      <c r="AP92" s="69"/>
      <c r="AQ92" s="69"/>
      <c r="AR92" s="69"/>
      <c r="AS92" s="69"/>
      <c r="AT92" s="69"/>
      <c r="AU92" s="71"/>
      <c r="AV92" s="64">
        <v>16</v>
      </c>
      <c r="AW92" s="64">
        <v>8</v>
      </c>
      <c r="AX92" s="64">
        <v>6</v>
      </c>
      <c r="AY92" s="64">
        <v>6</v>
      </c>
      <c r="AZ92" s="64"/>
      <c r="BA92" s="64"/>
      <c r="BB92" s="64"/>
      <c r="BC92" s="64"/>
      <c r="BD92" s="72">
        <f t="shared" si="32"/>
        <v>5538433.4000000004</v>
      </c>
      <c r="BE92" s="73">
        <f t="shared" si="24"/>
        <v>2179.63</v>
      </c>
      <c r="BF92" s="74">
        <f t="shared" si="36"/>
        <v>3373.62</v>
      </c>
      <c r="BG92" s="66">
        <f t="shared" si="25"/>
        <v>3033928.5899999994</v>
      </c>
      <c r="BH92" s="75">
        <f t="shared" si="33"/>
        <v>1.1377838691935377E-3</v>
      </c>
      <c r="BI92" s="76">
        <f t="shared" si="34"/>
        <v>1.1377838691935399E-3</v>
      </c>
      <c r="BJ92" s="76">
        <f>+BI92-'Izračun udjela za 2024. (euri)'!BI92</f>
        <v>6.6021759099902169E-8</v>
      </c>
    </row>
    <row r="93" spans="1:62" ht="15.75" customHeight="1" x14ac:dyDescent="0.25">
      <c r="A93" s="60">
        <v>1</v>
      </c>
      <c r="B93" s="61">
        <v>91</v>
      </c>
      <c r="C93" s="61">
        <v>14</v>
      </c>
      <c r="D93" s="62" t="s">
        <v>87</v>
      </c>
      <c r="E93" s="62" t="s">
        <v>171</v>
      </c>
      <c r="F93" s="63">
        <v>1949</v>
      </c>
      <c r="G93" s="64">
        <v>10</v>
      </c>
      <c r="H93" s="64">
        <v>1267476.97</v>
      </c>
      <c r="I93" s="65">
        <v>54088.371500000001</v>
      </c>
      <c r="J93" s="66">
        <v>1334727.4583500002</v>
      </c>
      <c r="K93" s="64">
        <v>1018881.24</v>
      </c>
      <c r="L93" s="65">
        <v>49472.236199999999</v>
      </c>
      <c r="M93" s="66">
        <v>1066349.9041800001</v>
      </c>
      <c r="N93" s="64">
        <v>1394961.07</v>
      </c>
      <c r="O93" s="65">
        <v>27078.4323</v>
      </c>
      <c r="P93" s="66">
        <v>1504670.9014700002</v>
      </c>
      <c r="Q93" s="64">
        <v>1874948.39</v>
      </c>
      <c r="R93" s="65">
        <v>36647.453999999998</v>
      </c>
      <c r="S93" s="66">
        <f t="shared" si="26"/>
        <v>2022131.0296000002</v>
      </c>
      <c r="T93" s="64">
        <v>1540471.88</v>
      </c>
      <c r="U93" s="65">
        <v>30225.823960999998</v>
      </c>
      <c r="V93" s="67">
        <f t="shared" si="27"/>
        <v>1661270.6616429</v>
      </c>
      <c r="W93" s="64">
        <v>2187855.4500000002</v>
      </c>
      <c r="X93" s="65">
        <v>42899.155813999998</v>
      </c>
      <c r="Y93" s="67">
        <f t="shared" si="23"/>
        <v>2359451.9236046006</v>
      </c>
      <c r="Z93" s="64">
        <v>1639178.29</v>
      </c>
      <c r="AA93" s="68">
        <v>7907.75</v>
      </c>
      <c r="AB93" s="65">
        <v>32140.788299</v>
      </c>
      <c r="AC93" s="67">
        <f t="shared" si="28"/>
        <v>1818442.7268711003</v>
      </c>
      <c r="AD93" s="64">
        <v>1795216.71</v>
      </c>
      <c r="AE93" s="68">
        <v>3623.18</v>
      </c>
      <c r="AF93" s="65">
        <v>34321.579744000002</v>
      </c>
      <c r="AG93" s="67">
        <f t="shared" si="29"/>
        <v>1979199.1452816003</v>
      </c>
      <c r="AH93" s="64">
        <v>1672980.7</v>
      </c>
      <c r="AI93" s="68">
        <v>10901.69</v>
      </c>
      <c r="AJ93" s="64">
        <v>32809.333788000004</v>
      </c>
      <c r="AK93" s="67">
        <f t="shared" si="30"/>
        <v>1841696.6438332002</v>
      </c>
      <c r="AL93" s="64">
        <v>2003224.34</v>
      </c>
      <c r="AM93" s="68">
        <v>6837.32</v>
      </c>
      <c r="AN93" s="64">
        <v>39279.253442000001</v>
      </c>
      <c r="AO93" s="67">
        <f t="shared" si="31"/>
        <v>2218818.5432138005</v>
      </c>
      <c r="AP93" s="69"/>
      <c r="AQ93" s="69"/>
      <c r="AR93" s="69"/>
      <c r="AS93" s="69"/>
      <c r="AT93" s="69"/>
      <c r="AU93" s="71"/>
      <c r="AV93" s="64">
        <v>36</v>
      </c>
      <c r="AW93" s="64">
        <v>28</v>
      </c>
      <c r="AX93" s="64">
        <v>30</v>
      </c>
      <c r="AY93" s="64">
        <v>40</v>
      </c>
      <c r="AZ93" s="64"/>
      <c r="BA93" s="64"/>
      <c r="BB93" s="64"/>
      <c r="BC93" s="64"/>
      <c r="BD93" s="72">
        <f t="shared" si="32"/>
        <v>2043521.8</v>
      </c>
      <c r="BE93" s="73">
        <f t="shared" si="24"/>
        <v>1048.5</v>
      </c>
      <c r="BF93" s="74">
        <f t="shared" si="36"/>
        <v>3373.62</v>
      </c>
      <c r="BG93" s="66">
        <f t="shared" si="25"/>
        <v>4531658.88</v>
      </c>
      <c r="BH93" s="75">
        <f t="shared" si="33"/>
        <v>1.699462667429379E-3</v>
      </c>
      <c r="BI93" s="76">
        <f t="shared" si="34"/>
        <v>1.6994626674293801E-3</v>
      </c>
      <c r="BJ93" s="76">
        <f>+BI93-'Izračun udjela za 2024. (euri)'!BI93</f>
        <v>3.0079771650044773E-8</v>
      </c>
    </row>
    <row r="94" spans="1:62" ht="15.75" customHeight="1" x14ac:dyDescent="0.25">
      <c r="A94" s="60">
        <v>1</v>
      </c>
      <c r="B94" s="61">
        <v>92</v>
      </c>
      <c r="C94" s="61">
        <v>16</v>
      </c>
      <c r="D94" s="62" t="s">
        <v>87</v>
      </c>
      <c r="E94" s="62" t="s">
        <v>172</v>
      </c>
      <c r="F94" s="63">
        <v>3662</v>
      </c>
      <c r="G94" s="64">
        <v>10</v>
      </c>
      <c r="H94" s="64">
        <v>3490945.21</v>
      </c>
      <c r="I94" s="65">
        <v>198698.37899999999</v>
      </c>
      <c r="J94" s="66">
        <v>3621471.5141000003</v>
      </c>
      <c r="K94" s="64">
        <v>2520582.02</v>
      </c>
      <c r="L94" s="65">
        <v>169158.48639999999</v>
      </c>
      <c r="M94" s="66">
        <v>2586565.8869600003</v>
      </c>
      <c r="N94" s="64">
        <v>1767475.08</v>
      </c>
      <c r="O94" s="65">
        <v>83323.255499999999</v>
      </c>
      <c r="P94" s="66">
        <v>1852567.0069500003</v>
      </c>
      <c r="Q94" s="64">
        <v>2094222.56</v>
      </c>
      <c r="R94" s="65">
        <v>100990.75840000001</v>
      </c>
      <c r="S94" s="66">
        <f t="shared" si="26"/>
        <v>2192554.9817600003</v>
      </c>
      <c r="T94" s="64">
        <v>1561307.96</v>
      </c>
      <c r="U94" s="65">
        <v>75823.764798999997</v>
      </c>
      <c r="V94" s="67">
        <f t="shared" si="27"/>
        <v>1634032.6147211001</v>
      </c>
      <c r="W94" s="64">
        <v>2496602.2400000002</v>
      </c>
      <c r="X94" s="65">
        <v>118885.874191</v>
      </c>
      <c r="Y94" s="67">
        <f t="shared" si="23"/>
        <v>2615488.0023899004</v>
      </c>
      <c r="Z94" s="64">
        <v>3234908.83</v>
      </c>
      <c r="AA94" s="68">
        <v>9891.1</v>
      </c>
      <c r="AB94" s="65">
        <v>154043.27518699999</v>
      </c>
      <c r="AC94" s="67">
        <f t="shared" si="28"/>
        <v>3388952.1102943001</v>
      </c>
      <c r="AD94" s="64">
        <v>2519941.58</v>
      </c>
      <c r="AE94" s="68">
        <v>6951.78</v>
      </c>
      <c r="AF94" s="65">
        <v>119865.815519</v>
      </c>
      <c r="AG94" s="67">
        <f t="shared" si="29"/>
        <v>2640083.3409291003</v>
      </c>
      <c r="AH94" s="64">
        <v>3111375.57</v>
      </c>
      <c r="AI94" s="68">
        <v>3978.91</v>
      </c>
      <c r="AJ94" s="64">
        <v>148109.89567699999</v>
      </c>
      <c r="AK94" s="67">
        <f t="shared" si="30"/>
        <v>3259592.2417553002</v>
      </c>
      <c r="AL94" s="64">
        <v>4333842.72</v>
      </c>
      <c r="AM94" s="68">
        <v>0</v>
      </c>
      <c r="AN94" s="64">
        <v>206373.09344699999</v>
      </c>
      <c r="AO94" s="67">
        <f t="shared" si="31"/>
        <v>4540216.5892083002</v>
      </c>
      <c r="AP94" s="69"/>
      <c r="AQ94" s="69"/>
      <c r="AR94" s="69"/>
      <c r="AS94" s="69"/>
      <c r="AT94" s="69"/>
      <c r="AU94" s="71"/>
      <c r="AV94" s="64">
        <v>0</v>
      </c>
      <c r="AW94" s="64">
        <v>0</v>
      </c>
      <c r="AX94" s="64">
        <v>0</v>
      </c>
      <c r="AY94" s="64">
        <v>0</v>
      </c>
      <c r="AZ94" s="64"/>
      <c r="BA94" s="64"/>
      <c r="BB94" s="64"/>
      <c r="BC94" s="64"/>
      <c r="BD94" s="72">
        <f t="shared" si="32"/>
        <v>3288866.46</v>
      </c>
      <c r="BE94" s="73">
        <f t="shared" si="24"/>
        <v>898.11</v>
      </c>
      <c r="BF94" s="74">
        <f t="shared" si="36"/>
        <v>3373.62</v>
      </c>
      <c r="BG94" s="66">
        <f t="shared" si="25"/>
        <v>9065317.6199999992</v>
      </c>
      <c r="BH94" s="75">
        <f t="shared" si="33"/>
        <v>3.3996753223357688E-3</v>
      </c>
      <c r="BI94" s="76">
        <f t="shared" si="34"/>
        <v>3.3996753223357701E-3</v>
      </c>
      <c r="BJ94" s="76">
        <f>+BI94-'Izračun udjela za 2024. (euri)'!BI94</f>
        <v>5.7746993110084632E-8</v>
      </c>
    </row>
    <row r="95" spans="1:62" ht="15.75" customHeight="1" x14ac:dyDescent="0.25">
      <c r="A95" s="60">
        <v>1</v>
      </c>
      <c r="B95" s="61">
        <v>94</v>
      </c>
      <c r="C95" s="61">
        <v>14</v>
      </c>
      <c r="D95" s="62" t="s">
        <v>87</v>
      </c>
      <c r="E95" s="62" t="s">
        <v>173</v>
      </c>
      <c r="F95" s="63">
        <v>2126</v>
      </c>
      <c r="G95" s="64">
        <v>10</v>
      </c>
      <c r="H95" s="64">
        <v>1250726.79</v>
      </c>
      <c r="I95" s="65">
        <v>0</v>
      </c>
      <c r="J95" s="66">
        <v>1375799.469</v>
      </c>
      <c r="K95" s="64">
        <v>925960.64</v>
      </c>
      <c r="L95" s="65">
        <v>0</v>
      </c>
      <c r="M95" s="66">
        <v>1018556.7040000001</v>
      </c>
      <c r="N95" s="64">
        <v>598713.59</v>
      </c>
      <c r="O95" s="65">
        <v>0</v>
      </c>
      <c r="P95" s="66">
        <v>658584.94900000002</v>
      </c>
      <c r="Q95" s="64">
        <v>833032.7</v>
      </c>
      <c r="R95" s="65">
        <v>0</v>
      </c>
      <c r="S95" s="66">
        <f t="shared" si="26"/>
        <v>916335.97</v>
      </c>
      <c r="T95" s="64">
        <v>229777.65</v>
      </c>
      <c r="U95" s="65">
        <v>0</v>
      </c>
      <c r="V95" s="67">
        <f t="shared" si="27"/>
        <v>252755.41500000001</v>
      </c>
      <c r="W95" s="64">
        <v>930116.14</v>
      </c>
      <c r="X95" s="65">
        <v>0</v>
      </c>
      <c r="Y95" s="67">
        <f t="shared" si="23"/>
        <v>1023127.7540000001</v>
      </c>
      <c r="Z95" s="64">
        <v>1208740.1100000001</v>
      </c>
      <c r="AA95" s="68">
        <v>1800</v>
      </c>
      <c r="AB95" s="65">
        <v>0</v>
      </c>
      <c r="AC95" s="67">
        <f t="shared" si="28"/>
        <v>1330934.1210000003</v>
      </c>
      <c r="AD95" s="64">
        <v>1031685.85</v>
      </c>
      <c r="AE95" s="68">
        <v>191.53</v>
      </c>
      <c r="AF95" s="65">
        <v>0</v>
      </c>
      <c r="AG95" s="67">
        <f t="shared" si="29"/>
        <v>1137943.7520000001</v>
      </c>
      <c r="AH95" s="64">
        <v>1612701.94</v>
      </c>
      <c r="AI95" s="68">
        <v>418.65</v>
      </c>
      <c r="AJ95" s="64">
        <v>0</v>
      </c>
      <c r="AK95" s="67">
        <f t="shared" si="30"/>
        <v>1780111.6190000002</v>
      </c>
      <c r="AL95" s="64">
        <v>1549540.55</v>
      </c>
      <c r="AM95" s="68">
        <v>1004.75</v>
      </c>
      <c r="AN95" s="64">
        <v>0</v>
      </c>
      <c r="AO95" s="67">
        <f t="shared" si="31"/>
        <v>1709989.3800000001</v>
      </c>
      <c r="AP95" s="69"/>
      <c r="AQ95" s="69"/>
      <c r="AR95" s="69"/>
      <c r="AS95" s="69"/>
      <c r="AT95" s="69"/>
      <c r="AU95" s="71"/>
      <c r="AV95" s="64">
        <v>2</v>
      </c>
      <c r="AW95" s="64">
        <v>2</v>
      </c>
      <c r="AX95" s="64">
        <v>4</v>
      </c>
      <c r="AY95" s="64">
        <v>4</v>
      </c>
      <c r="AZ95" s="64"/>
      <c r="BA95" s="64"/>
      <c r="BB95" s="64"/>
      <c r="BC95" s="64"/>
      <c r="BD95" s="72">
        <f t="shared" si="32"/>
        <v>1396421.33</v>
      </c>
      <c r="BE95" s="73">
        <f t="shared" si="24"/>
        <v>656.83</v>
      </c>
      <c r="BF95" s="74">
        <f t="shared" si="36"/>
        <v>3373.62</v>
      </c>
      <c r="BG95" s="66">
        <f t="shared" si="25"/>
        <v>5775895.54</v>
      </c>
      <c r="BH95" s="75">
        <f t="shared" si="33"/>
        <v>2.1660762871017012E-3</v>
      </c>
      <c r="BI95" s="76">
        <f t="shared" si="34"/>
        <v>2.1660762871016999E-3</v>
      </c>
      <c r="BJ95" s="76">
        <f>+BI95-'Izračun udjela za 2024. (euri)'!BI95</f>
        <v>5.3085146759727225E-8</v>
      </c>
    </row>
    <row r="96" spans="1:62" ht="15.75" customHeight="1" x14ac:dyDescent="0.25">
      <c r="A96" s="60">
        <v>1</v>
      </c>
      <c r="B96" s="61">
        <v>95</v>
      </c>
      <c r="C96" s="61">
        <v>15</v>
      </c>
      <c r="D96" s="62" t="s">
        <v>91</v>
      </c>
      <c r="E96" s="62" t="s">
        <v>174</v>
      </c>
      <c r="F96" s="63">
        <v>6276</v>
      </c>
      <c r="G96" s="64">
        <v>12</v>
      </c>
      <c r="H96" s="64">
        <v>7589210.4100000001</v>
      </c>
      <c r="I96" s="65">
        <v>604439.24959999998</v>
      </c>
      <c r="J96" s="66">
        <v>7822943.6996480012</v>
      </c>
      <c r="K96" s="64">
        <v>7767981.5899999999</v>
      </c>
      <c r="L96" s="65">
        <v>612493.90410000004</v>
      </c>
      <c r="M96" s="66">
        <v>8014146.2082080003</v>
      </c>
      <c r="N96" s="64">
        <v>7229739.6200000001</v>
      </c>
      <c r="O96" s="65">
        <v>340827.91</v>
      </c>
      <c r="P96" s="66">
        <v>7715581.1152000008</v>
      </c>
      <c r="Q96" s="64">
        <v>8755700.0299999993</v>
      </c>
      <c r="R96" s="65">
        <v>417017.11219999997</v>
      </c>
      <c r="S96" s="66">
        <f t="shared" si="26"/>
        <v>9339324.8679360002</v>
      </c>
      <c r="T96" s="64">
        <v>7622062.1799999997</v>
      </c>
      <c r="U96" s="65">
        <v>363751.36237599998</v>
      </c>
      <c r="V96" s="67">
        <f t="shared" si="27"/>
        <v>8129308.1157388808</v>
      </c>
      <c r="W96" s="64">
        <v>11256235.1</v>
      </c>
      <c r="X96" s="65">
        <v>536014.15848099999</v>
      </c>
      <c r="Y96" s="67">
        <f t="shared" si="23"/>
        <v>12006647.454501281</v>
      </c>
      <c r="Z96" s="64">
        <v>12199226.01</v>
      </c>
      <c r="AA96" s="68">
        <v>109511.16</v>
      </c>
      <c r="AB96" s="65">
        <v>580918.69252000004</v>
      </c>
      <c r="AC96" s="67">
        <f t="shared" si="28"/>
        <v>13345131.696377601</v>
      </c>
      <c r="AD96" s="64">
        <v>12921900.609999999</v>
      </c>
      <c r="AE96" s="68">
        <v>89424.74</v>
      </c>
      <c r="AF96" s="65">
        <v>626597.03392399999</v>
      </c>
      <c r="AG96" s="67">
        <f t="shared" si="29"/>
        <v>14191384.29640512</v>
      </c>
      <c r="AH96" s="64">
        <v>11225641.09</v>
      </c>
      <c r="AI96" s="68">
        <v>47992.99</v>
      </c>
      <c r="AJ96" s="64">
        <v>534554.63062499999</v>
      </c>
      <c r="AK96" s="67">
        <f t="shared" si="30"/>
        <v>12604024.685700001</v>
      </c>
      <c r="AL96" s="64">
        <v>12624998.92</v>
      </c>
      <c r="AM96" s="68">
        <v>64400.74</v>
      </c>
      <c r="AN96" s="64">
        <v>601190.6825</v>
      </c>
      <c r="AO96" s="67">
        <f t="shared" si="31"/>
        <v>14105176.397200001</v>
      </c>
      <c r="AP96" s="69"/>
      <c r="AQ96" s="69"/>
      <c r="AR96" s="69"/>
      <c r="AS96" s="69"/>
      <c r="AT96" s="69"/>
      <c r="AU96" s="71"/>
      <c r="AV96" s="64">
        <v>271</v>
      </c>
      <c r="AW96" s="64">
        <v>310</v>
      </c>
      <c r="AX96" s="64">
        <v>407</v>
      </c>
      <c r="AY96" s="64">
        <v>423</v>
      </c>
      <c r="AZ96" s="64"/>
      <c r="BA96" s="64"/>
      <c r="BB96" s="64"/>
      <c r="BC96" s="64"/>
      <c r="BD96" s="72">
        <f t="shared" si="32"/>
        <v>13250472.91</v>
      </c>
      <c r="BE96" s="73">
        <f t="shared" si="24"/>
        <v>2111.29</v>
      </c>
      <c r="BF96" s="74">
        <f>+$BJ$601</f>
        <v>3415.13</v>
      </c>
      <c r="BG96" s="66">
        <f t="shared" si="25"/>
        <v>8182899.8400000008</v>
      </c>
      <c r="BH96" s="75">
        <f t="shared" si="33"/>
        <v>3.0687510153883961E-3</v>
      </c>
      <c r="BI96" s="76">
        <f t="shared" si="34"/>
        <v>3.0687510153884E-3</v>
      </c>
      <c r="BJ96" s="76">
        <f>+BI96-'Izračun udjela za 2024. (euri)'!BI96</f>
        <v>-2.2185219140068158E-8</v>
      </c>
    </row>
    <row r="97" spans="1:62" ht="15.75" customHeight="1" x14ac:dyDescent="0.25">
      <c r="A97" s="60">
        <v>1</v>
      </c>
      <c r="B97" s="61">
        <v>96</v>
      </c>
      <c r="C97" s="61">
        <v>6</v>
      </c>
      <c r="D97" s="62" t="s">
        <v>87</v>
      </c>
      <c r="E97" s="62" t="s">
        <v>175</v>
      </c>
      <c r="F97" s="63">
        <v>1533</v>
      </c>
      <c r="G97" s="64">
        <v>10</v>
      </c>
      <c r="H97" s="64">
        <v>2563177.9</v>
      </c>
      <c r="I97" s="65">
        <v>0</v>
      </c>
      <c r="J97" s="66">
        <v>2819495.69</v>
      </c>
      <c r="K97" s="64">
        <v>2199781.98</v>
      </c>
      <c r="L97" s="65">
        <v>0</v>
      </c>
      <c r="M97" s="66">
        <v>2419760.1780000003</v>
      </c>
      <c r="N97" s="64">
        <v>1438658.74</v>
      </c>
      <c r="O97" s="65">
        <v>0</v>
      </c>
      <c r="P97" s="66">
        <v>1582524.6140000001</v>
      </c>
      <c r="Q97" s="64">
        <v>1317607.26</v>
      </c>
      <c r="R97" s="65">
        <v>0</v>
      </c>
      <c r="S97" s="66">
        <f t="shared" si="26"/>
        <v>1449367.986</v>
      </c>
      <c r="T97" s="64">
        <v>1480919.07</v>
      </c>
      <c r="U97" s="65">
        <v>0</v>
      </c>
      <c r="V97" s="67">
        <f t="shared" si="27"/>
        <v>1629010.9770000002</v>
      </c>
      <c r="W97" s="64">
        <v>3400659.35</v>
      </c>
      <c r="X97" s="65">
        <v>0</v>
      </c>
      <c r="Y97" s="67">
        <f t="shared" si="23"/>
        <v>3740725.2850000006</v>
      </c>
      <c r="Z97" s="64">
        <v>2682247.92</v>
      </c>
      <c r="AA97" s="68">
        <v>3242.81</v>
      </c>
      <c r="AB97" s="65">
        <v>0</v>
      </c>
      <c r="AC97" s="67">
        <f t="shared" si="28"/>
        <v>2950472.7120000003</v>
      </c>
      <c r="AD97" s="64">
        <v>2736907.93</v>
      </c>
      <c r="AE97" s="68">
        <v>1051.9100000000001</v>
      </c>
      <c r="AF97" s="65">
        <v>0</v>
      </c>
      <c r="AG97" s="67">
        <f t="shared" si="29"/>
        <v>3010598.7230000002</v>
      </c>
      <c r="AH97" s="64">
        <v>2742278.58</v>
      </c>
      <c r="AI97" s="68">
        <v>0</v>
      </c>
      <c r="AJ97" s="64">
        <v>0</v>
      </c>
      <c r="AK97" s="67">
        <f t="shared" si="30"/>
        <v>3016506.4380000005</v>
      </c>
      <c r="AL97" s="64">
        <v>3529294.12</v>
      </c>
      <c r="AM97" s="68">
        <v>0</v>
      </c>
      <c r="AN97" s="64">
        <v>0</v>
      </c>
      <c r="AO97" s="67">
        <f t="shared" si="31"/>
        <v>3882223.5320000006</v>
      </c>
      <c r="AP97" s="69"/>
      <c r="AQ97" s="69"/>
      <c r="AR97" s="69"/>
      <c r="AS97" s="69"/>
      <c r="AT97" s="69"/>
      <c r="AU97" s="71"/>
      <c r="AV97" s="64">
        <v>0</v>
      </c>
      <c r="AW97" s="64">
        <v>0</v>
      </c>
      <c r="AX97" s="64">
        <v>0</v>
      </c>
      <c r="AY97" s="64">
        <v>0</v>
      </c>
      <c r="AZ97" s="64"/>
      <c r="BA97" s="64"/>
      <c r="BB97" s="64"/>
      <c r="BC97" s="64"/>
      <c r="BD97" s="72">
        <f t="shared" si="32"/>
        <v>3320105.34</v>
      </c>
      <c r="BE97" s="73">
        <f t="shared" si="24"/>
        <v>2165.7600000000002</v>
      </c>
      <c r="BF97" s="74">
        <f t="shared" ref="BF97:BF98" si="37">+$BJ$600</f>
        <v>3373.62</v>
      </c>
      <c r="BG97" s="66">
        <f t="shared" si="25"/>
        <v>1851649.3799999994</v>
      </c>
      <c r="BH97" s="75">
        <f t="shared" si="33"/>
        <v>6.944055317947398E-4</v>
      </c>
      <c r="BI97" s="76">
        <f t="shared" si="34"/>
        <v>6.9440553179474002E-4</v>
      </c>
      <c r="BJ97" s="76">
        <f>+BI97-'Izračun udjela za 2024. (euri)'!BI97</f>
        <v>4.3554014123015593E-8</v>
      </c>
    </row>
    <row r="98" spans="1:62" ht="15.75" customHeight="1" x14ac:dyDescent="0.25">
      <c r="A98" s="60">
        <v>1</v>
      </c>
      <c r="B98" s="61">
        <v>97</v>
      </c>
      <c r="C98" s="61">
        <v>1</v>
      </c>
      <c r="D98" s="62" t="s">
        <v>87</v>
      </c>
      <c r="E98" s="62" t="s">
        <v>176</v>
      </c>
      <c r="F98" s="63">
        <v>4520</v>
      </c>
      <c r="G98" s="64">
        <v>10</v>
      </c>
      <c r="H98" s="64">
        <v>4656378.5999999996</v>
      </c>
      <c r="I98" s="65">
        <v>260933.1465</v>
      </c>
      <c r="J98" s="66">
        <v>4834989.9988500001</v>
      </c>
      <c r="K98" s="64">
        <v>4394350.88</v>
      </c>
      <c r="L98" s="65">
        <v>246249.69500000001</v>
      </c>
      <c r="M98" s="66">
        <v>4562911.3035000004</v>
      </c>
      <c r="N98" s="64">
        <v>3527241.88</v>
      </c>
      <c r="O98" s="65">
        <v>197659.63870000001</v>
      </c>
      <c r="P98" s="66">
        <v>3662540.4654300003</v>
      </c>
      <c r="Q98" s="64">
        <v>3824391.25</v>
      </c>
      <c r="R98" s="65">
        <v>216009.65049999999</v>
      </c>
      <c r="S98" s="66">
        <f t="shared" si="26"/>
        <v>3969219.7594500002</v>
      </c>
      <c r="T98" s="64">
        <v>3353624.15</v>
      </c>
      <c r="U98" s="65">
        <v>190128.290993</v>
      </c>
      <c r="V98" s="67">
        <f t="shared" si="27"/>
        <v>3479845.4449077002</v>
      </c>
      <c r="W98" s="64">
        <v>4451993.45</v>
      </c>
      <c r="X98" s="65">
        <v>251999.94436299999</v>
      </c>
      <c r="Y98" s="67">
        <f t="shared" si="23"/>
        <v>4619992.8562007006</v>
      </c>
      <c r="Z98" s="64">
        <v>4919683.51</v>
      </c>
      <c r="AA98" s="68">
        <v>7054.77</v>
      </c>
      <c r="AB98" s="65">
        <v>278472.91607199999</v>
      </c>
      <c r="AC98" s="67">
        <f t="shared" si="28"/>
        <v>5114071.406320801</v>
      </c>
      <c r="AD98" s="64">
        <v>5798992.7800000003</v>
      </c>
      <c r="AE98" s="68">
        <v>3306.91</v>
      </c>
      <c r="AF98" s="65">
        <v>322554.35471799999</v>
      </c>
      <c r="AG98" s="67">
        <f t="shared" si="29"/>
        <v>6036944.6668102005</v>
      </c>
      <c r="AH98" s="64">
        <v>5862944.5999999996</v>
      </c>
      <c r="AI98" s="68">
        <v>4202.75</v>
      </c>
      <c r="AJ98" s="64">
        <v>337683.01049999997</v>
      </c>
      <c r="AK98" s="67">
        <f t="shared" si="30"/>
        <v>6089664.7234500004</v>
      </c>
      <c r="AL98" s="64">
        <v>7113674.6900000004</v>
      </c>
      <c r="AM98" s="68">
        <v>2294.3200000000002</v>
      </c>
      <c r="AN98" s="64">
        <v>398873.34</v>
      </c>
      <c r="AO98" s="67">
        <f t="shared" si="31"/>
        <v>7400257.7330000009</v>
      </c>
      <c r="AP98" s="69"/>
      <c r="AQ98" s="69"/>
      <c r="AR98" s="69"/>
      <c r="AS98" s="69"/>
      <c r="AT98" s="69"/>
      <c r="AU98" s="71"/>
      <c r="AV98" s="64">
        <v>10</v>
      </c>
      <c r="AW98" s="64">
        <v>10</v>
      </c>
      <c r="AX98" s="64">
        <v>10</v>
      </c>
      <c r="AY98" s="64">
        <v>10</v>
      </c>
      <c r="AZ98" s="64"/>
      <c r="BA98" s="64"/>
      <c r="BB98" s="64"/>
      <c r="BC98" s="64"/>
      <c r="BD98" s="72">
        <f t="shared" si="32"/>
        <v>5852186.2800000003</v>
      </c>
      <c r="BE98" s="73">
        <f t="shared" si="24"/>
        <v>1294.73</v>
      </c>
      <c r="BF98" s="74">
        <f t="shared" si="37"/>
        <v>3373.62</v>
      </c>
      <c r="BG98" s="66">
        <f t="shared" si="25"/>
        <v>9396582.7999999989</v>
      </c>
      <c r="BH98" s="75">
        <f t="shared" si="33"/>
        <v>3.5239063867951647E-3</v>
      </c>
      <c r="BI98" s="76">
        <f t="shared" si="34"/>
        <v>3.52390638679516E-3</v>
      </c>
      <c r="BJ98" s="76">
        <f>+BI98-'Izračun udjela za 2024. (euri)'!BI98</f>
        <v>6.6798399809761544E-8</v>
      </c>
    </row>
    <row r="99" spans="1:62" ht="15.75" customHeight="1" x14ac:dyDescent="0.25">
      <c r="A99" s="60">
        <v>1</v>
      </c>
      <c r="B99" s="61">
        <v>98</v>
      </c>
      <c r="C99" s="61">
        <v>19</v>
      </c>
      <c r="D99" s="62" t="s">
        <v>91</v>
      </c>
      <c r="E99" s="62" t="s">
        <v>177</v>
      </c>
      <c r="F99" s="63">
        <v>41562</v>
      </c>
      <c r="G99" s="64">
        <v>15</v>
      </c>
      <c r="H99" s="64">
        <v>168262944.00999999</v>
      </c>
      <c r="I99" s="65">
        <v>16740688.4805</v>
      </c>
      <c r="J99" s="66">
        <v>174250593.85892496</v>
      </c>
      <c r="K99" s="64">
        <v>172760769.50999999</v>
      </c>
      <c r="L99" s="65">
        <v>16816740.449200001</v>
      </c>
      <c r="M99" s="66">
        <v>179335633.41991997</v>
      </c>
      <c r="N99" s="64">
        <v>166060981.91</v>
      </c>
      <c r="O99" s="65">
        <v>14945336.102</v>
      </c>
      <c r="P99" s="66">
        <v>173782992.67919999</v>
      </c>
      <c r="Q99" s="64">
        <v>183863693.63999999</v>
      </c>
      <c r="R99" s="65">
        <v>16640830.291200001</v>
      </c>
      <c r="S99" s="66">
        <f t="shared" si="26"/>
        <v>192306292.85111997</v>
      </c>
      <c r="T99" s="64">
        <v>179308411.53999999</v>
      </c>
      <c r="U99" s="65">
        <v>16241211.345346</v>
      </c>
      <c r="V99" s="67">
        <f t="shared" si="27"/>
        <v>187527280.22385207</v>
      </c>
      <c r="W99" s="64">
        <v>203879427.46000001</v>
      </c>
      <c r="X99" s="65">
        <v>18534485.858768001</v>
      </c>
      <c r="Y99" s="67">
        <f t="shared" si="23"/>
        <v>213146682.84141678</v>
      </c>
      <c r="Z99" s="64">
        <v>218611004.99000001</v>
      </c>
      <c r="AA99" s="68">
        <v>9887807.9199999999</v>
      </c>
      <c r="AB99" s="65">
        <v>19873719.587839998</v>
      </c>
      <c r="AC99" s="67">
        <f t="shared" si="28"/>
        <v>241949624.10448402</v>
      </c>
      <c r="AD99" s="64">
        <v>160557073.72999999</v>
      </c>
      <c r="AE99" s="68">
        <v>6742906.8899999997</v>
      </c>
      <c r="AF99" s="65">
        <v>14779987.967179</v>
      </c>
      <c r="AG99" s="67">
        <f t="shared" si="29"/>
        <v>185665980.70374414</v>
      </c>
      <c r="AH99" s="64">
        <v>138986089.88</v>
      </c>
      <c r="AI99" s="68">
        <v>12424939.369999999</v>
      </c>
      <c r="AJ99" s="64">
        <v>12635121.365738999</v>
      </c>
      <c r="AK99" s="67">
        <f t="shared" si="30"/>
        <v>156491458.51590014</v>
      </c>
      <c r="AL99" s="64">
        <v>197911943.25</v>
      </c>
      <c r="AM99" s="68">
        <v>13379153.26</v>
      </c>
      <c r="AN99" s="64">
        <v>17992026.456071999</v>
      </c>
      <c r="AO99" s="67">
        <f t="shared" si="31"/>
        <v>218366328.06401718</v>
      </c>
      <c r="AP99" s="69"/>
      <c r="AQ99" s="69"/>
      <c r="AR99" s="69"/>
      <c r="AS99" s="69"/>
      <c r="AT99" s="69"/>
      <c r="AU99" s="71"/>
      <c r="AV99" s="64">
        <v>14361</v>
      </c>
      <c r="AW99" s="64">
        <v>14943</v>
      </c>
      <c r="AX99" s="64">
        <v>14769</v>
      </c>
      <c r="AY99" s="64">
        <v>15562</v>
      </c>
      <c r="AZ99" s="64"/>
      <c r="BA99" s="64"/>
      <c r="BB99" s="64"/>
      <c r="BC99" s="64"/>
      <c r="BD99" s="72">
        <f t="shared" si="32"/>
        <v>203124014.84999999</v>
      </c>
      <c r="BE99" s="73">
        <f t="shared" si="24"/>
        <v>4887.25</v>
      </c>
      <c r="BF99" s="74">
        <f t="shared" ref="BF99:BF100" si="38">+$BJ$601</f>
        <v>3415.13</v>
      </c>
      <c r="BG99" s="66">
        <f t="shared" si="25"/>
        <v>0</v>
      </c>
      <c r="BH99" s="75">
        <f t="shared" si="33"/>
        <v>0</v>
      </c>
      <c r="BI99" s="76">
        <f t="shared" si="34"/>
        <v>0</v>
      </c>
      <c r="BJ99" s="76">
        <f>+BI99-'Izračun udjela za 2024. (euri)'!BI99</f>
        <v>0</v>
      </c>
    </row>
    <row r="100" spans="1:62" ht="15.75" customHeight="1" x14ac:dyDescent="0.25">
      <c r="A100" s="60">
        <v>1</v>
      </c>
      <c r="B100" s="61">
        <v>99</v>
      </c>
      <c r="C100" s="61">
        <v>4</v>
      </c>
      <c r="D100" s="62" t="s">
        <v>91</v>
      </c>
      <c r="E100" s="62" t="s">
        <v>178</v>
      </c>
      <c r="F100" s="63">
        <v>10212</v>
      </c>
      <c r="G100" s="64">
        <v>12</v>
      </c>
      <c r="H100" s="64">
        <v>26509576.68</v>
      </c>
      <c r="I100" s="65">
        <v>1249740.1475</v>
      </c>
      <c r="J100" s="66">
        <v>28291016.9164</v>
      </c>
      <c r="K100" s="64">
        <v>26278038.129999999</v>
      </c>
      <c r="L100" s="65">
        <v>1238824.7191999999</v>
      </c>
      <c r="M100" s="66">
        <v>28043919.020096</v>
      </c>
      <c r="N100" s="64">
        <v>22746809.09</v>
      </c>
      <c r="O100" s="65">
        <v>2047211.4114000001</v>
      </c>
      <c r="P100" s="66">
        <v>23183549.400031999</v>
      </c>
      <c r="Q100" s="64">
        <v>23574753.82</v>
      </c>
      <c r="R100" s="65">
        <v>2131364.2985999999</v>
      </c>
      <c r="S100" s="66">
        <f t="shared" si="26"/>
        <v>24016596.263968002</v>
      </c>
      <c r="T100" s="64">
        <v>22538047.789999999</v>
      </c>
      <c r="U100" s="65">
        <v>2038571.815712</v>
      </c>
      <c r="V100" s="67">
        <f t="shared" si="27"/>
        <v>22959413.091202561</v>
      </c>
      <c r="W100" s="64">
        <v>25728435.079999998</v>
      </c>
      <c r="X100" s="65">
        <v>2338948.283907</v>
      </c>
      <c r="Y100" s="67">
        <f t="shared" si="23"/>
        <v>26196225.21162416</v>
      </c>
      <c r="Z100" s="64">
        <v>28587090.399999999</v>
      </c>
      <c r="AA100" s="68">
        <v>91410.14</v>
      </c>
      <c r="AB100" s="65">
        <v>2598825.9640290001</v>
      </c>
      <c r="AC100" s="67">
        <f t="shared" si="28"/>
        <v>29194316.811487522</v>
      </c>
      <c r="AD100" s="64">
        <v>28192148.640000001</v>
      </c>
      <c r="AE100" s="68">
        <v>33985.56</v>
      </c>
      <c r="AF100" s="65">
        <v>2562922.0670750001</v>
      </c>
      <c r="AG100" s="67">
        <f t="shared" si="29"/>
        <v>28871629.934476007</v>
      </c>
      <c r="AH100" s="64">
        <v>25936694.149999999</v>
      </c>
      <c r="AI100" s="68">
        <v>37570.54</v>
      </c>
      <c r="AJ100" s="64">
        <v>2357887.8856930002</v>
      </c>
      <c r="AK100" s="67">
        <f t="shared" si="30"/>
        <v>26640024.011223841</v>
      </c>
      <c r="AL100" s="64">
        <v>33113279.370000001</v>
      </c>
      <c r="AM100" s="68">
        <v>49005.91</v>
      </c>
      <c r="AN100" s="64">
        <v>3010306.4674740001</v>
      </c>
      <c r="AO100" s="67">
        <f t="shared" si="31"/>
        <v>33941003.031629123</v>
      </c>
      <c r="AP100" s="69"/>
      <c r="AQ100" s="69"/>
      <c r="AR100" s="69"/>
      <c r="AS100" s="69"/>
      <c r="AT100" s="69"/>
      <c r="AU100" s="71"/>
      <c r="AV100" s="64">
        <v>113</v>
      </c>
      <c r="AW100" s="64">
        <v>122</v>
      </c>
      <c r="AX100" s="64">
        <v>163</v>
      </c>
      <c r="AY100" s="64">
        <v>167</v>
      </c>
      <c r="AZ100" s="64"/>
      <c r="BA100" s="64"/>
      <c r="BB100" s="64"/>
      <c r="BC100" s="64"/>
      <c r="BD100" s="72">
        <f t="shared" si="32"/>
        <v>28968639.800000001</v>
      </c>
      <c r="BE100" s="73">
        <f t="shared" si="24"/>
        <v>2836.73</v>
      </c>
      <c r="BF100" s="74">
        <f t="shared" si="38"/>
        <v>3415.13</v>
      </c>
      <c r="BG100" s="66">
        <f t="shared" si="25"/>
        <v>5906620.8000000007</v>
      </c>
      <c r="BH100" s="75">
        <f t="shared" si="33"/>
        <v>2.2151008727871978E-3</v>
      </c>
      <c r="BI100" s="76">
        <f t="shared" si="34"/>
        <v>2.2151008727871999E-3</v>
      </c>
      <c r="BJ100" s="76">
        <f>+BI100-'Izračun udjela za 2024. (euri)'!BI100</f>
        <v>-9.7384302650150439E-8</v>
      </c>
    </row>
    <row r="101" spans="1:62" ht="15.75" customHeight="1" x14ac:dyDescent="0.25">
      <c r="A101" s="60">
        <v>1</v>
      </c>
      <c r="B101" s="61">
        <v>100</v>
      </c>
      <c r="C101" s="61">
        <v>17</v>
      </c>
      <c r="D101" s="62" t="s">
        <v>87</v>
      </c>
      <c r="E101" s="62" t="s">
        <v>179</v>
      </c>
      <c r="F101" s="63">
        <v>6876</v>
      </c>
      <c r="G101" s="64">
        <v>10</v>
      </c>
      <c r="H101" s="64">
        <v>14338080.27</v>
      </c>
      <c r="I101" s="65">
        <v>0</v>
      </c>
      <c r="J101" s="66">
        <v>15771888.297</v>
      </c>
      <c r="K101" s="64">
        <v>21374597.25</v>
      </c>
      <c r="L101" s="65">
        <v>0</v>
      </c>
      <c r="M101" s="66">
        <v>23512056.975000001</v>
      </c>
      <c r="N101" s="64">
        <v>16950695.239999998</v>
      </c>
      <c r="O101" s="65">
        <v>0</v>
      </c>
      <c r="P101" s="66">
        <v>18645764.763999999</v>
      </c>
      <c r="Q101" s="64">
        <v>14674260.609999999</v>
      </c>
      <c r="R101" s="65">
        <v>0</v>
      </c>
      <c r="S101" s="66">
        <f t="shared" si="26"/>
        <v>16141686.671</v>
      </c>
      <c r="T101" s="64">
        <v>17972605.829999998</v>
      </c>
      <c r="U101" s="65">
        <v>0</v>
      </c>
      <c r="V101" s="67">
        <f t="shared" si="27"/>
        <v>19769866.412999999</v>
      </c>
      <c r="W101" s="64">
        <v>27177939.629999999</v>
      </c>
      <c r="X101" s="65">
        <v>0</v>
      </c>
      <c r="Y101" s="67">
        <f t="shared" si="23"/>
        <v>29895733.593000002</v>
      </c>
      <c r="Z101" s="64">
        <v>17481421.18</v>
      </c>
      <c r="AA101" s="68">
        <v>1339184.18</v>
      </c>
      <c r="AB101" s="65">
        <v>0</v>
      </c>
      <c r="AC101" s="67">
        <f t="shared" si="28"/>
        <v>27239010.700000003</v>
      </c>
      <c r="AD101" s="64">
        <v>14646613.84</v>
      </c>
      <c r="AE101" s="68">
        <v>854589.29</v>
      </c>
      <c r="AF101" s="65">
        <v>0</v>
      </c>
      <c r="AG101" s="67">
        <f t="shared" si="29"/>
        <v>24081227.005000003</v>
      </c>
      <c r="AH101" s="64">
        <v>14123721.390000001</v>
      </c>
      <c r="AI101" s="68">
        <v>1590219.17</v>
      </c>
      <c r="AJ101" s="64">
        <v>0</v>
      </c>
      <c r="AK101" s="67">
        <f t="shared" si="30"/>
        <v>23759452.442000002</v>
      </c>
      <c r="AL101" s="64">
        <v>18073345.32</v>
      </c>
      <c r="AM101" s="68">
        <v>1596132.16</v>
      </c>
      <c r="AN101" s="64">
        <v>0</v>
      </c>
      <c r="AO101" s="67">
        <f t="shared" si="31"/>
        <v>28158584.476000004</v>
      </c>
      <c r="AP101" s="69"/>
      <c r="AQ101" s="69"/>
      <c r="AR101" s="69"/>
      <c r="AS101" s="69"/>
      <c r="AT101" s="69"/>
      <c r="AU101" s="71"/>
      <c r="AV101" s="64">
        <v>5747</v>
      </c>
      <c r="AW101" s="64">
        <v>5400</v>
      </c>
      <c r="AX101" s="64">
        <v>6044</v>
      </c>
      <c r="AY101" s="64">
        <v>6081</v>
      </c>
      <c r="AZ101" s="64"/>
      <c r="BA101" s="64"/>
      <c r="BB101" s="64"/>
      <c r="BC101" s="64"/>
      <c r="BD101" s="72">
        <f t="shared" si="32"/>
        <v>26626801.640000001</v>
      </c>
      <c r="BE101" s="73">
        <f t="shared" si="24"/>
        <v>3872.43</v>
      </c>
      <c r="BF101" s="74">
        <f>+$BJ$600</f>
        <v>3373.62</v>
      </c>
      <c r="BG101" s="66">
        <f t="shared" si="25"/>
        <v>0</v>
      </c>
      <c r="BH101" s="75">
        <f t="shared" si="33"/>
        <v>0</v>
      </c>
      <c r="BI101" s="76">
        <f t="shared" si="34"/>
        <v>0</v>
      </c>
      <c r="BJ101" s="76">
        <f>+BI101-'Izračun udjela za 2024. (euri)'!BI101</f>
        <v>0</v>
      </c>
    </row>
    <row r="102" spans="1:62" ht="15.75" customHeight="1" x14ac:dyDescent="0.25">
      <c r="A102" s="60">
        <v>1</v>
      </c>
      <c r="B102" s="61">
        <v>101</v>
      </c>
      <c r="C102" s="61">
        <v>1</v>
      </c>
      <c r="D102" s="62" t="s">
        <v>91</v>
      </c>
      <c r="E102" s="62" t="s">
        <v>180</v>
      </c>
      <c r="F102" s="63">
        <v>17676</v>
      </c>
      <c r="G102" s="64">
        <v>12</v>
      </c>
      <c r="H102" s="64">
        <v>44331008.710000001</v>
      </c>
      <c r="I102" s="65">
        <v>3623765.1214999999</v>
      </c>
      <c r="J102" s="66">
        <v>45592112.819120005</v>
      </c>
      <c r="K102" s="64">
        <v>44647304.600000001</v>
      </c>
      <c r="L102" s="65">
        <v>3649620.1464</v>
      </c>
      <c r="M102" s="66">
        <v>45917406.588032007</v>
      </c>
      <c r="N102" s="64">
        <v>39840590.310000002</v>
      </c>
      <c r="O102" s="65">
        <v>3256704.0721999998</v>
      </c>
      <c r="P102" s="66">
        <v>40973952.586336009</v>
      </c>
      <c r="Q102" s="64">
        <v>41009781.899999999</v>
      </c>
      <c r="R102" s="65">
        <v>3368588.943</v>
      </c>
      <c r="S102" s="66">
        <f t="shared" si="26"/>
        <v>42158136.11184001</v>
      </c>
      <c r="T102" s="64">
        <v>39570902.409999996</v>
      </c>
      <c r="U102" s="65">
        <v>3254884.8143640002</v>
      </c>
      <c r="V102" s="67">
        <f t="shared" si="27"/>
        <v>40673939.70711232</v>
      </c>
      <c r="W102" s="64">
        <v>47137108.460000001</v>
      </c>
      <c r="X102" s="65">
        <v>3892064.8293730002</v>
      </c>
      <c r="Y102" s="67">
        <f t="shared" si="23"/>
        <v>48434448.866302244</v>
      </c>
      <c r="Z102" s="64">
        <v>57114777.079999998</v>
      </c>
      <c r="AA102" s="68">
        <v>124411.4</v>
      </c>
      <c r="AB102" s="65">
        <v>4715911.0250559999</v>
      </c>
      <c r="AC102" s="67">
        <f t="shared" si="28"/>
        <v>58550749.213537291</v>
      </c>
      <c r="AD102" s="64">
        <v>57322206.270000003</v>
      </c>
      <c r="AE102" s="68">
        <v>25424.36</v>
      </c>
      <c r="AF102" s="65">
        <v>4692853.4183660001</v>
      </c>
      <c r="AG102" s="67">
        <f t="shared" si="29"/>
        <v>58926479.910630092</v>
      </c>
      <c r="AH102" s="64">
        <v>53648844.350000001</v>
      </c>
      <c r="AI102" s="68">
        <v>11295.99</v>
      </c>
      <c r="AJ102" s="64">
        <v>4431275.8194509996</v>
      </c>
      <c r="AK102" s="67">
        <f t="shared" si="30"/>
        <v>55121105.24541489</v>
      </c>
      <c r="AL102" s="64">
        <v>68003185.010000005</v>
      </c>
      <c r="AM102" s="68">
        <v>5801.06</v>
      </c>
      <c r="AN102" s="64">
        <v>5615408.4136290001</v>
      </c>
      <c r="AO102" s="67">
        <f t="shared" si="31"/>
        <v>69889652.60073553</v>
      </c>
      <c r="AP102" s="69"/>
      <c r="AQ102" s="69"/>
      <c r="AR102" s="69"/>
      <c r="AS102" s="69"/>
      <c r="AT102" s="69"/>
      <c r="AU102" s="71"/>
      <c r="AV102" s="64">
        <v>2</v>
      </c>
      <c r="AW102" s="64">
        <v>6</v>
      </c>
      <c r="AX102" s="64">
        <v>6</v>
      </c>
      <c r="AY102" s="64">
        <v>13</v>
      </c>
      <c r="AZ102" s="64"/>
      <c r="BA102" s="64"/>
      <c r="BB102" s="64"/>
      <c r="BC102" s="64"/>
      <c r="BD102" s="72">
        <f t="shared" si="32"/>
        <v>58184487.170000002</v>
      </c>
      <c r="BE102" s="73">
        <f t="shared" si="24"/>
        <v>3291.72</v>
      </c>
      <c r="BF102" s="74">
        <f>+$BJ$601</f>
        <v>3415.13</v>
      </c>
      <c r="BG102" s="66">
        <f t="shared" si="25"/>
        <v>2181395.1600000053</v>
      </c>
      <c r="BH102" s="75">
        <f t="shared" si="33"/>
        <v>8.1806679088147652E-4</v>
      </c>
      <c r="BI102" s="76">
        <f t="shared" si="34"/>
        <v>8.1806679088147695E-4</v>
      </c>
      <c r="BJ102" s="76">
        <f>+BI102-'Izračun udjela za 2024. (euri)'!BI102</f>
        <v>-3.6509353113097463E-8</v>
      </c>
    </row>
    <row r="103" spans="1:62" ht="15.75" customHeight="1" x14ac:dyDescent="0.25">
      <c r="A103" s="60">
        <v>1</v>
      </c>
      <c r="B103" s="61">
        <v>102</v>
      </c>
      <c r="C103" s="61">
        <v>3</v>
      </c>
      <c r="D103" s="62" t="s">
        <v>87</v>
      </c>
      <c r="E103" s="62" t="s">
        <v>181</v>
      </c>
      <c r="F103" s="63">
        <v>2996</v>
      </c>
      <c r="G103" s="64">
        <v>10</v>
      </c>
      <c r="H103" s="64">
        <v>1115045.6000000001</v>
      </c>
      <c r="I103" s="65">
        <v>121055.7037</v>
      </c>
      <c r="J103" s="66">
        <v>1093388.8859300003</v>
      </c>
      <c r="K103" s="64">
        <v>1211323.95</v>
      </c>
      <c r="L103" s="65">
        <v>122716.70329999999</v>
      </c>
      <c r="M103" s="66">
        <v>1197467.9713700002</v>
      </c>
      <c r="N103" s="64">
        <v>920583.44</v>
      </c>
      <c r="O103" s="65">
        <v>43398.726900000001</v>
      </c>
      <c r="P103" s="66">
        <v>964903.18440999999</v>
      </c>
      <c r="Q103" s="64">
        <v>1122275.21</v>
      </c>
      <c r="R103" s="65">
        <v>54039.1198</v>
      </c>
      <c r="S103" s="66">
        <f t="shared" si="26"/>
        <v>1175059.6992200001</v>
      </c>
      <c r="T103" s="64">
        <v>593383.76</v>
      </c>
      <c r="U103" s="65">
        <v>29277.567985999998</v>
      </c>
      <c r="V103" s="67">
        <f t="shared" si="27"/>
        <v>620516.81121540011</v>
      </c>
      <c r="W103" s="64">
        <v>1265766.1599999999</v>
      </c>
      <c r="X103" s="65">
        <v>60274.744340999998</v>
      </c>
      <c r="Y103" s="67">
        <f t="shared" si="23"/>
        <v>1326040.5572249</v>
      </c>
      <c r="Z103" s="64">
        <v>1593283.26</v>
      </c>
      <c r="AA103" s="68">
        <v>11423.73</v>
      </c>
      <c r="AB103" s="65">
        <v>75870.746436999994</v>
      </c>
      <c r="AC103" s="67">
        <f t="shared" si="28"/>
        <v>1673087.6619193002</v>
      </c>
      <c r="AD103" s="64">
        <v>1045157.15</v>
      </c>
      <c r="AE103" s="68">
        <v>5077.87</v>
      </c>
      <c r="AF103" s="65">
        <v>45830.979553999998</v>
      </c>
      <c r="AG103" s="67">
        <f t="shared" si="29"/>
        <v>1110173.1304906001</v>
      </c>
      <c r="AH103" s="64">
        <v>1331526.69</v>
      </c>
      <c r="AI103" s="68">
        <v>916.25</v>
      </c>
      <c r="AJ103" s="64">
        <v>63427.575016000003</v>
      </c>
      <c r="AK103" s="67">
        <f t="shared" si="30"/>
        <v>1394909.0264824</v>
      </c>
      <c r="AL103" s="64">
        <v>1136009.26</v>
      </c>
      <c r="AM103" s="68">
        <v>1069.5</v>
      </c>
      <c r="AN103" s="64">
        <v>54095.636685999998</v>
      </c>
      <c r="AO103" s="67">
        <f t="shared" si="31"/>
        <v>1192228.5356454002</v>
      </c>
      <c r="AP103" s="69"/>
      <c r="AQ103" s="69"/>
      <c r="AR103" s="69"/>
      <c r="AS103" s="69"/>
      <c r="AT103" s="69"/>
      <c r="AU103" s="71"/>
      <c r="AV103" s="64">
        <v>10</v>
      </c>
      <c r="AW103" s="64">
        <v>10</v>
      </c>
      <c r="AX103" s="64">
        <v>0</v>
      </c>
      <c r="AY103" s="64">
        <v>2</v>
      </c>
      <c r="AZ103" s="64"/>
      <c r="BA103" s="64"/>
      <c r="BB103" s="64"/>
      <c r="BC103" s="64"/>
      <c r="BD103" s="72">
        <f t="shared" si="32"/>
        <v>1339287.78</v>
      </c>
      <c r="BE103" s="73">
        <f t="shared" si="24"/>
        <v>447.03</v>
      </c>
      <c r="BF103" s="74">
        <f>+$BJ$600</f>
        <v>3373.62</v>
      </c>
      <c r="BG103" s="66">
        <f t="shared" si="25"/>
        <v>8768063.6400000006</v>
      </c>
      <c r="BH103" s="75">
        <f t="shared" si="33"/>
        <v>3.2881991377570223E-3</v>
      </c>
      <c r="BI103" s="76">
        <f t="shared" si="34"/>
        <v>3.2881991377570201E-3</v>
      </c>
      <c r="BJ103" s="76">
        <f>+BI103-'Izračun udjela za 2024. (euri)'!BI103</f>
        <v>3.379744799997253E-8</v>
      </c>
    </row>
    <row r="104" spans="1:62" ht="15.75" customHeight="1" x14ac:dyDescent="0.25">
      <c r="A104" s="60">
        <v>1</v>
      </c>
      <c r="B104" s="61">
        <v>103</v>
      </c>
      <c r="C104" s="61">
        <v>14</v>
      </c>
      <c r="D104" s="62" t="s">
        <v>91</v>
      </c>
      <c r="E104" s="62" t="s">
        <v>182</v>
      </c>
      <c r="F104" s="63">
        <v>23577</v>
      </c>
      <c r="G104" s="64">
        <v>12</v>
      </c>
      <c r="H104" s="64">
        <v>33899602.390000001</v>
      </c>
      <c r="I104" s="65">
        <v>3050966.1121</v>
      </c>
      <c r="J104" s="66">
        <v>34550472.631248005</v>
      </c>
      <c r="K104" s="64">
        <v>32592122.23</v>
      </c>
      <c r="L104" s="65">
        <v>2933292.8108999999</v>
      </c>
      <c r="M104" s="66">
        <v>33217888.949392006</v>
      </c>
      <c r="N104" s="64">
        <v>22683713.530000001</v>
      </c>
      <c r="O104" s="65">
        <v>2041538.2248</v>
      </c>
      <c r="P104" s="66">
        <v>23119236.341824006</v>
      </c>
      <c r="Q104" s="64">
        <v>29016219.219999999</v>
      </c>
      <c r="R104" s="65">
        <v>2640836.7168000001</v>
      </c>
      <c r="S104" s="66">
        <f t="shared" si="26"/>
        <v>29540428.403584</v>
      </c>
      <c r="T104" s="64">
        <v>24242423.219999999</v>
      </c>
      <c r="U104" s="65">
        <v>2223351.4387599998</v>
      </c>
      <c r="V104" s="67">
        <f t="shared" si="27"/>
        <v>24661360.394988801</v>
      </c>
      <c r="W104" s="64">
        <v>34311024.490000002</v>
      </c>
      <c r="X104" s="65">
        <v>3119183.3308140002</v>
      </c>
      <c r="Y104" s="67">
        <f t="shared" si="23"/>
        <v>34934862.098288327</v>
      </c>
      <c r="Z104" s="64">
        <v>40314672.520000003</v>
      </c>
      <c r="AA104" s="68">
        <v>66117.69</v>
      </c>
      <c r="AB104" s="65">
        <v>3664969.2635989999</v>
      </c>
      <c r="AC104" s="67">
        <f t="shared" si="28"/>
        <v>41060975.83436913</v>
      </c>
      <c r="AD104" s="64">
        <v>41761054.780000001</v>
      </c>
      <c r="AE104" s="68">
        <v>30341.59</v>
      </c>
      <c r="AF104" s="65">
        <v>3735835.702732</v>
      </c>
      <c r="AG104" s="67">
        <f t="shared" si="29"/>
        <v>42631542.785740167</v>
      </c>
      <c r="AH104" s="64">
        <v>39737459.380000003</v>
      </c>
      <c r="AI104" s="68">
        <v>19511.66</v>
      </c>
      <c r="AJ104" s="64">
        <v>3613025.2461680002</v>
      </c>
      <c r="AK104" s="67">
        <f t="shared" si="30"/>
        <v>40655913.170691848</v>
      </c>
      <c r="AL104" s="64">
        <v>46072930.850000001</v>
      </c>
      <c r="AM104" s="68">
        <v>28970.04</v>
      </c>
      <c r="AN104" s="64">
        <v>4203589.1502520004</v>
      </c>
      <c r="AO104" s="67">
        <f t="shared" si="31"/>
        <v>47106496.258917771</v>
      </c>
      <c r="AP104" s="69"/>
      <c r="AQ104" s="69"/>
      <c r="AR104" s="69"/>
      <c r="AS104" s="69"/>
      <c r="AT104" s="69"/>
      <c r="AU104" s="71"/>
      <c r="AV104" s="64">
        <v>52</v>
      </c>
      <c r="AW104" s="64">
        <v>46</v>
      </c>
      <c r="AX104" s="64">
        <v>130</v>
      </c>
      <c r="AY104" s="64">
        <v>146</v>
      </c>
      <c r="AZ104" s="64"/>
      <c r="BA104" s="64"/>
      <c r="BB104" s="64"/>
      <c r="BC104" s="64"/>
      <c r="BD104" s="72">
        <f t="shared" si="32"/>
        <v>41277958.030000001</v>
      </c>
      <c r="BE104" s="73">
        <f t="shared" si="24"/>
        <v>1750.77</v>
      </c>
      <c r="BF104" s="74">
        <f>+$BJ$601</f>
        <v>3415.13</v>
      </c>
      <c r="BG104" s="66">
        <f t="shared" si="25"/>
        <v>39240615.720000006</v>
      </c>
      <c r="BH104" s="75">
        <f t="shared" si="33"/>
        <v>1.4716015311170651E-2</v>
      </c>
      <c r="BI104" s="76">
        <f t="shared" si="34"/>
        <v>1.4716015311170699E-2</v>
      </c>
      <c r="BJ104" s="76">
        <f>+BI104-'Izračun udjela za 2024. (euri)'!BI104</f>
        <v>-1.4511757740094666E-7</v>
      </c>
    </row>
    <row r="105" spans="1:62" ht="15.75" customHeight="1" x14ac:dyDescent="0.25">
      <c r="A105" s="60">
        <v>1</v>
      </c>
      <c r="B105" s="61">
        <v>104</v>
      </c>
      <c r="C105" s="61">
        <v>6</v>
      </c>
      <c r="D105" s="62" t="s">
        <v>87</v>
      </c>
      <c r="E105" s="62" t="s">
        <v>183</v>
      </c>
      <c r="F105" s="63">
        <v>1281</v>
      </c>
      <c r="G105" s="64">
        <v>10</v>
      </c>
      <c r="H105" s="64">
        <v>1895757.16</v>
      </c>
      <c r="I105" s="65">
        <v>0</v>
      </c>
      <c r="J105" s="66">
        <v>2085332.8760000002</v>
      </c>
      <c r="K105" s="64">
        <v>1852788.48</v>
      </c>
      <c r="L105" s="65">
        <v>0</v>
      </c>
      <c r="M105" s="66">
        <v>2038067.3280000002</v>
      </c>
      <c r="N105" s="64">
        <v>1836355.06</v>
      </c>
      <c r="O105" s="65">
        <v>0</v>
      </c>
      <c r="P105" s="66">
        <v>2019990.5660000003</v>
      </c>
      <c r="Q105" s="64">
        <v>1783793.86</v>
      </c>
      <c r="R105" s="65">
        <v>0</v>
      </c>
      <c r="S105" s="66">
        <f t="shared" si="26"/>
        <v>1962173.2460000003</v>
      </c>
      <c r="T105" s="64">
        <v>1518946.87</v>
      </c>
      <c r="U105" s="65">
        <v>0</v>
      </c>
      <c r="V105" s="67">
        <f t="shared" si="27"/>
        <v>1670841.5570000003</v>
      </c>
      <c r="W105" s="64">
        <v>2078027.8</v>
      </c>
      <c r="X105" s="65">
        <v>0</v>
      </c>
      <c r="Y105" s="67">
        <f t="shared" si="23"/>
        <v>2285830.58</v>
      </c>
      <c r="Z105" s="64">
        <v>2328447.44</v>
      </c>
      <c r="AA105" s="68">
        <v>3480</v>
      </c>
      <c r="AB105" s="65">
        <v>0</v>
      </c>
      <c r="AC105" s="67">
        <f t="shared" si="28"/>
        <v>2561292.1840000004</v>
      </c>
      <c r="AD105" s="64">
        <v>2292032.69</v>
      </c>
      <c r="AE105" s="68">
        <v>0</v>
      </c>
      <c r="AF105" s="65">
        <v>0</v>
      </c>
      <c r="AG105" s="67">
        <f t="shared" si="29"/>
        <v>2521235.9590000003</v>
      </c>
      <c r="AH105" s="64">
        <v>1895404.94</v>
      </c>
      <c r="AI105" s="68">
        <v>0</v>
      </c>
      <c r="AJ105" s="64">
        <v>0</v>
      </c>
      <c r="AK105" s="67">
        <f t="shared" si="30"/>
        <v>2084945.4340000001</v>
      </c>
      <c r="AL105" s="64">
        <v>2703880.93</v>
      </c>
      <c r="AM105" s="68">
        <v>0</v>
      </c>
      <c r="AN105" s="64">
        <v>0</v>
      </c>
      <c r="AO105" s="67">
        <f t="shared" si="31"/>
        <v>2974269.0230000005</v>
      </c>
      <c r="AP105" s="69"/>
      <c r="AQ105" s="69"/>
      <c r="AR105" s="69"/>
      <c r="AS105" s="69"/>
      <c r="AT105" s="69"/>
      <c r="AU105" s="71"/>
      <c r="AV105" s="64">
        <v>0</v>
      </c>
      <c r="AW105" s="64">
        <v>0</v>
      </c>
      <c r="AX105" s="64">
        <v>0</v>
      </c>
      <c r="AY105" s="64">
        <v>0</v>
      </c>
      <c r="AZ105" s="64"/>
      <c r="BA105" s="64"/>
      <c r="BB105" s="64"/>
      <c r="BC105" s="64"/>
      <c r="BD105" s="72">
        <f t="shared" si="32"/>
        <v>2485514.64</v>
      </c>
      <c r="BE105" s="73">
        <f t="shared" si="24"/>
        <v>1940.29</v>
      </c>
      <c r="BF105" s="74">
        <f t="shared" ref="BF105:BF107" si="39">+$BJ$600</f>
        <v>3373.62</v>
      </c>
      <c r="BG105" s="66">
        <f t="shared" si="25"/>
        <v>1836095.73</v>
      </c>
      <c r="BH105" s="75">
        <f t="shared" si="33"/>
        <v>6.8857260212875802E-4</v>
      </c>
      <c r="BI105" s="76">
        <f t="shared" si="34"/>
        <v>6.8857260212875802E-4</v>
      </c>
      <c r="BJ105" s="76">
        <f>+BI105-'Izračun udjela za 2024. (euri)'!BI105</f>
        <v>1.7989542288004805E-8</v>
      </c>
    </row>
    <row r="106" spans="1:62" ht="15.75" customHeight="1" x14ac:dyDescent="0.25">
      <c r="A106" s="60">
        <v>1</v>
      </c>
      <c r="B106" s="61">
        <v>105</v>
      </c>
      <c r="C106" s="61">
        <v>7</v>
      </c>
      <c r="D106" s="62" t="s">
        <v>87</v>
      </c>
      <c r="E106" s="62" t="s">
        <v>184</v>
      </c>
      <c r="F106" s="63">
        <v>2772</v>
      </c>
      <c r="G106" s="64">
        <v>10</v>
      </c>
      <c r="H106" s="64">
        <v>539894.47</v>
      </c>
      <c r="I106" s="65">
        <v>0</v>
      </c>
      <c r="J106" s="66">
        <v>593883.91700000002</v>
      </c>
      <c r="K106" s="64">
        <v>572022.81000000006</v>
      </c>
      <c r="L106" s="65">
        <v>0</v>
      </c>
      <c r="M106" s="66">
        <v>629225.09100000013</v>
      </c>
      <c r="N106" s="64">
        <v>573440.21</v>
      </c>
      <c r="O106" s="65">
        <v>0</v>
      </c>
      <c r="P106" s="66">
        <v>630784.23100000003</v>
      </c>
      <c r="Q106" s="64">
        <v>578443.81000000006</v>
      </c>
      <c r="R106" s="65">
        <v>0</v>
      </c>
      <c r="S106" s="66">
        <f t="shared" si="26"/>
        <v>636288.19100000011</v>
      </c>
      <c r="T106" s="64">
        <v>918913.74</v>
      </c>
      <c r="U106" s="65">
        <v>0</v>
      </c>
      <c r="V106" s="67">
        <f t="shared" si="27"/>
        <v>1010805.1140000001</v>
      </c>
      <c r="W106" s="64">
        <v>841200.21</v>
      </c>
      <c r="X106" s="65">
        <v>0</v>
      </c>
      <c r="Y106" s="67">
        <f t="shared" si="23"/>
        <v>925320.23100000003</v>
      </c>
      <c r="Z106" s="64">
        <v>855875.77</v>
      </c>
      <c r="AA106" s="68">
        <v>0</v>
      </c>
      <c r="AB106" s="65">
        <v>0</v>
      </c>
      <c r="AC106" s="67">
        <f t="shared" si="28"/>
        <v>941463.34700000007</v>
      </c>
      <c r="AD106" s="64">
        <v>948031.78</v>
      </c>
      <c r="AE106" s="68">
        <v>0</v>
      </c>
      <c r="AF106" s="65">
        <v>0</v>
      </c>
      <c r="AG106" s="67">
        <f t="shared" si="29"/>
        <v>1042834.9580000001</v>
      </c>
      <c r="AH106" s="64">
        <v>1137293.3899999999</v>
      </c>
      <c r="AI106" s="68">
        <v>0</v>
      </c>
      <c r="AJ106" s="64">
        <v>0</v>
      </c>
      <c r="AK106" s="67">
        <f t="shared" si="30"/>
        <v>1251022.7290000001</v>
      </c>
      <c r="AL106" s="64">
        <v>794568.75</v>
      </c>
      <c r="AM106" s="68">
        <v>0</v>
      </c>
      <c r="AN106" s="64">
        <v>0</v>
      </c>
      <c r="AO106" s="67">
        <f t="shared" si="31"/>
        <v>874025.62500000012</v>
      </c>
      <c r="AP106" s="69"/>
      <c r="AQ106" s="69"/>
      <c r="AR106" s="69"/>
      <c r="AS106" s="69"/>
      <c r="AT106" s="69"/>
      <c r="AU106" s="71"/>
      <c r="AV106" s="64">
        <v>0</v>
      </c>
      <c r="AW106" s="64">
        <v>0</v>
      </c>
      <c r="AX106" s="64">
        <v>0</v>
      </c>
      <c r="AY106" s="64">
        <v>0</v>
      </c>
      <c r="AZ106" s="64"/>
      <c r="BA106" s="64"/>
      <c r="BB106" s="64"/>
      <c r="BC106" s="64"/>
      <c r="BD106" s="72">
        <f t="shared" si="32"/>
        <v>1006933.38</v>
      </c>
      <c r="BE106" s="73">
        <f t="shared" si="24"/>
        <v>363.25</v>
      </c>
      <c r="BF106" s="74">
        <f t="shared" si="39"/>
        <v>3373.62</v>
      </c>
      <c r="BG106" s="66">
        <f t="shared" si="25"/>
        <v>8344745.6399999997</v>
      </c>
      <c r="BH106" s="75">
        <f t="shared" si="33"/>
        <v>3.129446425670522E-3</v>
      </c>
      <c r="BI106" s="76">
        <f t="shared" si="34"/>
        <v>3.1294464256705198E-3</v>
      </c>
      <c r="BJ106" s="76">
        <f>+BI106-'Izračun udjela za 2024. (euri)'!BI106</f>
        <v>2.7205926229727229E-8</v>
      </c>
    </row>
    <row r="107" spans="1:62" ht="15.75" customHeight="1" x14ac:dyDescent="0.25">
      <c r="A107" s="60">
        <v>1</v>
      </c>
      <c r="B107" s="61">
        <v>106</v>
      </c>
      <c r="C107" s="61">
        <v>14</v>
      </c>
      <c r="D107" s="62" t="s">
        <v>87</v>
      </c>
      <c r="E107" s="62" t="s">
        <v>185</v>
      </c>
      <c r="F107" s="63">
        <v>5332</v>
      </c>
      <c r="G107" s="64">
        <v>10</v>
      </c>
      <c r="H107" s="64">
        <v>5517959.3799999999</v>
      </c>
      <c r="I107" s="65">
        <v>404650.87199999997</v>
      </c>
      <c r="J107" s="66">
        <v>5624639.3587999996</v>
      </c>
      <c r="K107" s="64">
        <v>5454805.0499999998</v>
      </c>
      <c r="L107" s="65">
        <v>400019.49129999999</v>
      </c>
      <c r="M107" s="66">
        <v>5560264.1145700002</v>
      </c>
      <c r="N107" s="64">
        <v>3668300.76</v>
      </c>
      <c r="O107" s="65">
        <v>330147.98200000002</v>
      </c>
      <c r="P107" s="66">
        <v>3671968.0558000002</v>
      </c>
      <c r="Q107" s="64">
        <v>3714272.98</v>
      </c>
      <c r="R107" s="65">
        <v>337886.39799999999</v>
      </c>
      <c r="S107" s="66">
        <f t="shared" si="26"/>
        <v>3714025.2402000003</v>
      </c>
      <c r="T107" s="64">
        <v>3176963.45</v>
      </c>
      <c r="U107" s="65">
        <v>290542.69950699998</v>
      </c>
      <c r="V107" s="67">
        <f t="shared" si="27"/>
        <v>3175062.8255423005</v>
      </c>
      <c r="W107" s="64">
        <v>4998762.16</v>
      </c>
      <c r="X107" s="65">
        <v>454433.32699500001</v>
      </c>
      <c r="Y107" s="67">
        <f t="shared" si="23"/>
        <v>4998761.7163054999</v>
      </c>
      <c r="Z107" s="64">
        <v>6035169.8899999997</v>
      </c>
      <c r="AA107" s="68">
        <v>2029.5</v>
      </c>
      <c r="AB107" s="65">
        <v>548652.15563299996</v>
      </c>
      <c r="AC107" s="67">
        <f t="shared" si="28"/>
        <v>6042837.0578037007</v>
      </c>
      <c r="AD107" s="64">
        <v>4998616.04</v>
      </c>
      <c r="AE107" s="68">
        <v>0</v>
      </c>
      <c r="AF107" s="65">
        <v>444457.18839999998</v>
      </c>
      <c r="AG107" s="67">
        <f t="shared" si="29"/>
        <v>5019474.7367599998</v>
      </c>
      <c r="AH107" s="64">
        <v>4813584.49</v>
      </c>
      <c r="AI107" s="68">
        <v>7595.64</v>
      </c>
      <c r="AJ107" s="64">
        <v>437552.99064099998</v>
      </c>
      <c r="AK107" s="67">
        <f t="shared" si="30"/>
        <v>4815179.4452949017</v>
      </c>
      <c r="AL107" s="64">
        <v>5573548.5199999996</v>
      </c>
      <c r="AM107" s="68">
        <v>0</v>
      </c>
      <c r="AN107" s="64">
        <v>514860.28564299998</v>
      </c>
      <c r="AO107" s="67">
        <f t="shared" si="31"/>
        <v>5564557.0577926999</v>
      </c>
      <c r="AP107" s="69"/>
      <c r="AQ107" s="69"/>
      <c r="AR107" s="69"/>
      <c r="AS107" s="69"/>
      <c r="AT107" s="69"/>
      <c r="AU107" s="71"/>
      <c r="AV107" s="64">
        <v>6</v>
      </c>
      <c r="AW107" s="64">
        <v>6</v>
      </c>
      <c r="AX107" s="64">
        <v>6</v>
      </c>
      <c r="AY107" s="64">
        <v>0</v>
      </c>
      <c r="AZ107" s="64"/>
      <c r="BA107" s="64"/>
      <c r="BB107" s="64"/>
      <c r="BC107" s="64"/>
      <c r="BD107" s="72">
        <f t="shared" si="32"/>
        <v>5288162</v>
      </c>
      <c r="BE107" s="73">
        <f t="shared" si="24"/>
        <v>991.78</v>
      </c>
      <c r="BF107" s="74">
        <f t="shared" si="39"/>
        <v>3373.62</v>
      </c>
      <c r="BG107" s="66">
        <f t="shared" si="25"/>
        <v>12699970.880000001</v>
      </c>
      <c r="BH107" s="75">
        <f t="shared" si="33"/>
        <v>4.7627429512082427E-3</v>
      </c>
      <c r="BI107" s="76">
        <f t="shared" si="34"/>
        <v>4.7627429512082401E-3</v>
      </c>
      <c r="BJ107" s="76">
        <f>+BI107-'Izračun udjela za 2024. (euri)'!BI107</f>
        <v>5.2361384780125197E-8</v>
      </c>
    </row>
    <row r="108" spans="1:62" ht="15.75" customHeight="1" x14ac:dyDescent="0.25">
      <c r="A108" s="60">
        <v>1</v>
      </c>
      <c r="B108" s="61">
        <v>107</v>
      </c>
      <c r="C108" s="61">
        <v>6</v>
      </c>
      <c r="D108" s="62" t="s">
        <v>91</v>
      </c>
      <c r="E108" s="62" t="s">
        <v>186</v>
      </c>
      <c r="F108" s="63">
        <v>7378</v>
      </c>
      <c r="G108" s="64">
        <v>12</v>
      </c>
      <c r="H108" s="64">
        <v>12795232.359999999</v>
      </c>
      <c r="I108" s="65">
        <v>0</v>
      </c>
      <c r="J108" s="66">
        <v>14330660.2432</v>
      </c>
      <c r="K108" s="64">
        <v>12406320.59</v>
      </c>
      <c r="L108" s="65">
        <v>0</v>
      </c>
      <c r="M108" s="66">
        <v>13895079.060800001</v>
      </c>
      <c r="N108" s="64">
        <v>10270046.92</v>
      </c>
      <c r="O108" s="65">
        <v>0</v>
      </c>
      <c r="P108" s="66">
        <v>11502452.550400002</v>
      </c>
      <c r="Q108" s="64">
        <v>9957453.3499999996</v>
      </c>
      <c r="R108" s="65">
        <v>0</v>
      </c>
      <c r="S108" s="66">
        <f t="shared" si="26"/>
        <v>11152347.752</v>
      </c>
      <c r="T108" s="64">
        <v>9364567.9299999997</v>
      </c>
      <c r="U108" s="65">
        <v>0</v>
      </c>
      <c r="V108" s="67">
        <f t="shared" si="27"/>
        <v>10488316.081600001</v>
      </c>
      <c r="W108" s="64">
        <v>11018521.699999999</v>
      </c>
      <c r="X108" s="65">
        <v>0</v>
      </c>
      <c r="Y108" s="67">
        <f t="shared" si="23"/>
        <v>12340744.304</v>
      </c>
      <c r="Z108" s="64">
        <v>12649349.08</v>
      </c>
      <c r="AA108" s="68">
        <v>21091.23</v>
      </c>
      <c r="AB108" s="65">
        <v>0</v>
      </c>
      <c r="AC108" s="67">
        <f t="shared" si="28"/>
        <v>14167270.969600001</v>
      </c>
      <c r="AD108" s="64">
        <v>12927695.09</v>
      </c>
      <c r="AE108" s="68">
        <v>6477.81</v>
      </c>
      <c r="AF108" s="65">
        <v>0</v>
      </c>
      <c r="AG108" s="67">
        <f t="shared" si="29"/>
        <v>14478483.353600001</v>
      </c>
      <c r="AH108" s="64">
        <v>12091788.779999999</v>
      </c>
      <c r="AI108" s="68">
        <v>2922.59</v>
      </c>
      <c r="AJ108" s="64">
        <v>0</v>
      </c>
      <c r="AK108" s="67">
        <f t="shared" si="30"/>
        <v>13566410.1328</v>
      </c>
      <c r="AL108" s="64">
        <v>14864609.720000001</v>
      </c>
      <c r="AM108" s="68">
        <v>2574.39</v>
      </c>
      <c r="AN108" s="64">
        <v>0</v>
      </c>
      <c r="AO108" s="67">
        <f t="shared" si="31"/>
        <v>16682439.569600001</v>
      </c>
      <c r="AP108" s="69"/>
      <c r="AQ108" s="69"/>
      <c r="AR108" s="69"/>
      <c r="AS108" s="69"/>
      <c r="AT108" s="69"/>
      <c r="AU108" s="71"/>
      <c r="AV108" s="64">
        <v>0</v>
      </c>
      <c r="AW108" s="64">
        <v>4</v>
      </c>
      <c r="AX108" s="64">
        <v>16</v>
      </c>
      <c r="AY108" s="64">
        <v>22</v>
      </c>
      <c r="AZ108" s="64"/>
      <c r="BA108" s="64"/>
      <c r="BB108" s="64"/>
      <c r="BC108" s="64"/>
      <c r="BD108" s="72">
        <f t="shared" si="32"/>
        <v>14247069.67</v>
      </c>
      <c r="BE108" s="73">
        <f t="shared" si="24"/>
        <v>1931.02</v>
      </c>
      <c r="BF108" s="74">
        <f>+$BJ$601</f>
        <v>3415.13</v>
      </c>
      <c r="BG108" s="66">
        <f t="shared" si="25"/>
        <v>10949763.58</v>
      </c>
      <c r="BH108" s="75">
        <f t="shared" si="33"/>
        <v>4.1063802272310193E-3</v>
      </c>
      <c r="BI108" s="76">
        <f t="shared" si="34"/>
        <v>4.1063802272310202E-3</v>
      </c>
      <c r="BJ108" s="76">
        <f>+BI108-'Izračun udjela za 2024. (euri)'!BI108</f>
        <v>-1.1231363613965761E-7</v>
      </c>
    </row>
    <row r="109" spans="1:62" ht="15.75" customHeight="1" x14ac:dyDescent="0.25">
      <c r="A109" s="60">
        <v>1</v>
      </c>
      <c r="B109" s="61">
        <v>108</v>
      </c>
      <c r="C109" s="61">
        <v>2</v>
      </c>
      <c r="D109" s="62" t="s">
        <v>87</v>
      </c>
      <c r="E109" s="62" t="s">
        <v>187</v>
      </c>
      <c r="F109" s="63">
        <v>3781</v>
      </c>
      <c r="G109" s="64">
        <v>10</v>
      </c>
      <c r="H109" s="64">
        <v>5762469.8600000003</v>
      </c>
      <c r="I109" s="65">
        <v>0</v>
      </c>
      <c r="J109" s="66">
        <v>6338716.8460000008</v>
      </c>
      <c r="K109" s="64">
        <v>5671688.1299999999</v>
      </c>
      <c r="L109" s="65">
        <v>0</v>
      </c>
      <c r="M109" s="66">
        <v>6238856.943</v>
      </c>
      <c r="N109" s="64">
        <v>6234960.3200000003</v>
      </c>
      <c r="O109" s="65">
        <v>561146.46169999999</v>
      </c>
      <c r="P109" s="66">
        <v>6241195.2441300014</v>
      </c>
      <c r="Q109" s="64">
        <v>6568436.2000000002</v>
      </c>
      <c r="R109" s="65">
        <v>593853.78850000002</v>
      </c>
      <c r="S109" s="66">
        <f t="shared" si="26"/>
        <v>6572040.6526500005</v>
      </c>
      <c r="T109" s="64">
        <v>5755110.1600000001</v>
      </c>
      <c r="U109" s="65">
        <v>92077.598994999993</v>
      </c>
      <c r="V109" s="67">
        <f t="shared" si="27"/>
        <v>6229335.817105501</v>
      </c>
      <c r="W109" s="64">
        <v>6777219.4199999999</v>
      </c>
      <c r="X109" s="65">
        <v>0</v>
      </c>
      <c r="Y109" s="67">
        <f t="shared" si="23"/>
        <v>7454941.3620000007</v>
      </c>
      <c r="Z109" s="64">
        <v>8497590.8200000003</v>
      </c>
      <c r="AA109" s="68">
        <v>4395</v>
      </c>
      <c r="AB109" s="65">
        <v>0</v>
      </c>
      <c r="AC109" s="67">
        <f t="shared" si="28"/>
        <v>9347349.9020000007</v>
      </c>
      <c r="AD109" s="64">
        <v>8262232.0499999998</v>
      </c>
      <c r="AE109" s="68">
        <v>301.57</v>
      </c>
      <c r="AF109" s="65">
        <v>0</v>
      </c>
      <c r="AG109" s="67">
        <f t="shared" si="29"/>
        <v>9088455.2550000008</v>
      </c>
      <c r="AH109" s="64">
        <v>7768635.2999999998</v>
      </c>
      <c r="AI109" s="68">
        <v>0</v>
      </c>
      <c r="AJ109" s="64">
        <v>0</v>
      </c>
      <c r="AK109" s="67">
        <f t="shared" si="30"/>
        <v>8545498.8300000001</v>
      </c>
      <c r="AL109" s="64">
        <v>8569607.2300000004</v>
      </c>
      <c r="AM109" s="68">
        <v>-58.05</v>
      </c>
      <c r="AN109" s="64">
        <v>0</v>
      </c>
      <c r="AO109" s="67">
        <f t="shared" si="31"/>
        <v>9426567.9530000016</v>
      </c>
      <c r="AP109" s="69"/>
      <c r="AQ109" s="69"/>
      <c r="AR109" s="69"/>
      <c r="AS109" s="69"/>
      <c r="AT109" s="69"/>
      <c r="AU109" s="71"/>
      <c r="AV109" s="64">
        <v>0</v>
      </c>
      <c r="AW109" s="64">
        <v>0</v>
      </c>
      <c r="AX109" s="64">
        <v>0</v>
      </c>
      <c r="AY109" s="64">
        <v>0</v>
      </c>
      <c r="AZ109" s="64"/>
      <c r="BA109" s="64"/>
      <c r="BB109" s="64"/>
      <c r="BC109" s="64"/>
      <c r="BD109" s="72">
        <f t="shared" si="32"/>
        <v>8772562.6600000001</v>
      </c>
      <c r="BE109" s="73">
        <f t="shared" si="24"/>
        <v>2320.17</v>
      </c>
      <c r="BF109" s="74">
        <f t="shared" ref="BF109:BF117" si="40">+$BJ$600</f>
        <v>3373.62</v>
      </c>
      <c r="BG109" s="66">
        <f t="shared" si="25"/>
        <v>3983094.4499999993</v>
      </c>
      <c r="BH109" s="75">
        <f t="shared" si="33"/>
        <v>1.4937400404286729E-3</v>
      </c>
      <c r="BI109" s="76">
        <f t="shared" si="34"/>
        <v>1.4937400404286701E-3</v>
      </c>
      <c r="BJ109" s="76">
        <f>+BI109-'Izračun udjela za 2024. (euri)'!BI109</f>
        <v>6.8289861610178193E-8</v>
      </c>
    </row>
    <row r="110" spans="1:62" ht="15.75" customHeight="1" x14ac:dyDescent="0.25">
      <c r="A110" s="60">
        <v>1</v>
      </c>
      <c r="B110" s="61">
        <v>110</v>
      </c>
      <c r="C110" s="61">
        <v>14</v>
      </c>
      <c r="D110" s="62" t="s">
        <v>87</v>
      </c>
      <c r="E110" s="62" t="s">
        <v>188</v>
      </c>
      <c r="F110" s="63">
        <v>5436</v>
      </c>
      <c r="G110" s="64">
        <v>10</v>
      </c>
      <c r="H110" s="64">
        <v>3498036.82</v>
      </c>
      <c r="I110" s="65">
        <v>75457.596399999995</v>
      </c>
      <c r="J110" s="66">
        <v>3764837.1459599999</v>
      </c>
      <c r="K110" s="64">
        <v>3766979.94</v>
      </c>
      <c r="L110" s="65">
        <v>78641.631899999993</v>
      </c>
      <c r="M110" s="66">
        <v>4057172.1389100002</v>
      </c>
      <c r="N110" s="64">
        <v>3423278.51</v>
      </c>
      <c r="O110" s="65">
        <v>33555.067900000002</v>
      </c>
      <c r="P110" s="66">
        <v>3728695.7863099999</v>
      </c>
      <c r="Q110" s="64">
        <v>4015670.32</v>
      </c>
      <c r="R110" s="65">
        <v>39673.019399999997</v>
      </c>
      <c r="S110" s="66">
        <f t="shared" si="26"/>
        <v>4373597.0306599997</v>
      </c>
      <c r="T110" s="64">
        <v>3268826.54</v>
      </c>
      <c r="U110" s="65">
        <v>32465.793908</v>
      </c>
      <c r="V110" s="67">
        <f t="shared" si="27"/>
        <v>3559996.8207012005</v>
      </c>
      <c r="W110" s="64">
        <v>5067943.76</v>
      </c>
      <c r="X110" s="65">
        <v>241330.49636200001</v>
      </c>
      <c r="Y110" s="67">
        <f t="shared" si="23"/>
        <v>5309274.5900018001</v>
      </c>
      <c r="Z110" s="64">
        <v>6904063.4800000004</v>
      </c>
      <c r="AA110" s="68">
        <v>16680.62</v>
      </c>
      <c r="AB110" s="65">
        <v>328764.61431199999</v>
      </c>
      <c r="AC110" s="67">
        <f t="shared" si="28"/>
        <v>7283780.0702568013</v>
      </c>
      <c r="AD110" s="64">
        <v>6361266.0499999998</v>
      </c>
      <c r="AE110" s="68">
        <v>6164.11</v>
      </c>
      <c r="AF110" s="65">
        <v>296530.14039299998</v>
      </c>
      <c r="AG110" s="67">
        <f t="shared" si="29"/>
        <v>6735378.9795677001</v>
      </c>
      <c r="AH110" s="64">
        <v>7050214.6699999999</v>
      </c>
      <c r="AI110" s="68">
        <v>6763.38</v>
      </c>
      <c r="AJ110" s="64">
        <v>335741.23288700002</v>
      </c>
      <c r="AK110" s="67">
        <f t="shared" si="30"/>
        <v>7470881.0628243005</v>
      </c>
      <c r="AL110" s="64">
        <v>8221306.6299999999</v>
      </c>
      <c r="AM110" s="68">
        <v>9082.93</v>
      </c>
      <c r="AN110" s="64">
        <v>393941.18839099997</v>
      </c>
      <c r="AO110" s="67">
        <f t="shared" si="31"/>
        <v>8702410.7627699003</v>
      </c>
      <c r="AP110" s="69"/>
      <c r="AQ110" s="69"/>
      <c r="AR110" s="69"/>
      <c r="AS110" s="69"/>
      <c r="AT110" s="69"/>
      <c r="AU110" s="71"/>
      <c r="AV110" s="64">
        <v>42</v>
      </c>
      <c r="AW110" s="64">
        <v>43</v>
      </c>
      <c r="AX110" s="64">
        <v>56</v>
      </c>
      <c r="AY110" s="64">
        <v>62</v>
      </c>
      <c r="AZ110" s="64"/>
      <c r="BA110" s="64"/>
      <c r="BB110" s="64"/>
      <c r="BC110" s="64"/>
      <c r="BD110" s="72">
        <f t="shared" si="32"/>
        <v>7100345.0899999999</v>
      </c>
      <c r="BE110" s="73">
        <f t="shared" si="24"/>
        <v>1306.17</v>
      </c>
      <c r="BF110" s="74">
        <f t="shared" si="40"/>
        <v>3373.62</v>
      </c>
      <c r="BG110" s="66">
        <f t="shared" si="25"/>
        <v>11238658.199999999</v>
      </c>
      <c r="BH110" s="75">
        <f t="shared" si="33"/>
        <v>4.2147214847069563E-3</v>
      </c>
      <c r="BI110" s="76">
        <f t="shared" si="34"/>
        <v>4.2147214847069597E-3</v>
      </c>
      <c r="BJ110" s="76">
        <f>+BI110-'Izračun udjela za 2024. (euri)'!BI110</f>
        <v>1.0577093640957297E-7</v>
      </c>
    </row>
    <row r="111" spans="1:62" ht="15.75" customHeight="1" x14ac:dyDescent="0.25">
      <c r="A111" s="60">
        <v>1</v>
      </c>
      <c r="B111" s="61">
        <v>111</v>
      </c>
      <c r="C111" s="61">
        <v>14</v>
      </c>
      <c r="D111" s="62" t="s">
        <v>87</v>
      </c>
      <c r="E111" s="62" t="s">
        <v>189</v>
      </c>
      <c r="F111" s="63">
        <v>1948</v>
      </c>
      <c r="G111" s="64">
        <v>10</v>
      </c>
      <c r="H111" s="64">
        <v>861562.78</v>
      </c>
      <c r="I111" s="65">
        <v>0</v>
      </c>
      <c r="J111" s="66">
        <v>947719.05800000008</v>
      </c>
      <c r="K111" s="64">
        <v>1005130.84</v>
      </c>
      <c r="L111" s="65">
        <v>0</v>
      </c>
      <c r="M111" s="66">
        <v>1105643.9240000001</v>
      </c>
      <c r="N111" s="64">
        <v>1371244.29</v>
      </c>
      <c r="O111" s="65">
        <v>0</v>
      </c>
      <c r="P111" s="66">
        <v>1508368.7190000003</v>
      </c>
      <c r="Q111" s="64">
        <v>1414602.27</v>
      </c>
      <c r="R111" s="65">
        <v>0</v>
      </c>
      <c r="S111" s="66">
        <f t="shared" si="26"/>
        <v>1556062.4970000002</v>
      </c>
      <c r="T111" s="64">
        <v>1406809.48</v>
      </c>
      <c r="U111" s="65">
        <v>28040.202513</v>
      </c>
      <c r="V111" s="67">
        <f t="shared" si="27"/>
        <v>1516646.2052357001</v>
      </c>
      <c r="W111" s="64">
        <v>2004288.19</v>
      </c>
      <c r="X111" s="65">
        <v>182208.497791</v>
      </c>
      <c r="Y111" s="67">
        <f t="shared" si="23"/>
        <v>2004287.6614299002</v>
      </c>
      <c r="Z111" s="64">
        <v>2704114.26</v>
      </c>
      <c r="AA111" s="68">
        <v>4970</v>
      </c>
      <c r="AB111" s="65">
        <v>245829.047028</v>
      </c>
      <c r="AC111" s="67">
        <f t="shared" si="28"/>
        <v>2715146.7342691999</v>
      </c>
      <c r="AD111" s="64">
        <v>2747733.27</v>
      </c>
      <c r="AE111" s="68">
        <v>1744.68</v>
      </c>
      <c r="AF111" s="65">
        <v>246790.16606700001</v>
      </c>
      <c r="AG111" s="67">
        <f t="shared" si="29"/>
        <v>2765618.2663262999</v>
      </c>
      <c r="AH111" s="64">
        <v>2369944.1</v>
      </c>
      <c r="AI111" s="68">
        <v>1349.29</v>
      </c>
      <c r="AJ111" s="64">
        <v>215484.631215</v>
      </c>
      <c r="AK111" s="67">
        <f t="shared" si="30"/>
        <v>2384921.1966635003</v>
      </c>
      <c r="AL111" s="64">
        <v>3516943.14</v>
      </c>
      <c r="AM111" s="68">
        <v>1281.3399999999999</v>
      </c>
      <c r="AN111" s="64">
        <v>323005.55504299997</v>
      </c>
      <c r="AO111" s="67">
        <f t="shared" si="31"/>
        <v>3525121.869452701</v>
      </c>
      <c r="AP111" s="69"/>
      <c r="AQ111" s="69"/>
      <c r="AR111" s="69"/>
      <c r="AS111" s="69"/>
      <c r="AT111" s="69"/>
      <c r="AU111" s="71"/>
      <c r="AV111" s="64">
        <v>10</v>
      </c>
      <c r="AW111" s="64">
        <v>10</v>
      </c>
      <c r="AX111" s="64">
        <v>10</v>
      </c>
      <c r="AY111" s="64">
        <v>8</v>
      </c>
      <c r="AZ111" s="64"/>
      <c r="BA111" s="64"/>
      <c r="BB111" s="64"/>
      <c r="BC111" s="64"/>
      <c r="BD111" s="72">
        <f t="shared" si="32"/>
        <v>2679019.15</v>
      </c>
      <c r="BE111" s="73">
        <f t="shared" si="24"/>
        <v>1375.27</v>
      </c>
      <c r="BF111" s="74">
        <f t="shared" si="40"/>
        <v>3373.62</v>
      </c>
      <c r="BG111" s="66">
        <f t="shared" si="25"/>
        <v>3892785.8</v>
      </c>
      <c r="BH111" s="75">
        <f t="shared" si="33"/>
        <v>1.4598724914173613E-3</v>
      </c>
      <c r="BI111" s="76">
        <f t="shared" si="34"/>
        <v>1.45987249141736E-3</v>
      </c>
      <c r="BJ111" s="76">
        <f>+BI111-'Izračun udjela za 2024. (euri)'!BI111</f>
        <v>3.1757620739961481E-8</v>
      </c>
    </row>
    <row r="112" spans="1:62" ht="15.75" customHeight="1" x14ac:dyDescent="0.25">
      <c r="A112" s="60">
        <v>1</v>
      </c>
      <c r="B112" s="61">
        <v>113</v>
      </c>
      <c r="C112" s="61">
        <v>15</v>
      </c>
      <c r="D112" s="62" t="s">
        <v>87</v>
      </c>
      <c r="E112" s="62" t="s">
        <v>190</v>
      </c>
      <c r="F112" s="63">
        <v>789</v>
      </c>
      <c r="G112" s="64">
        <v>10</v>
      </c>
      <c r="H112" s="64">
        <v>156976.72</v>
      </c>
      <c r="I112" s="65">
        <v>7638.5495000000001</v>
      </c>
      <c r="J112" s="66">
        <v>164271.98755000002</v>
      </c>
      <c r="K112" s="64">
        <v>56660.68</v>
      </c>
      <c r="L112" s="65">
        <v>6400.3530000000001</v>
      </c>
      <c r="M112" s="66">
        <v>55286.359700000001</v>
      </c>
      <c r="N112" s="64">
        <v>104829.73</v>
      </c>
      <c r="O112" s="65">
        <v>3022.7966000000001</v>
      </c>
      <c r="P112" s="66">
        <v>111987.62674000001</v>
      </c>
      <c r="Q112" s="64">
        <v>180003.03</v>
      </c>
      <c r="R112" s="65">
        <v>5338.4254000000001</v>
      </c>
      <c r="S112" s="66">
        <f t="shared" si="26"/>
        <v>192131.06505999999</v>
      </c>
      <c r="T112" s="64">
        <v>155223.12</v>
      </c>
      <c r="U112" s="65">
        <v>4654.9704000000002</v>
      </c>
      <c r="V112" s="67">
        <f t="shared" si="27"/>
        <v>165624.96456000002</v>
      </c>
      <c r="W112" s="64">
        <v>221407.98</v>
      </c>
      <c r="X112" s="65">
        <v>6448.8611700000001</v>
      </c>
      <c r="Y112" s="67">
        <f t="shared" si="23"/>
        <v>236455.03071300004</v>
      </c>
      <c r="Z112" s="64">
        <v>112496.85</v>
      </c>
      <c r="AA112" s="68">
        <v>0</v>
      </c>
      <c r="AB112" s="65">
        <v>3276.6819609999998</v>
      </c>
      <c r="AC112" s="67">
        <f t="shared" si="28"/>
        <v>120142.18484290002</v>
      </c>
      <c r="AD112" s="64">
        <v>200921.73</v>
      </c>
      <c r="AE112" s="68">
        <v>0</v>
      </c>
      <c r="AF112" s="65">
        <v>6291.3608510000004</v>
      </c>
      <c r="AG112" s="67">
        <f t="shared" si="29"/>
        <v>227293.40606390004</v>
      </c>
      <c r="AH112" s="64">
        <v>178557.12</v>
      </c>
      <c r="AI112" s="68">
        <v>1323.36</v>
      </c>
      <c r="AJ112" s="64">
        <v>5197.6467499999999</v>
      </c>
      <c r="AK112" s="67">
        <f t="shared" si="30"/>
        <v>202439.724575</v>
      </c>
      <c r="AL112" s="64">
        <v>152075.51</v>
      </c>
      <c r="AM112" s="68">
        <v>1236</v>
      </c>
      <c r="AN112" s="64">
        <v>4629.8891359999998</v>
      </c>
      <c r="AO112" s="67">
        <f t="shared" si="31"/>
        <v>174030.58295040001</v>
      </c>
      <c r="AP112" s="69"/>
      <c r="AQ112" s="69"/>
      <c r="AR112" s="69"/>
      <c r="AS112" s="69"/>
      <c r="AT112" s="69"/>
      <c r="AU112" s="71"/>
      <c r="AV112" s="64">
        <v>0</v>
      </c>
      <c r="AW112" s="64">
        <v>8</v>
      </c>
      <c r="AX112" s="64">
        <v>8</v>
      </c>
      <c r="AY112" s="64">
        <v>8</v>
      </c>
      <c r="AZ112" s="64"/>
      <c r="BA112" s="64"/>
      <c r="BB112" s="64"/>
      <c r="BC112" s="64"/>
      <c r="BD112" s="72">
        <f t="shared" si="32"/>
        <v>192072.19</v>
      </c>
      <c r="BE112" s="73">
        <f t="shared" si="24"/>
        <v>243.44</v>
      </c>
      <c r="BF112" s="74">
        <f t="shared" si="40"/>
        <v>3373.62</v>
      </c>
      <c r="BG112" s="66">
        <f t="shared" si="25"/>
        <v>2469712.02</v>
      </c>
      <c r="BH112" s="75">
        <f t="shared" si="33"/>
        <v>9.2619137680804433E-4</v>
      </c>
      <c r="BI112" s="76">
        <f t="shared" si="34"/>
        <v>9.2619137680804401E-4</v>
      </c>
      <c r="BJ112" s="76">
        <f>+BI112-'Izračun udjela za 2024. (euri)'!BI112</f>
        <v>1.1017416659975937E-8</v>
      </c>
    </row>
    <row r="113" spans="1:62" ht="15.75" customHeight="1" x14ac:dyDescent="0.25">
      <c r="A113" s="60">
        <v>1</v>
      </c>
      <c r="B113" s="61">
        <v>114</v>
      </c>
      <c r="C113" s="61">
        <v>1</v>
      </c>
      <c r="D113" s="62" t="s">
        <v>87</v>
      </c>
      <c r="E113" s="62" t="s">
        <v>191</v>
      </c>
      <c r="F113" s="63">
        <v>1562</v>
      </c>
      <c r="G113" s="64">
        <v>10</v>
      </c>
      <c r="H113" s="64">
        <v>958700.41</v>
      </c>
      <c r="I113" s="65">
        <v>27644.171200000001</v>
      </c>
      <c r="J113" s="66">
        <v>1024161.8626800001</v>
      </c>
      <c r="K113" s="64">
        <v>908026.92</v>
      </c>
      <c r="L113" s="65">
        <v>26182.986000000001</v>
      </c>
      <c r="M113" s="66">
        <v>970028.32740000007</v>
      </c>
      <c r="N113" s="64">
        <v>694062</v>
      </c>
      <c r="O113" s="65">
        <v>20013.305700000001</v>
      </c>
      <c r="P113" s="66">
        <v>741453.56373000005</v>
      </c>
      <c r="Q113" s="64">
        <v>718597.93</v>
      </c>
      <c r="R113" s="65">
        <v>21006.9097</v>
      </c>
      <c r="S113" s="66">
        <f t="shared" si="26"/>
        <v>767350.12233000016</v>
      </c>
      <c r="T113" s="64">
        <v>795673.71</v>
      </c>
      <c r="U113" s="65">
        <v>23291.839895000001</v>
      </c>
      <c r="V113" s="67">
        <f t="shared" si="27"/>
        <v>849620.05711550009</v>
      </c>
      <c r="W113" s="64">
        <v>1276110.7</v>
      </c>
      <c r="X113" s="65">
        <v>37168.381402999999</v>
      </c>
      <c r="Y113" s="67">
        <f t="shared" si="23"/>
        <v>1362836.5504566999</v>
      </c>
      <c r="Z113" s="64">
        <v>1334937.56</v>
      </c>
      <c r="AA113" s="68">
        <v>1238</v>
      </c>
      <c r="AB113" s="65">
        <v>38881.767309000003</v>
      </c>
      <c r="AC113" s="67">
        <f t="shared" si="28"/>
        <v>1425661.3719601003</v>
      </c>
      <c r="AD113" s="64">
        <v>1417998.14</v>
      </c>
      <c r="AE113" s="68">
        <v>0</v>
      </c>
      <c r="AF113" s="65">
        <v>40129.885584000003</v>
      </c>
      <c r="AG113" s="67">
        <f t="shared" si="29"/>
        <v>1515655.0798575999</v>
      </c>
      <c r="AH113" s="64">
        <v>1236382.19</v>
      </c>
      <c r="AI113" s="68">
        <v>0</v>
      </c>
      <c r="AJ113" s="64">
        <v>36024.357091999998</v>
      </c>
      <c r="AK113" s="67">
        <f t="shared" si="30"/>
        <v>1336893.6161988</v>
      </c>
      <c r="AL113" s="64">
        <v>1744189.31</v>
      </c>
      <c r="AM113" s="68">
        <v>5018.1400000000003</v>
      </c>
      <c r="AN113" s="64">
        <v>50814.187237999999</v>
      </c>
      <c r="AO113" s="67">
        <f t="shared" si="31"/>
        <v>1873692.6810382002</v>
      </c>
      <c r="AP113" s="69"/>
      <c r="AQ113" s="69"/>
      <c r="AR113" s="69"/>
      <c r="AS113" s="69"/>
      <c r="AT113" s="69"/>
      <c r="AU113" s="71"/>
      <c r="AV113" s="64">
        <v>0</v>
      </c>
      <c r="AW113" s="64">
        <v>0</v>
      </c>
      <c r="AX113" s="64">
        <v>10</v>
      </c>
      <c r="AY113" s="64">
        <v>10</v>
      </c>
      <c r="AZ113" s="64"/>
      <c r="BA113" s="64"/>
      <c r="BB113" s="64"/>
      <c r="BC113" s="64"/>
      <c r="BD113" s="72">
        <f t="shared" si="32"/>
        <v>1502947.86</v>
      </c>
      <c r="BE113" s="73">
        <f t="shared" si="24"/>
        <v>962.19</v>
      </c>
      <c r="BF113" s="74">
        <f t="shared" si="40"/>
        <v>3373.62</v>
      </c>
      <c r="BG113" s="66">
        <f t="shared" si="25"/>
        <v>3766653.6599999997</v>
      </c>
      <c r="BH113" s="75">
        <f t="shared" si="33"/>
        <v>1.4125704175478966E-3</v>
      </c>
      <c r="BI113" s="76">
        <f t="shared" si="34"/>
        <v>1.4125704175479E-3</v>
      </c>
      <c r="BJ113" s="76">
        <f>+BI113-'Izračun udjela za 2024. (euri)'!BI113</f>
        <v>4.7360810940134251E-8</v>
      </c>
    </row>
    <row r="114" spans="1:62" ht="15.75" customHeight="1" x14ac:dyDescent="0.25">
      <c r="A114" s="60">
        <v>1</v>
      </c>
      <c r="B114" s="61">
        <v>115</v>
      </c>
      <c r="C114" s="61">
        <v>6</v>
      </c>
      <c r="D114" s="62" t="s">
        <v>87</v>
      </c>
      <c r="E114" s="62" t="s">
        <v>192</v>
      </c>
      <c r="F114" s="63">
        <v>1415</v>
      </c>
      <c r="G114" s="64">
        <v>10</v>
      </c>
      <c r="H114" s="64">
        <v>1311419.75</v>
      </c>
      <c r="I114" s="65">
        <v>0</v>
      </c>
      <c r="J114" s="66">
        <v>1442561.7250000001</v>
      </c>
      <c r="K114" s="64">
        <v>965786</v>
      </c>
      <c r="L114" s="65">
        <v>0</v>
      </c>
      <c r="M114" s="66">
        <v>1062364.6000000001</v>
      </c>
      <c r="N114" s="64">
        <v>687604.21</v>
      </c>
      <c r="O114" s="65">
        <v>0</v>
      </c>
      <c r="P114" s="66">
        <v>756364.63100000005</v>
      </c>
      <c r="Q114" s="64">
        <v>843322.7</v>
      </c>
      <c r="R114" s="65">
        <v>0</v>
      </c>
      <c r="S114" s="66">
        <f t="shared" si="26"/>
        <v>927654.97</v>
      </c>
      <c r="T114" s="64">
        <v>486856.52</v>
      </c>
      <c r="U114" s="65">
        <v>0</v>
      </c>
      <c r="V114" s="67">
        <f t="shared" si="27"/>
        <v>535542.17200000002</v>
      </c>
      <c r="W114" s="64">
        <v>932426.63</v>
      </c>
      <c r="X114" s="65">
        <v>0</v>
      </c>
      <c r="Y114" s="67">
        <f t="shared" si="23"/>
        <v>1025669.2930000001</v>
      </c>
      <c r="Z114" s="64">
        <v>1072486.99</v>
      </c>
      <c r="AA114" s="68">
        <v>4535</v>
      </c>
      <c r="AB114" s="65">
        <v>0</v>
      </c>
      <c r="AC114" s="67">
        <f t="shared" si="28"/>
        <v>1179735.689</v>
      </c>
      <c r="AD114" s="64">
        <v>1307991.68</v>
      </c>
      <c r="AE114" s="68">
        <v>1200</v>
      </c>
      <c r="AF114" s="65">
        <v>0</v>
      </c>
      <c r="AG114" s="67">
        <f t="shared" si="29"/>
        <v>1438790.848</v>
      </c>
      <c r="AH114" s="64">
        <v>972589.52</v>
      </c>
      <c r="AI114" s="68">
        <v>0</v>
      </c>
      <c r="AJ114" s="64">
        <v>0</v>
      </c>
      <c r="AK114" s="67">
        <f t="shared" si="30"/>
        <v>1069848.4720000001</v>
      </c>
      <c r="AL114" s="64">
        <v>1520703.87</v>
      </c>
      <c r="AM114" s="68">
        <v>0</v>
      </c>
      <c r="AN114" s="64">
        <v>0</v>
      </c>
      <c r="AO114" s="67">
        <f t="shared" si="31"/>
        <v>1676074.2570000002</v>
      </c>
      <c r="AP114" s="69"/>
      <c r="AQ114" s="69"/>
      <c r="AR114" s="69"/>
      <c r="AS114" s="69"/>
      <c r="AT114" s="69"/>
      <c r="AU114" s="71"/>
      <c r="AV114" s="64">
        <v>0</v>
      </c>
      <c r="AW114" s="64">
        <v>0</v>
      </c>
      <c r="AX114" s="64">
        <v>0</v>
      </c>
      <c r="AY114" s="64">
        <v>2</v>
      </c>
      <c r="AZ114" s="64"/>
      <c r="BA114" s="64"/>
      <c r="BB114" s="64"/>
      <c r="BC114" s="64"/>
      <c r="BD114" s="72">
        <f t="shared" si="32"/>
        <v>1278023.71</v>
      </c>
      <c r="BE114" s="73">
        <f t="shared" si="24"/>
        <v>903.2</v>
      </c>
      <c r="BF114" s="74">
        <f t="shared" si="40"/>
        <v>3373.62</v>
      </c>
      <c r="BG114" s="66">
        <f t="shared" si="25"/>
        <v>3495644.3000000003</v>
      </c>
      <c r="BH114" s="75">
        <f t="shared" si="33"/>
        <v>1.3109364900966035E-3</v>
      </c>
      <c r="BI114" s="76">
        <f t="shared" si="34"/>
        <v>1.3109364900966E-3</v>
      </c>
      <c r="BJ114" s="76">
        <f>+BI114-'Izračun udjela za 2024. (euri)'!BI114</f>
        <v>9.5706789932439862E-11</v>
      </c>
    </row>
    <row r="115" spans="1:62" ht="15.75" customHeight="1" x14ac:dyDescent="0.25">
      <c r="A115" s="60">
        <v>1</v>
      </c>
      <c r="B115" s="61">
        <v>116</v>
      </c>
      <c r="C115" s="61">
        <v>14</v>
      </c>
      <c r="D115" s="62" t="s">
        <v>87</v>
      </c>
      <c r="E115" s="62" t="s">
        <v>193</v>
      </c>
      <c r="F115" s="63">
        <v>1725</v>
      </c>
      <c r="G115" s="64">
        <v>10</v>
      </c>
      <c r="H115" s="64">
        <v>2507833</v>
      </c>
      <c r="I115" s="65">
        <v>225705.72029999999</v>
      </c>
      <c r="J115" s="66">
        <v>2510340.0076700002</v>
      </c>
      <c r="K115" s="64">
        <v>2439187.31</v>
      </c>
      <c r="L115" s="65">
        <v>219527.5765</v>
      </c>
      <c r="M115" s="66">
        <v>2441625.7068500002</v>
      </c>
      <c r="N115" s="64">
        <v>1526913.57</v>
      </c>
      <c r="O115" s="65">
        <v>137422.79329999999</v>
      </c>
      <c r="P115" s="66">
        <v>1528439.8543700001</v>
      </c>
      <c r="Q115" s="64">
        <v>1679385.2</v>
      </c>
      <c r="R115" s="65">
        <v>152982.7978</v>
      </c>
      <c r="S115" s="66">
        <f t="shared" si="26"/>
        <v>1679042.6424199999</v>
      </c>
      <c r="T115" s="64">
        <v>1675473.59</v>
      </c>
      <c r="U115" s="65">
        <v>153026.13973200001</v>
      </c>
      <c r="V115" s="67">
        <f t="shared" si="27"/>
        <v>1674692.1952948002</v>
      </c>
      <c r="W115" s="64">
        <v>2291729.1</v>
      </c>
      <c r="X115" s="65">
        <v>208339.51165999999</v>
      </c>
      <c r="Y115" s="67">
        <f t="shared" si="23"/>
        <v>2291728.5471740002</v>
      </c>
      <c r="Z115" s="64">
        <v>2242726.2799999998</v>
      </c>
      <c r="AA115" s="68">
        <v>7029</v>
      </c>
      <c r="AB115" s="65">
        <v>203884.67754400001</v>
      </c>
      <c r="AC115" s="67">
        <f t="shared" si="28"/>
        <v>2242725.7627015999</v>
      </c>
      <c r="AD115" s="64">
        <v>2182088.0499999998</v>
      </c>
      <c r="AE115" s="68">
        <v>1128</v>
      </c>
      <c r="AF115" s="65">
        <v>195133.00201</v>
      </c>
      <c r="AG115" s="67">
        <f t="shared" si="29"/>
        <v>2191009.752789</v>
      </c>
      <c r="AH115" s="64">
        <v>2171640.85</v>
      </c>
      <c r="AI115" s="68">
        <v>1260</v>
      </c>
      <c r="AJ115" s="64">
        <v>197430.18058399999</v>
      </c>
      <c r="AK115" s="67">
        <f t="shared" si="30"/>
        <v>2183445.7363576004</v>
      </c>
      <c r="AL115" s="64">
        <v>2410127.08</v>
      </c>
      <c r="AM115" s="68">
        <v>1919.84</v>
      </c>
      <c r="AN115" s="64">
        <v>219892.10722400001</v>
      </c>
      <c r="AO115" s="67">
        <f t="shared" si="31"/>
        <v>2420346.6460536001</v>
      </c>
      <c r="AP115" s="69"/>
      <c r="AQ115" s="69"/>
      <c r="AR115" s="69"/>
      <c r="AS115" s="69"/>
      <c r="AT115" s="69"/>
      <c r="AU115" s="71"/>
      <c r="AV115" s="64">
        <v>0</v>
      </c>
      <c r="AW115" s="64">
        <v>4</v>
      </c>
      <c r="AX115" s="64">
        <v>8</v>
      </c>
      <c r="AY115" s="64">
        <v>8</v>
      </c>
      <c r="AZ115" s="64"/>
      <c r="BA115" s="64"/>
      <c r="BB115" s="64"/>
      <c r="BC115" s="64"/>
      <c r="BD115" s="72">
        <f t="shared" si="32"/>
        <v>2265851.29</v>
      </c>
      <c r="BE115" s="73">
        <f t="shared" si="24"/>
        <v>1313.54</v>
      </c>
      <c r="BF115" s="74">
        <f t="shared" si="40"/>
        <v>3373.62</v>
      </c>
      <c r="BG115" s="66">
        <f t="shared" si="25"/>
        <v>3553638</v>
      </c>
      <c r="BH115" s="75">
        <f t="shared" si="33"/>
        <v>1.3326852868851427E-3</v>
      </c>
      <c r="BI115" s="76">
        <f t="shared" si="34"/>
        <v>1.3326852868851399E-3</v>
      </c>
      <c r="BJ115" s="76">
        <f>+BI115-'Izračun udjela za 2024. (euri)'!BI115</f>
        <v>4.2513387129910693E-8</v>
      </c>
    </row>
    <row r="116" spans="1:62" ht="15.75" customHeight="1" x14ac:dyDescent="0.25">
      <c r="A116" s="60">
        <v>1</v>
      </c>
      <c r="B116" s="61">
        <v>117</v>
      </c>
      <c r="C116" s="61">
        <v>8</v>
      </c>
      <c r="D116" s="62" t="s">
        <v>87</v>
      </c>
      <c r="E116" s="62" t="s">
        <v>194</v>
      </c>
      <c r="F116" s="63">
        <v>1394</v>
      </c>
      <c r="G116" s="64">
        <v>10</v>
      </c>
      <c r="H116" s="64">
        <v>4079772.78</v>
      </c>
      <c r="I116" s="65">
        <v>217728.8512</v>
      </c>
      <c r="J116" s="66">
        <v>4248248.3216800001</v>
      </c>
      <c r="K116" s="64">
        <v>4009614.08</v>
      </c>
      <c r="L116" s="65">
        <v>215312.27249999999</v>
      </c>
      <c r="M116" s="66">
        <v>4173731.9882500004</v>
      </c>
      <c r="N116" s="64">
        <v>3320156.33</v>
      </c>
      <c r="O116" s="65">
        <v>156522.0104</v>
      </c>
      <c r="P116" s="66">
        <v>3479997.7515600002</v>
      </c>
      <c r="Q116" s="64">
        <v>4215773.5999999996</v>
      </c>
      <c r="R116" s="65">
        <v>199346.83609999999</v>
      </c>
      <c r="S116" s="66">
        <f t="shared" si="26"/>
        <v>4418069.4402900003</v>
      </c>
      <c r="T116" s="64">
        <v>3605609.99</v>
      </c>
      <c r="U116" s="65">
        <v>171026.10885799999</v>
      </c>
      <c r="V116" s="67">
        <f t="shared" si="27"/>
        <v>3778042.2692562006</v>
      </c>
      <c r="W116" s="64">
        <v>3759222.16</v>
      </c>
      <c r="X116" s="65">
        <v>179010.55791199999</v>
      </c>
      <c r="Y116" s="67">
        <f t="shared" si="23"/>
        <v>3938232.7622968005</v>
      </c>
      <c r="Z116" s="64">
        <v>4239211.32</v>
      </c>
      <c r="AA116" s="68">
        <v>42196.82</v>
      </c>
      <c r="AB116" s="65">
        <v>201867.14043999999</v>
      </c>
      <c r="AC116" s="67">
        <f t="shared" si="28"/>
        <v>4765912.0955159999</v>
      </c>
      <c r="AD116" s="64">
        <v>4242915.6900000004</v>
      </c>
      <c r="AE116" s="68">
        <v>46243.27</v>
      </c>
      <c r="AF116" s="65">
        <v>199900.201638</v>
      </c>
      <c r="AG116" s="67">
        <f t="shared" si="29"/>
        <v>4790799.4401981998</v>
      </c>
      <c r="AH116" s="64">
        <v>3566820.82</v>
      </c>
      <c r="AI116" s="68">
        <v>56848.43</v>
      </c>
      <c r="AJ116" s="64">
        <v>171301.64845199999</v>
      </c>
      <c r="AK116" s="67">
        <f t="shared" si="30"/>
        <v>4119687.8157027997</v>
      </c>
      <c r="AL116" s="64">
        <v>7840628.1600000001</v>
      </c>
      <c r="AM116" s="68">
        <v>79126.740000000005</v>
      </c>
      <c r="AN116" s="64">
        <v>371909.21850700001</v>
      </c>
      <c r="AO116" s="67">
        <f t="shared" si="31"/>
        <v>8583951.4216422997</v>
      </c>
      <c r="AP116" s="69"/>
      <c r="AQ116" s="69"/>
      <c r="AR116" s="69"/>
      <c r="AS116" s="69"/>
      <c r="AT116" s="69"/>
      <c r="AU116" s="71"/>
      <c r="AV116" s="64">
        <v>225</v>
      </c>
      <c r="AW116" s="64">
        <v>239</v>
      </c>
      <c r="AX116" s="64">
        <v>271</v>
      </c>
      <c r="AY116" s="64">
        <v>276</v>
      </c>
      <c r="AZ116" s="64"/>
      <c r="BA116" s="64"/>
      <c r="BB116" s="64"/>
      <c r="BC116" s="64"/>
      <c r="BD116" s="72">
        <f t="shared" si="32"/>
        <v>5239716.71</v>
      </c>
      <c r="BE116" s="73">
        <f t="shared" si="24"/>
        <v>3758.76</v>
      </c>
      <c r="BF116" s="74">
        <f t="shared" si="40"/>
        <v>3373.62</v>
      </c>
      <c r="BG116" s="66">
        <f t="shared" si="25"/>
        <v>0</v>
      </c>
      <c r="BH116" s="75">
        <f t="shared" si="33"/>
        <v>0</v>
      </c>
      <c r="BI116" s="76">
        <f t="shared" si="34"/>
        <v>0</v>
      </c>
      <c r="BJ116" s="76">
        <f>+BI116-'Izračun udjela za 2024. (euri)'!BI116</f>
        <v>0</v>
      </c>
    </row>
    <row r="117" spans="1:62" ht="15.75" customHeight="1" x14ac:dyDescent="0.25">
      <c r="A117" s="60">
        <v>1</v>
      </c>
      <c r="B117" s="61">
        <v>118</v>
      </c>
      <c r="C117" s="61">
        <v>12</v>
      </c>
      <c r="D117" s="62" t="s">
        <v>87</v>
      </c>
      <c r="E117" s="62" t="s">
        <v>195</v>
      </c>
      <c r="F117" s="63">
        <v>3951</v>
      </c>
      <c r="G117" s="64">
        <v>10</v>
      </c>
      <c r="H117" s="64">
        <v>3616457.87</v>
      </c>
      <c r="I117" s="65">
        <v>430273.96899999998</v>
      </c>
      <c r="J117" s="66">
        <v>3504802.2911000005</v>
      </c>
      <c r="K117" s="64">
        <v>3542561.81</v>
      </c>
      <c r="L117" s="65">
        <v>437609.6</v>
      </c>
      <c r="M117" s="66">
        <v>3415447.4310000003</v>
      </c>
      <c r="N117" s="64">
        <v>3044485.6</v>
      </c>
      <c r="O117" s="65">
        <v>274004.5085</v>
      </c>
      <c r="P117" s="66">
        <v>3047529.2006500005</v>
      </c>
      <c r="Q117" s="64">
        <v>3428547.27</v>
      </c>
      <c r="R117" s="65">
        <v>312545.72070000001</v>
      </c>
      <c r="S117" s="66">
        <f t="shared" si="26"/>
        <v>3427601.7042300003</v>
      </c>
      <c r="T117" s="64">
        <v>2507797.37</v>
      </c>
      <c r="U117" s="65">
        <v>230732.240827</v>
      </c>
      <c r="V117" s="67">
        <f t="shared" si="27"/>
        <v>2504771.6420903006</v>
      </c>
      <c r="W117" s="64">
        <v>4993968.2699999996</v>
      </c>
      <c r="X117" s="65">
        <v>453997.473145</v>
      </c>
      <c r="Y117" s="67">
        <f t="shared" si="23"/>
        <v>4993967.8765405007</v>
      </c>
      <c r="Z117" s="64">
        <v>5092862.33</v>
      </c>
      <c r="AA117" s="68">
        <v>7680.4</v>
      </c>
      <c r="AB117" s="65">
        <v>462987.88129699999</v>
      </c>
      <c r="AC117" s="67">
        <f t="shared" si="28"/>
        <v>5092861.8935733009</v>
      </c>
      <c r="AD117" s="64">
        <v>5308773.91</v>
      </c>
      <c r="AE117" s="68">
        <v>3045.92</v>
      </c>
      <c r="AF117" s="65">
        <v>501495.37421799998</v>
      </c>
      <c r="AG117" s="67">
        <f t="shared" si="29"/>
        <v>5291255.8773602005</v>
      </c>
      <c r="AH117" s="64">
        <v>4966827.3600000003</v>
      </c>
      <c r="AI117" s="68">
        <v>3345.94</v>
      </c>
      <c r="AJ117" s="64">
        <v>451443.46009100002</v>
      </c>
      <c r="AK117" s="67">
        <f t="shared" si="30"/>
        <v>4969841.7558998996</v>
      </c>
      <c r="AL117" s="64">
        <v>5241567.3</v>
      </c>
      <c r="AM117" s="68">
        <v>495.28</v>
      </c>
      <c r="AN117" s="64">
        <v>476491.56286300003</v>
      </c>
      <c r="AO117" s="67">
        <f t="shared" si="31"/>
        <v>5247638.5028507002</v>
      </c>
      <c r="AP117" s="69"/>
      <c r="AQ117" s="69"/>
      <c r="AR117" s="69"/>
      <c r="AS117" s="69"/>
      <c r="AT117" s="69"/>
      <c r="AU117" s="71"/>
      <c r="AV117" s="64">
        <v>0</v>
      </c>
      <c r="AW117" s="64">
        <v>4</v>
      </c>
      <c r="AX117" s="64">
        <v>4</v>
      </c>
      <c r="AY117" s="64">
        <v>4</v>
      </c>
      <c r="AZ117" s="64"/>
      <c r="BA117" s="64"/>
      <c r="BB117" s="64"/>
      <c r="BC117" s="64"/>
      <c r="BD117" s="72">
        <f t="shared" si="32"/>
        <v>5119113.18</v>
      </c>
      <c r="BE117" s="73">
        <f t="shared" si="24"/>
        <v>1295.6500000000001</v>
      </c>
      <c r="BF117" s="74">
        <f t="shared" si="40"/>
        <v>3373.62</v>
      </c>
      <c r="BG117" s="66">
        <f t="shared" si="25"/>
        <v>8210059.4699999988</v>
      </c>
      <c r="BH117" s="75">
        <f t="shared" si="33"/>
        <v>3.078936419556812E-3</v>
      </c>
      <c r="BI117" s="76">
        <f t="shared" si="34"/>
        <v>3.0789364195568099E-3</v>
      </c>
      <c r="BJ117" s="76">
        <f>+BI117-'Izračun udjela za 2024. (euri)'!BI117</f>
        <v>3.4893977480035532E-8</v>
      </c>
    </row>
    <row r="118" spans="1:62" ht="15.75" customHeight="1" x14ac:dyDescent="0.25">
      <c r="A118" s="60">
        <v>1</v>
      </c>
      <c r="B118" s="61">
        <v>119</v>
      </c>
      <c r="C118" s="61">
        <v>7</v>
      </c>
      <c r="D118" s="62" t="s">
        <v>91</v>
      </c>
      <c r="E118" s="62" t="s">
        <v>196</v>
      </c>
      <c r="F118" s="63">
        <v>8624</v>
      </c>
      <c r="G118" s="64">
        <v>12</v>
      </c>
      <c r="H118" s="64">
        <v>11497646.039999999</v>
      </c>
      <c r="I118" s="65">
        <v>1034788.0364</v>
      </c>
      <c r="J118" s="66">
        <v>11718400.964032</v>
      </c>
      <c r="K118" s="64">
        <v>11986001.99</v>
      </c>
      <c r="L118" s="65">
        <v>1078740.0105000001</v>
      </c>
      <c r="M118" s="66">
        <v>12216133.41704</v>
      </c>
      <c r="N118" s="64">
        <v>7157652.8499999996</v>
      </c>
      <c r="O118" s="65">
        <v>644190.24419999996</v>
      </c>
      <c r="P118" s="66">
        <v>7295078.1184960008</v>
      </c>
      <c r="Q118" s="64">
        <v>8965330.5199999996</v>
      </c>
      <c r="R118" s="65">
        <v>813951.86199999996</v>
      </c>
      <c r="S118" s="66">
        <f t="shared" si="26"/>
        <v>9129544.0969600007</v>
      </c>
      <c r="T118" s="64">
        <v>9354564.8300000001</v>
      </c>
      <c r="U118" s="65">
        <v>850338.01223800005</v>
      </c>
      <c r="V118" s="67">
        <f t="shared" si="27"/>
        <v>9524734.0358934421</v>
      </c>
      <c r="W118" s="64">
        <v>11978472.27</v>
      </c>
      <c r="X118" s="65">
        <v>1088952.8217209999</v>
      </c>
      <c r="Y118" s="67">
        <f t="shared" si="23"/>
        <v>12196261.782072481</v>
      </c>
      <c r="Z118" s="64">
        <v>12748515.859999999</v>
      </c>
      <c r="AA118" s="68">
        <v>97970.68</v>
      </c>
      <c r="AB118" s="65">
        <v>1158956.788127</v>
      </c>
      <c r="AC118" s="67">
        <f t="shared" si="28"/>
        <v>12889058.998897761</v>
      </c>
      <c r="AD118" s="64">
        <v>12789124.32</v>
      </c>
      <c r="AE118" s="68">
        <v>13028.18</v>
      </c>
      <c r="AF118" s="65">
        <v>1197309.4872600001</v>
      </c>
      <c r="AG118" s="67">
        <f t="shared" si="29"/>
        <v>12988401.051068801</v>
      </c>
      <c r="AH118" s="64">
        <v>12549171.060000001</v>
      </c>
      <c r="AI118" s="68">
        <v>7444.16</v>
      </c>
      <c r="AJ118" s="64">
        <v>1140654.5002609999</v>
      </c>
      <c r="AK118" s="67">
        <f t="shared" si="30"/>
        <v>12801121.087707682</v>
      </c>
      <c r="AL118" s="64">
        <v>14705161.720000001</v>
      </c>
      <c r="AM118" s="68">
        <v>11156.88</v>
      </c>
      <c r="AN118" s="64">
        <v>1336624.9552170001</v>
      </c>
      <c r="AO118" s="67">
        <f t="shared" si="31"/>
        <v>14995545.470956961</v>
      </c>
      <c r="AP118" s="69"/>
      <c r="AQ118" s="69"/>
      <c r="AR118" s="69"/>
      <c r="AS118" s="69"/>
      <c r="AT118" s="69"/>
      <c r="AU118" s="71"/>
      <c r="AV118" s="64">
        <v>11</v>
      </c>
      <c r="AW118" s="64">
        <v>12</v>
      </c>
      <c r="AX118" s="64">
        <v>19</v>
      </c>
      <c r="AY118" s="64">
        <v>21</v>
      </c>
      <c r="AZ118" s="64"/>
      <c r="BA118" s="64"/>
      <c r="BB118" s="64"/>
      <c r="BC118" s="64"/>
      <c r="BD118" s="72">
        <f t="shared" si="32"/>
        <v>13174077.68</v>
      </c>
      <c r="BE118" s="73">
        <f t="shared" si="24"/>
        <v>1527.61</v>
      </c>
      <c r="BF118" s="74">
        <f>+$BJ$601</f>
        <v>3415.13</v>
      </c>
      <c r="BG118" s="66">
        <f t="shared" si="25"/>
        <v>16277972.480000002</v>
      </c>
      <c r="BH118" s="75">
        <f t="shared" si="33"/>
        <v>6.1045650751194299E-3</v>
      </c>
      <c r="BI118" s="76">
        <f t="shared" si="34"/>
        <v>6.1045650751194299E-3</v>
      </c>
      <c r="BJ118" s="76">
        <f>+BI118-'Izračun udjela za 2024. (euri)'!BI118</f>
        <v>-9.386100419984944E-8</v>
      </c>
    </row>
    <row r="119" spans="1:62" ht="15.75" customHeight="1" x14ac:dyDescent="0.25">
      <c r="A119" s="60">
        <v>1</v>
      </c>
      <c r="B119" s="61">
        <v>120</v>
      </c>
      <c r="C119" s="61">
        <v>4</v>
      </c>
      <c r="D119" s="62" t="s">
        <v>87</v>
      </c>
      <c r="E119" s="62" t="s">
        <v>197</v>
      </c>
      <c r="F119" s="63">
        <v>2171</v>
      </c>
      <c r="G119" s="64">
        <v>10</v>
      </c>
      <c r="H119" s="64">
        <v>2923819.16</v>
      </c>
      <c r="I119" s="65">
        <v>0</v>
      </c>
      <c r="J119" s="66">
        <v>3216201.0760000004</v>
      </c>
      <c r="K119" s="64">
        <v>2712199.65</v>
      </c>
      <c r="L119" s="65">
        <v>0</v>
      </c>
      <c r="M119" s="66">
        <v>2983419.6150000002</v>
      </c>
      <c r="N119" s="64">
        <v>2009285.23</v>
      </c>
      <c r="O119" s="65">
        <v>0</v>
      </c>
      <c r="P119" s="66">
        <v>2210213.753</v>
      </c>
      <c r="Q119" s="64">
        <v>2405206.4300000002</v>
      </c>
      <c r="R119" s="65">
        <v>0</v>
      </c>
      <c r="S119" s="66">
        <f t="shared" si="26"/>
        <v>2645727.0730000003</v>
      </c>
      <c r="T119" s="64">
        <v>2335446.0299999998</v>
      </c>
      <c r="U119" s="65">
        <v>0</v>
      </c>
      <c r="V119" s="67">
        <f t="shared" si="27"/>
        <v>2568990.6329999999</v>
      </c>
      <c r="W119" s="64">
        <v>3460927.95</v>
      </c>
      <c r="X119" s="65">
        <v>0</v>
      </c>
      <c r="Y119" s="67">
        <f t="shared" si="23"/>
        <v>3807020.7450000006</v>
      </c>
      <c r="Z119" s="64">
        <v>3813284.86</v>
      </c>
      <c r="AA119" s="68">
        <v>1635</v>
      </c>
      <c r="AB119" s="65">
        <v>0</v>
      </c>
      <c r="AC119" s="67">
        <f t="shared" si="28"/>
        <v>4268714.8459999999</v>
      </c>
      <c r="AD119" s="64">
        <v>3417588.71</v>
      </c>
      <c r="AE119" s="68">
        <v>6361.65</v>
      </c>
      <c r="AF119" s="65">
        <v>0</v>
      </c>
      <c r="AG119" s="67">
        <f t="shared" si="29"/>
        <v>3839799.7660000003</v>
      </c>
      <c r="AH119" s="64">
        <v>3019008.7</v>
      </c>
      <c r="AI119" s="68">
        <v>5841.44</v>
      </c>
      <c r="AJ119" s="64">
        <v>0</v>
      </c>
      <c r="AK119" s="67">
        <f t="shared" si="30"/>
        <v>3396983.9860000005</v>
      </c>
      <c r="AL119" s="64">
        <v>4352896.76</v>
      </c>
      <c r="AM119" s="68">
        <v>7315.47</v>
      </c>
      <c r="AN119" s="64">
        <v>0</v>
      </c>
      <c r="AO119" s="67">
        <f t="shared" si="31"/>
        <v>4867589.4190000007</v>
      </c>
      <c r="AP119" s="69"/>
      <c r="AQ119" s="69"/>
      <c r="AR119" s="69"/>
      <c r="AS119" s="69"/>
      <c r="AT119" s="69"/>
      <c r="AU119" s="71"/>
      <c r="AV119" s="64">
        <v>46</v>
      </c>
      <c r="AW119" s="64">
        <v>53</v>
      </c>
      <c r="AX119" s="64">
        <v>50</v>
      </c>
      <c r="AY119" s="64">
        <v>53</v>
      </c>
      <c r="AZ119" s="64"/>
      <c r="BA119" s="64"/>
      <c r="BB119" s="64"/>
      <c r="BC119" s="64"/>
      <c r="BD119" s="72">
        <f t="shared" si="32"/>
        <v>4036021.75</v>
      </c>
      <c r="BE119" s="73">
        <f t="shared" si="24"/>
        <v>1859.06</v>
      </c>
      <c r="BF119" s="74">
        <f>+$BJ$600</f>
        <v>3373.62</v>
      </c>
      <c r="BG119" s="66">
        <f t="shared" si="25"/>
        <v>3288109.76</v>
      </c>
      <c r="BH119" s="75">
        <f t="shared" si="33"/>
        <v>1.2331068890009159E-3</v>
      </c>
      <c r="BI119" s="76">
        <f t="shared" si="34"/>
        <v>1.2331068890009201E-3</v>
      </c>
      <c r="BJ119" s="76">
        <f>+BI119-'Izračun udjela za 2024. (euri)'!BI119</f>
        <v>3.6861688939952841E-8</v>
      </c>
    </row>
    <row r="120" spans="1:62" ht="15.75" customHeight="1" x14ac:dyDescent="0.25">
      <c r="A120" s="60">
        <v>1</v>
      </c>
      <c r="B120" s="61">
        <v>121</v>
      </c>
      <c r="C120" s="61">
        <v>3</v>
      </c>
      <c r="D120" s="62" t="s">
        <v>91</v>
      </c>
      <c r="E120" s="62" t="s">
        <v>198</v>
      </c>
      <c r="F120" s="63">
        <v>7116</v>
      </c>
      <c r="G120" s="64">
        <v>12</v>
      </c>
      <c r="H120" s="64">
        <v>5598649</v>
      </c>
      <c r="I120" s="65">
        <v>0</v>
      </c>
      <c r="J120" s="66">
        <v>6270486.8800000008</v>
      </c>
      <c r="K120" s="64">
        <v>5031654.07</v>
      </c>
      <c r="L120" s="65">
        <v>0</v>
      </c>
      <c r="M120" s="66">
        <v>5635452.5584000004</v>
      </c>
      <c r="N120" s="64">
        <v>5546134.8200000003</v>
      </c>
      <c r="O120" s="65">
        <v>0</v>
      </c>
      <c r="P120" s="66">
        <v>6211670.9984000009</v>
      </c>
      <c r="Q120" s="64">
        <v>6195479.4500000002</v>
      </c>
      <c r="R120" s="65">
        <v>0</v>
      </c>
      <c r="S120" s="66">
        <f t="shared" si="26"/>
        <v>6938936.9840000011</v>
      </c>
      <c r="T120" s="64">
        <v>5137132.2300000004</v>
      </c>
      <c r="U120" s="65">
        <v>0</v>
      </c>
      <c r="V120" s="67">
        <f t="shared" si="27"/>
        <v>5753588.0976000009</v>
      </c>
      <c r="W120" s="64">
        <v>5456302.5300000003</v>
      </c>
      <c r="X120" s="65">
        <v>0</v>
      </c>
      <c r="Y120" s="67">
        <f t="shared" si="23"/>
        <v>6111058.8336000005</v>
      </c>
      <c r="Z120" s="64">
        <v>5799933.1500000004</v>
      </c>
      <c r="AA120" s="68">
        <v>27320.31</v>
      </c>
      <c r="AB120" s="65">
        <v>0</v>
      </c>
      <c r="AC120" s="67">
        <f t="shared" si="28"/>
        <v>6492206.3808000013</v>
      </c>
      <c r="AD120" s="64">
        <v>5855662.4000000004</v>
      </c>
      <c r="AE120" s="68">
        <v>6165.27</v>
      </c>
      <c r="AF120" s="65">
        <v>0</v>
      </c>
      <c r="AG120" s="67">
        <f t="shared" si="29"/>
        <v>6585036.7856000019</v>
      </c>
      <c r="AH120" s="64">
        <v>5751061.6399999997</v>
      </c>
      <c r="AI120" s="68">
        <v>14117.7</v>
      </c>
      <c r="AJ120" s="64">
        <v>0</v>
      </c>
      <c r="AK120" s="67">
        <f t="shared" si="30"/>
        <v>6458977.2127999999</v>
      </c>
      <c r="AL120" s="64">
        <v>5314858.71</v>
      </c>
      <c r="AM120" s="68">
        <v>8019.18</v>
      </c>
      <c r="AN120" s="64">
        <v>0</v>
      </c>
      <c r="AO120" s="67">
        <f t="shared" si="31"/>
        <v>5970540.2736000009</v>
      </c>
      <c r="AP120" s="69"/>
      <c r="AQ120" s="69"/>
      <c r="AR120" s="69"/>
      <c r="AS120" s="69"/>
      <c r="AT120" s="69"/>
      <c r="AU120" s="71"/>
      <c r="AV120" s="64">
        <v>16</v>
      </c>
      <c r="AW120" s="64">
        <v>20</v>
      </c>
      <c r="AX120" s="64">
        <v>20</v>
      </c>
      <c r="AY120" s="64">
        <v>16</v>
      </c>
      <c r="AZ120" s="64"/>
      <c r="BA120" s="64"/>
      <c r="BB120" s="64"/>
      <c r="BC120" s="64"/>
      <c r="BD120" s="72">
        <f t="shared" si="32"/>
        <v>6323563.9000000004</v>
      </c>
      <c r="BE120" s="73">
        <f t="shared" si="24"/>
        <v>888.64</v>
      </c>
      <c r="BF120" s="74">
        <f>+$BJ$601</f>
        <v>3415.13</v>
      </c>
      <c r="BG120" s="66">
        <f t="shared" si="25"/>
        <v>17978502.84</v>
      </c>
      <c r="BH120" s="75">
        <f t="shared" si="33"/>
        <v>6.7422979535593525E-3</v>
      </c>
      <c r="BI120" s="76">
        <f t="shared" si="34"/>
        <v>6.7422979535593499E-3</v>
      </c>
      <c r="BJ120" s="76">
        <f>+BI120-'Izračun udjela za 2024. (euri)'!BI120</f>
        <v>-1.6552387058048346E-7</v>
      </c>
    </row>
    <row r="121" spans="1:62" ht="15.75" customHeight="1" x14ac:dyDescent="0.25">
      <c r="A121" s="60">
        <v>1</v>
      </c>
      <c r="B121" s="61">
        <v>122</v>
      </c>
      <c r="C121" s="61">
        <v>6</v>
      </c>
      <c r="D121" s="62" t="s">
        <v>87</v>
      </c>
      <c r="E121" s="62" t="s">
        <v>199</v>
      </c>
      <c r="F121" s="63">
        <v>2078</v>
      </c>
      <c r="G121" s="64">
        <v>10</v>
      </c>
      <c r="H121" s="64">
        <v>1085833.53</v>
      </c>
      <c r="I121" s="65">
        <v>0</v>
      </c>
      <c r="J121" s="66">
        <v>1194416.8830000001</v>
      </c>
      <c r="K121" s="64">
        <v>1019815.46</v>
      </c>
      <c r="L121" s="65">
        <v>0</v>
      </c>
      <c r="M121" s="66">
        <v>1121797.0060000001</v>
      </c>
      <c r="N121" s="64">
        <v>693101.49</v>
      </c>
      <c r="O121" s="65">
        <v>0</v>
      </c>
      <c r="P121" s="66">
        <v>762411.63900000008</v>
      </c>
      <c r="Q121" s="64">
        <v>708357.59</v>
      </c>
      <c r="R121" s="65">
        <v>0</v>
      </c>
      <c r="S121" s="66">
        <f t="shared" si="26"/>
        <v>779193.34900000005</v>
      </c>
      <c r="T121" s="64">
        <v>760724.02</v>
      </c>
      <c r="U121" s="65">
        <v>0</v>
      </c>
      <c r="V121" s="67">
        <f t="shared" si="27"/>
        <v>836796.42200000014</v>
      </c>
      <c r="W121" s="64">
        <v>1296291.53</v>
      </c>
      <c r="X121" s="65">
        <v>0</v>
      </c>
      <c r="Y121" s="67">
        <f t="shared" si="23"/>
        <v>1425920.6830000002</v>
      </c>
      <c r="Z121" s="64">
        <v>1570731.9</v>
      </c>
      <c r="AA121" s="68">
        <v>2100</v>
      </c>
      <c r="AB121" s="65">
        <v>0</v>
      </c>
      <c r="AC121" s="67">
        <f t="shared" si="28"/>
        <v>1733745.09</v>
      </c>
      <c r="AD121" s="64">
        <v>1889199.81</v>
      </c>
      <c r="AE121" s="68">
        <v>534</v>
      </c>
      <c r="AF121" s="65">
        <v>0</v>
      </c>
      <c r="AG121" s="67">
        <f t="shared" si="29"/>
        <v>2085782.3910000003</v>
      </c>
      <c r="AH121" s="64">
        <v>1774231.27</v>
      </c>
      <c r="AI121" s="68">
        <v>918.55</v>
      </c>
      <c r="AJ121" s="64">
        <v>0</v>
      </c>
      <c r="AK121" s="67">
        <f t="shared" si="30"/>
        <v>1958893.9920000001</v>
      </c>
      <c r="AL121" s="64">
        <v>2082289.05</v>
      </c>
      <c r="AM121" s="68">
        <v>951.96</v>
      </c>
      <c r="AN121" s="64">
        <v>0</v>
      </c>
      <c r="AO121" s="67">
        <f t="shared" si="31"/>
        <v>2305970.7990000001</v>
      </c>
      <c r="AP121" s="69"/>
      <c r="AQ121" s="69"/>
      <c r="AR121" s="69"/>
      <c r="AS121" s="69"/>
      <c r="AT121" s="69"/>
      <c r="AU121" s="71"/>
      <c r="AV121" s="64">
        <v>5</v>
      </c>
      <c r="AW121" s="64">
        <v>5</v>
      </c>
      <c r="AX121" s="64">
        <v>5</v>
      </c>
      <c r="AY121" s="64">
        <v>10</v>
      </c>
      <c r="AZ121" s="64"/>
      <c r="BA121" s="64"/>
      <c r="BB121" s="64"/>
      <c r="BC121" s="64"/>
      <c r="BD121" s="72">
        <f t="shared" si="32"/>
        <v>1902062.59</v>
      </c>
      <c r="BE121" s="73">
        <f t="shared" si="24"/>
        <v>915.33</v>
      </c>
      <c r="BF121" s="74">
        <f t="shared" ref="BF121:BF126" si="41">+$BJ$600</f>
        <v>3373.62</v>
      </c>
      <c r="BG121" s="66">
        <f t="shared" si="25"/>
        <v>5108326.62</v>
      </c>
      <c r="BH121" s="75">
        <f t="shared" si="33"/>
        <v>1.9157245974625752E-3</v>
      </c>
      <c r="BI121" s="76">
        <f t="shared" si="34"/>
        <v>1.91572459746258E-3</v>
      </c>
      <c r="BJ121" s="76">
        <f>+BI121-'Izračun udjela za 2024. (euri)'!BI121</f>
        <v>5.9311632630027616E-8</v>
      </c>
    </row>
    <row r="122" spans="1:62" ht="15.75" customHeight="1" x14ac:dyDescent="0.25">
      <c r="A122" s="60">
        <v>1</v>
      </c>
      <c r="B122" s="61">
        <v>123</v>
      </c>
      <c r="C122" s="61">
        <v>20</v>
      </c>
      <c r="D122" s="62" t="s">
        <v>87</v>
      </c>
      <c r="E122" s="62" t="s">
        <v>200</v>
      </c>
      <c r="F122" s="63">
        <v>2343</v>
      </c>
      <c r="G122" s="64">
        <v>10</v>
      </c>
      <c r="H122" s="64">
        <v>2734517.92</v>
      </c>
      <c r="I122" s="65">
        <v>0</v>
      </c>
      <c r="J122" s="66">
        <v>3007969.7120000003</v>
      </c>
      <c r="K122" s="64">
        <v>2940722.05</v>
      </c>
      <c r="L122" s="65">
        <v>0</v>
      </c>
      <c r="M122" s="66">
        <v>3234794.2549999999</v>
      </c>
      <c r="N122" s="64">
        <v>2434159.04</v>
      </c>
      <c r="O122" s="65">
        <v>0</v>
      </c>
      <c r="P122" s="66">
        <v>2677574.9440000001</v>
      </c>
      <c r="Q122" s="64">
        <v>2845486.97</v>
      </c>
      <c r="R122" s="65">
        <v>0</v>
      </c>
      <c r="S122" s="66">
        <f t="shared" si="26"/>
        <v>3130035.6670000004</v>
      </c>
      <c r="T122" s="64">
        <v>2610190.5099999998</v>
      </c>
      <c r="U122" s="65">
        <v>0</v>
      </c>
      <c r="V122" s="67">
        <f t="shared" si="27"/>
        <v>2871209.5609999998</v>
      </c>
      <c r="W122" s="64">
        <v>3323915.74</v>
      </c>
      <c r="X122" s="65">
        <v>0</v>
      </c>
      <c r="Y122" s="67">
        <f t="shared" si="23"/>
        <v>3656307.3140000007</v>
      </c>
      <c r="Z122" s="64">
        <v>3571186.71</v>
      </c>
      <c r="AA122" s="68">
        <v>23588.720000000001</v>
      </c>
      <c r="AB122" s="65">
        <v>0</v>
      </c>
      <c r="AC122" s="67">
        <f t="shared" si="28"/>
        <v>3928305.3810000001</v>
      </c>
      <c r="AD122" s="64">
        <v>3534649.14</v>
      </c>
      <c r="AE122" s="68">
        <v>7445.14</v>
      </c>
      <c r="AF122" s="65">
        <v>0</v>
      </c>
      <c r="AG122" s="67">
        <f t="shared" si="29"/>
        <v>3888114.0540000005</v>
      </c>
      <c r="AH122" s="64">
        <v>3892297.07</v>
      </c>
      <c r="AI122" s="68">
        <v>0</v>
      </c>
      <c r="AJ122" s="64">
        <v>0</v>
      </c>
      <c r="AK122" s="67">
        <f t="shared" si="30"/>
        <v>4281526.7769999998</v>
      </c>
      <c r="AL122" s="64">
        <v>4320299.3600000003</v>
      </c>
      <c r="AM122" s="68">
        <v>0</v>
      </c>
      <c r="AN122" s="64">
        <v>0</v>
      </c>
      <c r="AO122" s="67">
        <f t="shared" si="31"/>
        <v>4752329.296000001</v>
      </c>
      <c r="AP122" s="69"/>
      <c r="AQ122" s="69"/>
      <c r="AR122" s="69"/>
      <c r="AS122" s="69"/>
      <c r="AT122" s="69"/>
      <c r="AU122" s="71"/>
      <c r="AV122" s="64">
        <v>0</v>
      </c>
      <c r="AW122" s="64">
        <v>0</v>
      </c>
      <c r="AX122" s="64">
        <v>0</v>
      </c>
      <c r="AY122" s="64">
        <v>0</v>
      </c>
      <c r="AZ122" s="64"/>
      <c r="BA122" s="64"/>
      <c r="BB122" s="64"/>
      <c r="BC122" s="64"/>
      <c r="BD122" s="72">
        <f t="shared" si="32"/>
        <v>4101316.56</v>
      </c>
      <c r="BE122" s="73">
        <f t="shared" si="24"/>
        <v>1750.46</v>
      </c>
      <c r="BF122" s="74">
        <f t="shared" si="41"/>
        <v>3373.62</v>
      </c>
      <c r="BG122" s="66">
        <f t="shared" si="25"/>
        <v>3803063.88</v>
      </c>
      <c r="BH122" s="75">
        <f t="shared" si="33"/>
        <v>1.4262249778847263E-3</v>
      </c>
      <c r="BI122" s="76">
        <f t="shared" si="34"/>
        <v>1.42622497788473E-3</v>
      </c>
      <c r="BJ122" s="76">
        <f>+BI122-'Izračun udjela za 2024. (euri)'!BI122</f>
        <v>6.3950127530054343E-8</v>
      </c>
    </row>
    <row r="123" spans="1:62" ht="15.75" customHeight="1" x14ac:dyDescent="0.25">
      <c r="A123" s="60">
        <v>1</v>
      </c>
      <c r="B123" s="61">
        <v>124</v>
      </c>
      <c r="C123" s="61">
        <v>14</v>
      </c>
      <c r="D123" s="62" t="s">
        <v>87</v>
      </c>
      <c r="E123" s="62" t="s">
        <v>201</v>
      </c>
      <c r="F123" s="63">
        <v>1246</v>
      </c>
      <c r="G123" s="64">
        <v>10</v>
      </c>
      <c r="H123" s="64">
        <v>1114569.6399999999</v>
      </c>
      <c r="I123" s="65">
        <v>0</v>
      </c>
      <c r="J123" s="66">
        <v>1226026.6040000001</v>
      </c>
      <c r="K123" s="64">
        <v>984833.88</v>
      </c>
      <c r="L123" s="65">
        <v>0</v>
      </c>
      <c r="M123" s="66">
        <v>1083317.2680000002</v>
      </c>
      <c r="N123" s="64">
        <v>815811.15</v>
      </c>
      <c r="O123" s="65">
        <v>0</v>
      </c>
      <c r="P123" s="66">
        <v>897392.26500000013</v>
      </c>
      <c r="Q123" s="64">
        <v>734195.43</v>
      </c>
      <c r="R123" s="65">
        <v>0</v>
      </c>
      <c r="S123" s="66">
        <f t="shared" si="26"/>
        <v>807614.97300000011</v>
      </c>
      <c r="T123" s="64">
        <v>677814.36</v>
      </c>
      <c r="U123" s="65">
        <v>0</v>
      </c>
      <c r="V123" s="67">
        <f t="shared" si="27"/>
        <v>745595.79600000009</v>
      </c>
      <c r="W123" s="64">
        <v>979659.31</v>
      </c>
      <c r="X123" s="65">
        <v>0</v>
      </c>
      <c r="Y123" s="67">
        <f t="shared" si="23"/>
        <v>1077625.2410000002</v>
      </c>
      <c r="Z123" s="64">
        <v>1076216.67</v>
      </c>
      <c r="AA123" s="68">
        <v>0</v>
      </c>
      <c r="AB123" s="65">
        <v>0</v>
      </c>
      <c r="AC123" s="67">
        <f t="shared" si="28"/>
        <v>1183838.3370000001</v>
      </c>
      <c r="AD123" s="64">
        <v>1054738.83</v>
      </c>
      <c r="AE123" s="68">
        <v>0</v>
      </c>
      <c r="AF123" s="65">
        <v>0</v>
      </c>
      <c r="AG123" s="67">
        <f t="shared" si="29"/>
        <v>1160212.7130000002</v>
      </c>
      <c r="AH123" s="64">
        <v>1005938.22</v>
      </c>
      <c r="AI123" s="68">
        <v>0</v>
      </c>
      <c r="AJ123" s="64">
        <v>0</v>
      </c>
      <c r="AK123" s="67">
        <f t="shared" si="30"/>
        <v>1106532.0420000001</v>
      </c>
      <c r="AL123" s="64">
        <v>1104069.68</v>
      </c>
      <c r="AM123" s="68">
        <v>0</v>
      </c>
      <c r="AN123" s="64">
        <v>0</v>
      </c>
      <c r="AO123" s="67">
        <f t="shared" si="31"/>
        <v>1214476.648</v>
      </c>
      <c r="AP123" s="69"/>
      <c r="AQ123" s="69"/>
      <c r="AR123" s="69"/>
      <c r="AS123" s="69"/>
      <c r="AT123" s="69"/>
      <c r="AU123" s="71"/>
      <c r="AV123" s="64">
        <v>0</v>
      </c>
      <c r="AW123" s="64">
        <v>0</v>
      </c>
      <c r="AX123" s="64">
        <v>0</v>
      </c>
      <c r="AY123" s="64">
        <v>0</v>
      </c>
      <c r="AZ123" s="64"/>
      <c r="BA123" s="64"/>
      <c r="BB123" s="64"/>
      <c r="BC123" s="64"/>
      <c r="BD123" s="72">
        <f t="shared" si="32"/>
        <v>1148537</v>
      </c>
      <c r="BE123" s="73">
        <f t="shared" si="24"/>
        <v>921.78</v>
      </c>
      <c r="BF123" s="74">
        <f t="shared" si="41"/>
        <v>3373.62</v>
      </c>
      <c r="BG123" s="66">
        <f t="shared" si="25"/>
        <v>3054992.64</v>
      </c>
      <c r="BH123" s="75">
        <f t="shared" si="33"/>
        <v>1.1456833090118914E-3</v>
      </c>
      <c r="BI123" s="76">
        <f t="shared" si="34"/>
        <v>1.1456833090118901E-3</v>
      </c>
      <c r="BJ123" s="76">
        <f>+BI123-'Izračun udjela za 2024. (euri)'!BI123</f>
        <v>1.4231006120052347E-8</v>
      </c>
    </row>
    <row r="124" spans="1:62" ht="15.75" customHeight="1" x14ac:dyDescent="0.25">
      <c r="A124" s="60">
        <v>1</v>
      </c>
      <c r="B124" s="61">
        <v>125</v>
      </c>
      <c r="C124" s="61">
        <v>2</v>
      </c>
      <c r="D124" s="62" t="s">
        <v>87</v>
      </c>
      <c r="E124" s="62" t="s">
        <v>202</v>
      </c>
      <c r="F124" s="63">
        <v>4622</v>
      </c>
      <c r="G124" s="64">
        <v>10</v>
      </c>
      <c r="H124" s="64">
        <v>7129536.21</v>
      </c>
      <c r="I124" s="65">
        <v>0</v>
      </c>
      <c r="J124" s="66">
        <v>7842489.8310000002</v>
      </c>
      <c r="K124" s="64">
        <v>6766681.6500000004</v>
      </c>
      <c r="L124" s="65">
        <v>0</v>
      </c>
      <c r="M124" s="66">
        <v>7443349.8150000013</v>
      </c>
      <c r="N124" s="64">
        <v>5423285.0300000003</v>
      </c>
      <c r="O124" s="65">
        <v>0</v>
      </c>
      <c r="P124" s="66">
        <v>5965613.5330000008</v>
      </c>
      <c r="Q124" s="64">
        <v>6174232.6600000001</v>
      </c>
      <c r="R124" s="65">
        <v>0</v>
      </c>
      <c r="S124" s="66">
        <f t="shared" si="26"/>
        <v>6791655.9260000009</v>
      </c>
      <c r="T124" s="64">
        <v>5464701.96</v>
      </c>
      <c r="U124" s="65">
        <v>0</v>
      </c>
      <c r="V124" s="67">
        <f t="shared" si="27"/>
        <v>6011172.1560000004</v>
      </c>
      <c r="W124" s="64">
        <v>7732189.6699999999</v>
      </c>
      <c r="X124" s="65">
        <v>0</v>
      </c>
      <c r="Y124" s="67">
        <f t="shared" si="23"/>
        <v>8505408.6370000001</v>
      </c>
      <c r="Z124" s="64">
        <v>8923510.8900000006</v>
      </c>
      <c r="AA124" s="68">
        <v>23220.05</v>
      </c>
      <c r="AB124" s="65">
        <v>0</v>
      </c>
      <c r="AC124" s="67">
        <f t="shared" si="28"/>
        <v>9798569.9240000006</v>
      </c>
      <c r="AD124" s="64">
        <v>8888324.1300000008</v>
      </c>
      <c r="AE124" s="68">
        <v>1414</v>
      </c>
      <c r="AF124" s="65">
        <v>0</v>
      </c>
      <c r="AG124" s="67">
        <f t="shared" si="29"/>
        <v>9783851.1430000011</v>
      </c>
      <c r="AH124" s="64">
        <v>8625961.8300000001</v>
      </c>
      <c r="AI124" s="68">
        <v>0</v>
      </c>
      <c r="AJ124" s="64">
        <v>0</v>
      </c>
      <c r="AK124" s="67">
        <f t="shared" si="30"/>
        <v>9503408.0130000003</v>
      </c>
      <c r="AL124" s="64">
        <v>9295866.4100000001</v>
      </c>
      <c r="AM124" s="68">
        <v>2584.6799999999998</v>
      </c>
      <c r="AN124" s="64">
        <v>0</v>
      </c>
      <c r="AO124" s="67">
        <f t="shared" si="31"/>
        <v>10258909.903000001</v>
      </c>
      <c r="AP124" s="69"/>
      <c r="AQ124" s="69"/>
      <c r="AR124" s="69"/>
      <c r="AS124" s="69"/>
      <c r="AT124" s="69"/>
      <c r="AU124" s="71"/>
      <c r="AV124" s="64">
        <v>5</v>
      </c>
      <c r="AW124" s="64">
        <v>5</v>
      </c>
      <c r="AX124" s="64">
        <v>9</v>
      </c>
      <c r="AY124" s="64">
        <v>22</v>
      </c>
      <c r="AZ124" s="64"/>
      <c r="BA124" s="64"/>
      <c r="BB124" s="64"/>
      <c r="BC124" s="64"/>
      <c r="BD124" s="72">
        <f t="shared" si="32"/>
        <v>9570029.5199999996</v>
      </c>
      <c r="BE124" s="73">
        <f t="shared" si="24"/>
        <v>2070.54</v>
      </c>
      <c r="BF124" s="74">
        <f t="shared" si="41"/>
        <v>3373.62</v>
      </c>
      <c r="BG124" s="66">
        <f t="shared" si="25"/>
        <v>6022835.7599999998</v>
      </c>
      <c r="BH124" s="75">
        <f t="shared" si="33"/>
        <v>2.2586838059131783E-3</v>
      </c>
      <c r="BI124" s="76">
        <f t="shared" si="34"/>
        <v>2.25868380591318E-3</v>
      </c>
      <c r="BJ124" s="76">
        <f>+BI124-'Izračun udjela za 2024. (euri)'!BI124</f>
        <v>1.029114732901612E-7</v>
      </c>
    </row>
    <row r="125" spans="1:62" ht="15.75" customHeight="1" x14ac:dyDescent="0.25">
      <c r="A125" s="60">
        <v>1</v>
      </c>
      <c r="B125" s="61">
        <v>127</v>
      </c>
      <c r="C125" s="61">
        <v>12</v>
      </c>
      <c r="D125" s="62" t="s">
        <v>87</v>
      </c>
      <c r="E125" s="62" t="s">
        <v>203</v>
      </c>
      <c r="F125" s="63">
        <v>1428</v>
      </c>
      <c r="G125" s="64">
        <v>10</v>
      </c>
      <c r="H125" s="64">
        <v>437466</v>
      </c>
      <c r="I125" s="65">
        <v>45970.713000000003</v>
      </c>
      <c r="J125" s="66">
        <v>430644.81570000004</v>
      </c>
      <c r="K125" s="64">
        <v>478853.18</v>
      </c>
      <c r="L125" s="65">
        <v>48166.170599999998</v>
      </c>
      <c r="M125" s="66">
        <v>473755.71033999999</v>
      </c>
      <c r="N125" s="64">
        <v>392157.04</v>
      </c>
      <c r="O125" s="65">
        <v>18487.366099999999</v>
      </c>
      <c r="P125" s="66">
        <v>411036.64129</v>
      </c>
      <c r="Q125" s="64">
        <v>521006.32</v>
      </c>
      <c r="R125" s="65">
        <v>25165.5802</v>
      </c>
      <c r="S125" s="66">
        <f t="shared" si="26"/>
        <v>545424.81377999997</v>
      </c>
      <c r="T125" s="64">
        <v>191355.56</v>
      </c>
      <c r="U125" s="65">
        <v>9648.4483010000004</v>
      </c>
      <c r="V125" s="67">
        <f t="shared" si="27"/>
        <v>199877.82286890002</v>
      </c>
      <c r="W125" s="64">
        <v>551203.36</v>
      </c>
      <c r="X125" s="65">
        <v>26247.934520999999</v>
      </c>
      <c r="Y125" s="67">
        <f t="shared" si="23"/>
        <v>577450.96802689997</v>
      </c>
      <c r="Z125" s="64">
        <v>669753.77</v>
      </c>
      <c r="AA125" s="68">
        <v>6373.54</v>
      </c>
      <c r="AB125" s="65">
        <v>31893.192722</v>
      </c>
      <c r="AC125" s="67">
        <f t="shared" si="28"/>
        <v>701646.63500580017</v>
      </c>
      <c r="AD125" s="64">
        <v>581931.38</v>
      </c>
      <c r="AE125" s="68">
        <v>0</v>
      </c>
      <c r="AF125" s="65">
        <v>27721.536124999999</v>
      </c>
      <c r="AG125" s="67">
        <f t="shared" si="29"/>
        <v>609630.82826250012</v>
      </c>
      <c r="AH125" s="64">
        <v>878779.3</v>
      </c>
      <c r="AI125" s="68">
        <v>0</v>
      </c>
      <c r="AJ125" s="64">
        <v>41841.097822999996</v>
      </c>
      <c r="AK125" s="67">
        <f t="shared" si="30"/>
        <v>920632.02239470009</v>
      </c>
      <c r="AL125" s="64">
        <v>961307.11</v>
      </c>
      <c r="AM125" s="68">
        <v>0</v>
      </c>
      <c r="AN125" s="64">
        <v>45776.489164999999</v>
      </c>
      <c r="AO125" s="67">
        <f t="shared" si="31"/>
        <v>1007083.6829185</v>
      </c>
      <c r="AP125" s="69"/>
      <c r="AQ125" s="69"/>
      <c r="AR125" s="69"/>
      <c r="AS125" s="69"/>
      <c r="AT125" s="69"/>
      <c r="AU125" s="71"/>
      <c r="AV125" s="64">
        <v>0</v>
      </c>
      <c r="AW125" s="64">
        <v>0</v>
      </c>
      <c r="AX125" s="64">
        <v>0</v>
      </c>
      <c r="AY125" s="64">
        <v>0</v>
      </c>
      <c r="AZ125" s="64"/>
      <c r="BA125" s="64"/>
      <c r="BB125" s="64"/>
      <c r="BC125" s="64"/>
      <c r="BD125" s="72">
        <f t="shared" si="32"/>
        <v>763288.83</v>
      </c>
      <c r="BE125" s="73">
        <f t="shared" si="24"/>
        <v>534.52</v>
      </c>
      <c r="BF125" s="74">
        <f t="shared" si="41"/>
        <v>3373.62</v>
      </c>
      <c r="BG125" s="66">
        <f t="shared" si="25"/>
        <v>4054234.8</v>
      </c>
      <c r="BH125" s="75">
        <f t="shared" si="33"/>
        <v>1.5204190937674936E-3</v>
      </c>
      <c r="BI125" s="76">
        <f t="shared" si="34"/>
        <v>1.5204190937674899E-3</v>
      </c>
      <c r="BJ125" s="76">
        <f>+BI125-'Izračun udjela za 2024. (euri)'!BI125</f>
        <v>8.5189351098531596E-9</v>
      </c>
    </row>
    <row r="126" spans="1:62" ht="15.75" customHeight="1" x14ac:dyDescent="0.25">
      <c r="A126" s="60">
        <v>1</v>
      </c>
      <c r="B126" s="61">
        <v>129</v>
      </c>
      <c r="C126" s="61">
        <v>5</v>
      </c>
      <c r="D126" s="62" t="s">
        <v>87</v>
      </c>
      <c r="E126" s="62" t="s">
        <v>204</v>
      </c>
      <c r="F126" s="63">
        <v>4900</v>
      </c>
      <c r="G126" s="64">
        <v>10</v>
      </c>
      <c r="H126" s="64">
        <v>9730849.1300000008</v>
      </c>
      <c r="I126" s="65">
        <v>875777.47210000001</v>
      </c>
      <c r="J126" s="66">
        <v>9740578.8236900009</v>
      </c>
      <c r="K126" s="64">
        <v>11347802.17</v>
      </c>
      <c r="L126" s="65">
        <v>1021303.2792</v>
      </c>
      <c r="M126" s="66">
        <v>11359148.77988</v>
      </c>
      <c r="N126" s="64">
        <v>11881555.210000001</v>
      </c>
      <c r="O126" s="65">
        <v>1069339.5392</v>
      </c>
      <c r="P126" s="66">
        <v>11893437.237880001</v>
      </c>
      <c r="Q126" s="64">
        <v>11898991.710000001</v>
      </c>
      <c r="R126" s="65">
        <v>1075023.1821000001</v>
      </c>
      <c r="S126" s="66">
        <f t="shared" si="26"/>
        <v>11906365.380690003</v>
      </c>
      <c r="T126" s="64">
        <v>10575077.23</v>
      </c>
      <c r="U126" s="65">
        <v>957201.94422599999</v>
      </c>
      <c r="V126" s="67">
        <f t="shared" si="27"/>
        <v>10579662.8143514</v>
      </c>
      <c r="W126" s="64">
        <v>12266208.449999999</v>
      </c>
      <c r="X126" s="65">
        <v>1115110.020603</v>
      </c>
      <c r="Y126" s="67">
        <f t="shared" si="23"/>
        <v>12266208.272336701</v>
      </c>
      <c r="Z126" s="64">
        <v>13690522.51</v>
      </c>
      <c r="AA126" s="68">
        <v>15220.4</v>
      </c>
      <c r="AB126" s="65">
        <v>1244593.045406</v>
      </c>
      <c r="AC126" s="67">
        <f t="shared" si="28"/>
        <v>13690279.971053399</v>
      </c>
      <c r="AD126" s="64">
        <v>13421056.32</v>
      </c>
      <c r="AE126" s="68">
        <v>3662.38</v>
      </c>
      <c r="AF126" s="65">
        <v>1206216.3809249999</v>
      </c>
      <c r="AG126" s="67">
        <f t="shared" si="29"/>
        <v>13461995.3149825</v>
      </c>
      <c r="AH126" s="64">
        <v>12136270.83</v>
      </c>
      <c r="AI126" s="68">
        <v>6427.05</v>
      </c>
      <c r="AJ126" s="64">
        <v>1103300.5257880001</v>
      </c>
      <c r="AK126" s="67">
        <f t="shared" si="30"/>
        <v>12188597.579633201</v>
      </c>
      <c r="AL126" s="64">
        <v>15427338.470000001</v>
      </c>
      <c r="AM126" s="68">
        <v>9848.25</v>
      </c>
      <c r="AN126" s="64">
        <v>1402489.2796179999</v>
      </c>
      <c r="AO126" s="67">
        <f t="shared" si="31"/>
        <v>15508901.034420202</v>
      </c>
      <c r="AP126" s="69"/>
      <c r="AQ126" s="69"/>
      <c r="AR126" s="69"/>
      <c r="AS126" s="69"/>
      <c r="AT126" s="69"/>
      <c r="AU126" s="71"/>
      <c r="AV126" s="64">
        <v>10</v>
      </c>
      <c r="AW126" s="64">
        <v>18</v>
      </c>
      <c r="AX126" s="64">
        <v>36</v>
      </c>
      <c r="AY126" s="64">
        <v>56</v>
      </c>
      <c r="AZ126" s="64"/>
      <c r="BA126" s="64"/>
      <c r="BB126" s="64"/>
      <c r="BC126" s="64"/>
      <c r="BD126" s="72">
        <f t="shared" si="32"/>
        <v>13423196.43</v>
      </c>
      <c r="BE126" s="73">
        <f t="shared" si="24"/>
        <v>2739.43</v>
      </c>
      <c r="BF126" s="74">
        <f t="shared" si="41"/>
        <v>3373.62</v>
      </c>
      <c r="BG126" s="66">
        <f t="shared" si="25"/>
        <v>3107531.0000000005</v>
      </c>
      <c r="BH126" s="75">
        <f t="shared" si="33"/>
        <v>1.1653862442487038E-3</v>
      </c>
      <c r="BI126" s="76">
        <f t="shared" si="34"/>
        <v>1.1653862442487001E-3</v>
      </c>
      <c r="BJ126" s="76">
        <f>+BI126-'Izračun udjela za 2024. (euri)'!BI126</f>
        <v>1.6706855739991033E-8</v>
      </c>
    </row>
    <row r="127" spans="1:62" ht="15.75" customHeight="1" x14ac:dyDescent="0.25">
      <c r="A127" s="60">
        <v>1</v>
      </c>
      <c r="B127" s="61">
        <v>130</v>
      </c>
      <c r="C127" s="61">
        <v>9</v>
      </c>
      <c r="D127" s="62" t="s">
        <v>91</v>
      </c>
      <c r="E127" s="62" t="s">
        <v>205</v>
      </c>
      <c r="F127" s="63">
        <v>11502</v>
      </c>
      <c r="G127" s="64">
        <v>12</v>
      </c>
      <c r="H127" s="64">
        <v>23211517.699999999</v>
      </c>
      <c r="I127" s="65">
        <v>3172777.6910000001</v>
      </c>
      <c r="J127" s="66">
        <v>22443388.810080003</v>
      </c>
      <c r="K127" s="64">
        <v>20362507.82</v>
      </c>
      <c r="L127" s="65">
        <v>2952558.2459999998</v>
      </c>
      <c r="M127" s="66">
        <v>19499143.522880003</v>
      </c>
      <c r="N127" s="64">
        <v>25230845.48</v>
      </c>
      <c r="O127" s="65">
        <v>2270776.0898000002</v>
      </c>
      <c r="P127" s="66">
        <v>25715277.717024002</v>
      </c>
      <c r="Q127" s="64">
        <v>25920662.809999999</v>
      </c>
      <c r="R127" s="65">
        <v>2346096.2585999998</v>
      </c>
      <c r="S127" s="66">
        <f t="shared" si="26"/>
        <v>26403514.537567999</v>
      </c>
      <c r="T127" s="64">
        <v>23944434.68</v>
      </c>
      <c r="U127" s="65">
        <v>2169749.160838</v>
      </c>
      <c r="V127" s="67">
        <f t="shared" si="27"/>
        <v>24387647.78146144</v>
      </c>
      <c r="W127" s="64">
        <v>27585727.079999998</v>
      </c>
      <c r="X127" s="65">
        <v>2507792.8650159999</v>
      </c>
      <c r="Y127" s="67">
        <f t="shared" si="23"/>
        <v>28087286.320782084</v>
      </c>
      <c r="Z127" s="64">
        <v>31327518.600000001</v>
      </c>
      <c r="AA127" s="68">
        <v>279154.09999999998</v>
      </c>
      <c r="AB127" s="65">
        <v>2847955.6402050001</v>
      </c>
      <c r="AC127" s="67">
        <f t="shared" si="28"/>
        <v>31875097.922970403</v>
      </c>
      <c r="AD127" s="64">
        <v>30246054.850000001</v>
      </c>
      <c r="AE127" s="68">
        <v>97967.46</v>
      </c>
      <c r="AF127" s="65">
        <v>2745803.3393580001</v>
      </c>
      <c r="AG127" s="67">
        <f t="shared" si="29"/>
        <v>30976158.136719041</v>
      </c>
      <c r="AH127" s="64">
        <v>28164089.079999998</v>
      </c>
      <c r="AI127" s="68">
        <v>117004.51</v>
      </c>
      <c r="AJ127" s="64">
        <v>2560376.3759329999</v>
      </c>
      <c r="AK127" s="67">
        <f t="shared" si="30"/>
        <v>29077673.17735504</v>
      </c>
      <c r="AL127" s="64">
        <v>33090329.02</v>
      </c>
      <c r="AM127" s="68">
        <v>122594.37</v>
      </c>
      <c r="AN127" s="64">
        <v>3008217.1216779999</v>
      </c>
      <c r="AO127" s="67">
        <f t="shared" si="31"/>
        <v>34151059.63172064</v>
      </c>
      <c r="AP127" s="69"/>
      <c r="AQ127" s="69"/>
      <c r="AR127" s="69"/>
      <c r="AS127" s="69"/>
      <c r="AT127" s="69"/>
      <c r="AU127" s="71"/>
      <c r="AV127" s="64">
        <v>173</v>
      </c>
      <c r="AW127" s="64">
        <v>170</v>
      </c>
      <c r="AX127" s="64">
        <v>317</v>
      </c>
      <c r="AY127" s="64">
        <v>355</v>
      </c>
      <c r="AZ127" s="64"/>
      <c r="BA127" s="64"/>
      <c r="BB127" s="64"/>
      <c r="BC127" s="64"/>
      <c r="BD127" s="72">
        <f t="shared" si="32"/>
        <v>30833455.039999999</v>
      </c>
      <c r="BE127" s="73">
        <f t="shared" si="24"/>
        <v>2680.7</v>
      </c>
      <c r="BF127" s="74">
        <f>+$BJ$601</f>
        <v>3415.13</v>
      </c>
      <c r="BG127" s="66">
        <f t="shared" si="25"/>
        <v>8447413.8600000031</v>
      </c>
      <c r="BH127" s="75">
        <f t="shared" si="33"/>
        <v>3.1679490604984623E-3</v>
      </c>
      <c r="BI127" s="76">
        <f t="shared" si="34"/>
        <v>3.1679490604984602E-3</v>
      </c>
      <c r="BJ127" s="76">
        <f>+BI127-'Izračun udjela za 2024. (euri)'!BI127</f>
        <v>-1.528112074200387E-7</v>
      </c>
    </row>
    <row r="128" spans="1:62" ht="15.75" customHeight="1" x14ac:dyDescent="0.25">
      <c r="A128" s="60">
        <v>1</v>
      </c>
      <c r="B128" s="61">
        <v>131</v>
      </c>
      <c r="C128" s="61">
        <v>13</v>
      </c>
      <c r="D128" s="62" t="s">
        <v>87</v>
      </c>
      <c r="E128" s="62" t="s">
        <v>206</v>
      </c>
      <c r="F128" s="63">
        <v>3136</v>
      </c>
      <c r="G128" s="64">
        <v>10</v>
      </c>
      <c r="H128" s="64">
        <v>1778839.37</v>
      </c>
      <c r="I128" s="65">
        <v>217723.88620000001</v>
      </c>
      <c r="J128" s="66">
        <v>1717227.0321800001</v>
      </c>
      <c r="K128" s="64">
        <v>1946559.45</v>
      </c>
      <c r="L128" s="65">
        <v>244216.21770000001</v>
      </c>
      <c r="M128" s="66">
        <v>1872577.5555300002</v>
      </c>
      <c r="N128" s="64">
        <v>1861148.15</v>
      </c>
      <c r="O128" s="65">
        <v>120539.6681</v>
      </c>
      <c r="P128" s="66">
        <v>1914669.3300900001</v>
      </c>
      <c r="Q128" s="64">
        <v>2241189.96</v>
      </c>
      <c r="R128" s="65">
        <v>146683.52280000001</v>
      </c>
      <c r="S128" s="66">
        <f t="shared" si="26"/>
        <v>2303957.0809200001</v>
      </c>
      <c r="T128" s="64">
        <v>1747087.04</v>
      </c>
      <c r="U128" s="65">
        <v>115185.171214</v>
      </c>
      <c r="V128" s="67">
        <f t="shared" si="27"/>
        <v>1795092.0556646001</v>
      </c>
      <c r="W128" s="64">
        <v>2113330.59</v>
      </c>
      <c r="X128" s="65">
        <v>138255.35269599999</v>
      </c>
      <c r="Y128" s="67">
        <f t="shared" si="23"/>
        <v>2172582.7610344002</v>
      </c>
      <c r="Z128" s="64">
        <v>1901552.91</v>
      </c>
      <c r="AA128" s="68">
        <v>32767.27</v>
      </c>
      <c r="AB128" s="65">
        <v>124400.795271</v>
      </c>
      <c r="AC128" s="67">
        <f t="shared" si="28"/>
        <v>2108573.3292019004</v>
      </c>
      <c r="AD128" s="64">
        <v>2335155.27</v>
      </c>
      <c r="AE128" s="68">
        <v>18559.16</v>
      </c>
      <c r="AF128" s="65">
        <v>146076.18296599999</v>
      </c>
      <c r="AG128" s="67">
        <f t="shared" si="29"/>
        <v>2592171.9197374</v>
      </c>
      <c r="AH128" s="64">
        <v>3045256.84</v>
      </c>
      <c r="AI128" s="68">
        <v>17036.98</v>
      </c>
      <c r="AJ128" s="64">
        <v>193918.416333</v>
      </c>
      <c r="AK128" s="67">
        <f t="shared" si="30"/>
        <v>3355331.5880336999</v>
      </c>
      <c r="AL128" s="64">
        <v>5079194.6900000004</v>
      </c>
      <c r="AM128" s="68">
        <v>19248.04</v>
      </c>
      <c r="AN128" s="64">
        <v>337716.586259</v>
      </c>
      <c r="AO128" s="67">
        <f t="shared" si="31"/>
        <v>5425453.0701151006</v>
      </c>
      <c r="AP128" s="69"/>
      <c r="AQ128" s="69"/>
      <c r="AR128" s="69"/>
      <c r="AS128" s="69"/>
      <c r="AT128" s="69"/>
      <c r="AU128" s="71"/>
      <c r="AV128" s="64">
        <v>115</v>
      </c>
      <c r="AW128" s="64">
        <v>124</v>
      </c>
      <c r="AX128" s="64">
        <v>144</v>
      </c>
      <c r="AY128" s="64">
        <v>140</v>
      </c>
      <c r="AZ128" s="64"/>
      <c r="BA128" s="64"/>
      <c r="BB128" s="64"/>
      <c r="BC128" s="64"/>
      <c r="BD128" s="72">
        <f t="shared" si="32"/>
        <v>3130822.53</v>
      </c>
      <c r="BE128" s="73">
        <f t="shared" si="24"/>
        <v>998.35</v>
      </c>
      <c r="BF128" s="74">
        <f t="shared" ref="BF128:BF129" si="42">+$BJ$600</f>
        <v>3373.62</v>
      </c>
      <c r="BG128" s="66">
        <f t="shared" si="25"/>
        <v>7448846.7199999997</v>
      </c>
      <c r="BH128" s="75">
        <f t="shared" si="33"/>
        <v>2.793466421736444E-3</v>
      </c>
      <c r="BI128" s="76">
        <f t="shared" si="34"/>
        <v>2.7934664217364401E-3</v>
      </c>
      <c r="BJ128" s="76">
        <f>+BI128-'Izračun udjela za 2024. (euri)'!BI128</f>
        <v>1.3197732589946554E-8</v>
      </c>
    </row>
    <row r="129" spans="1:62" ht="15.75" customHeight="1" x14ac:dyDescent="0.25">
      <c r="A129" s="60">
        <v>1</v>
      </c>
      <c r="B129" s="61">
        <v>132</v>
      </c>
      <c r="C129" s="61">
        <v>18</v>
      </c>
      <c r="D129" s="62" t="s">
        <v>87</v>
      </c>
      <c r="E129" s="62" t="s">
        <v>207</v>
      </c>
      <c r="F129" s="63">
        <v>1312</v>
      </c>
      <c r="G129" s="64">
        <v>10</v>
      </c>
      <c r="H129" s="64">
        <v>2364349.2799999998</v>
      </c>
      <c r="I129" s="65">
        <v>143232.0716</v>
      </c>
      <c r="J129" s="66">
        <v>2443228.92924</v>
      </c>
      <c r="K129" s="64">
        <v>2667607.94</v>
      </c>
      <c r="L129" s="65">
        <v>155850.47630000001</v>
      </c>
      <c r="M129" s="66">
        <v>2762933.21007</v>
      </c>
      <c r="N129" s="64">
        <v>2436315.96</v>
      </c>
      <c r="O129" s="65">
        <v>114855.2035</v>
      </c>
      <c r="P129" s="66">
        <v>2553606.8321500001</v>
      </c>
      <c r="Q129" s="64">
        <v>2798342.42</v>
      </c>
      <c r="R129" s="65">
        <v>132848.8731</v>
      </c>
      <c r="S129" s="66">
        <f t="shared" si="26"/>
        <v>2932042.9015900004</v>
      </c>
      <c r="T129" s="64">
        <v>2850961.48</v>
      </c>
      <c r="U129" s="65">
        <v>135924.745398</v>
      </c>
      <c r="V129" s="67">
        <f t="shared" si="27"/>
        <v>2986540.4080622005</v>
      </c>
      <c r="W129" s="64">
        <v>3669374.16</v>
      </c>
      <c r="X129" s="65">
        <v>174733.268652</v>
      </c>
      <c r="Y129" s="67">
        <f t="shared" si="23"/>
        <v>3844104.9804828004</v>
      </c>
      <c r="Z129" s="64">
        <v>3598710.8</v>
      </c>
      <c r="AA129" s="68">
        <v>23609.439999999999</v>
      </c>
      <c r="AB129" s="65">
        <v>171368.32935399999</v>
      </c>
      <c r="AC129" s="67">
        <f t="shared" si="28"/>
        <v>3963556.3337106002</v>
      </c>
      <c r="AD129" s="64">
        <v>3616115.38</v>
      </c>
      <c r="AE129" s="68">
        <v>21789.82</v>
      </c>
      <c r="AF129" s="65">
        <v>172173.51719700001</v>
      </c>
      <c r="AG129" s="67">
        <f t="shared" si="29"/>
        <v>3992067.2470833007</v>
      </c>
      <c r="AH129" s="64">
        <v>3591206.51</v>
      </c>
      <c r="AI129" s="68">
        <v>35239.800000000003</v>
      </c>
      <c r="AJ129" s="64">
        <v>171009.9725</v>
      </c>
      <c r="AK129" s="67">
        <f t="shared" si="30"/>
        <v>4018802.4112499999</v>
      </c>
      <c r="AL129" s="64">
        <v>3908930.74</v>
      </c>
      <c r="AM129" s="68">
        <v>40436.22</v>
      </c>
      <c r="AN129" s="64">
        <v>189112.11499999999</v>
      </c>
      <c r="AO129" s="67">
        <f t="shared" si="31"/>
        <v>4354220.6455000006</v>
      </c>
      <c r="AP129" s="69"/>
      <c r="AQ129" s="69"/>
      <c r="AR129" s="69"/>
      <c r="AS129" s="69"/>
      <c r="AT129" s="69"/>
      <c r="AU129" s="71"/>
      <c r="AV129" s="64">
        <v>133</v>
      </c>
      <c r="AW129" s="64">
        <v>138</v>
      </c>
      <c r="AX129" s="64">
        <v>179</v>
      </c>
      <c r="AY129" s="64">
        <v>186</v>
      </c>
      <c r="AZ129" s="64"/>
      <c r="BA129" s="64"/>
      <c r="BB129" s="64"/>
      <c r="BC129" s="64"/>
      <c r="BD129" s="72">
        <f t="shared" si="32"/>
        <v>4034550.32</v>
      </c>
      <c r="BE129" s="73">
        <f t="shared" si="24"/>
        <v>3075.11</v>
      </c>
      <c r="BF129" s="74">
        <f t="shared" si="42"/>
        <v>3373.62</v>
      </c>
      <c r="BG129" s="66">
        <f t="shared" si="25"/>
        <v>391645.1199999997</v>
      </c>
      <c r="BH129" s="75">
        <f t="shared" si="33"/>
        <v>1.4687474894864522E-4</v>
      </c>
      <c r="BI129" s="76">
        <f t="shared" si="34"/>
        <v>1.4687474894864501E-4</v>
      </c>
      <c r="BJ129" s="76">
        <f>+BI129-'Izračun udjela za 2024. (euri)'!BI129</f>
        <v>3.3208534833015181E-8</v>
      </c>
    </row>
    <row r="130" spans="1:62" ht="15.75" customHeight="1" x14ac:dyDescent="0.25">
      <c r="A130" s="60">
        <v>1</v>
      </c>
      <c r="B130" s="61">
        <v>133</v>
      </c>
      <c r="C130" s="61">
        <v>21</v>
      </c>
      <c r="D130" s="62" t="s">
        <v>208</v>
      </c>
      <c r="E130" s="62" t="s">
        <v>209</v>
      </c>
      <c r="F130" s="63">
        <v>767131</v>
      </c>
      <c r="G130" s="64">
        <v>18</v>
      </c>
      <c r="H130" s="64">
        <v>5427842102.1199999</v>
      </c>
      <c r="I130" s="65">
        <v>819695003.37650001</v>
      </c>
      <c r="J130" s="66">
        <v>5437613576.5173292</v>
      </c>
      <c r="K130" s="64">
        <v>5518680177.5900002</v>
      </c>
      <c r="L130" s="65">
        <v>833413073.10409999</v>
      </c>
      <c r="M130" s="66">
        <v>5528615183.2933617</v>
      </c>
      <c r="N130" s="64">
        <v>5060332635.9899998</v>
      </c>
      <c r="O130" s="65">
        <v>764197584.65929997</v>
      </c>
      <c r="P130" s="66">
        <v>5069439360.5702257</v>
      </c>
      <c r="Q130" s="64">
        <v>5336260400.46</v>
      </c>
      <c r="R130" s="65">
        <v>807410288.66729999</v>
      </c>
      <c r="S130" s="66">
        <f t="shared" si="26"/>
        <v>5344043131.9153852</v>
      </c>
      <c r="T130" s="64">
        <f>5068242302.67+341.06</f>
        <v>5068242643.7300005</v>
      </c>
      <c r="U130" s="65">
        <v>767215898.62970698</v>
      </c>
      <c r="V130" s="67">
        <f t="shared" si="27"/>
        <v>5075211559.2183456</v>
      </c>
      <c r="W130" s="64">
        <v>5516254799.0600004</v>
      </c>
      <c r="X130" s="65">
        <v>841463238.380615</v>
      </c>
      <c r="Y130" s="67">
        <f t="shared" si="23"/>
        <v>5516254041.6016741</v>
      </c>
      <c r="Z130" s="64">
        <v>5961843978.9200001</v>
      </c>
      <c r="AA130" s="68">
        <v>14600643.1</v>
      </c>
      <c r="AB130" s="65">
        <v>909434521.02885902</v>
      </c>
      <c r="AC130" s="67">
        <f t="shared" si="28"/>
        <v>5954947661.4535456</v>
      </c>
      <c r="AD130" s="64">
        <v>5777572530.6099997</v>
      </c>
      <c r="AE130" s="68">
        <v>4683099.37</v>
      </c>
      <c r="AF130" s="65">
        <v>882750894.02169394</v>
      </c>
      <c r="AG130" s="67">
        <f t="shared" si="29"/>
        <v>5782549923.9176006</v>
      </c>
      <c r="AH130" s="64">
        <v>5255984538.6999998</v>
      </c>
      <c r="AI130" s="68">
        <v>3413594.9</v>
      </c>
      <c r="AJ130" s="64">
        <v>801758393.50237501</v>
      </c>
      <c r="AK130" s="67">
        <f t="shared" si="30"/>
        <v>5263442569.3511982</v>
      </c>
      <c r="AL130" s="64">
        <v>6261437627.5600004</v>
      </c>
      <c r="AM130" s="68">
        <v>2874329.36</v>
      </c>
      <c r="AN130" s="64">
        <v>955132218.58325803</v>
      </c>
      <c r="AO130" s="67">
        <f t="shared" si="31"/>
        <v>6269130643.9477568</v>
      </c>
      <c r="AP130" s="69"/>
      <c r="AQ130" s="69"/>
      <c r="AR130" s="69"/>
      <c r="AS130" s="69"/>
      <c r="AT130" s="69"/>
      <c r="AU130" s="71"/>
      <c r="AV130" s="64">
        <v>5838</v>
      </c>
      <c r="AW130" s="64">
        <v>6885</v>
      </c>
      <c r="AX130" s="64">
        <v>6488</v>
      </c>
      <c r="AY130" s="64">
        <v>6261</v>
      </c>
      <c r="AZ130" s="64"/>
      <c r="BA130" s="64"/>
      <c r="BB130" s="64"/>
      <c r="BC130" s="64"/>
      <c r="BD130" s="72">
        <f t="shared" si="32"/>
        <v>5757264968.0500002</v>
      </c>
      <c r="BE130" s="73">
        <f t="shared" si="24"/>
        <v>7504.93</v>
      </c>
      <c r="BF130" s="74">
        <v>0</v>
      </c>
      <c r="BG130" s="66">
        <f t="shared" si="25"/>
        <v>0</v>
      </c>
      <c r="BH130" s="75">
        <f t="shared" si="33"/>
        <v>0</v>
      </c>
      <c r="BI130" s="76">
        <f t="shared" si="34"/>
        <v>0</v>
      </c>
      <c r="BJ130" s="76">
        <f>+BI130-'Izračun udjela za 2024. (euri)'!BI130</f>
        <v>0</v>
      </c>
    </row>
    <row r="131" spans="1:62" ht="15.75" customHeight="1" x14ac:dyDescent="0.25">
      <c r="A131" s="60">
        <v>1</v>
      </c>
      <c r="B131" s="61">
        <v>134</v>
      </c>
      <c r="C131" s="61">
        <v>17</v>
      </c>
      <c r="D131" s="62" t="s">
        <v>87</v>
      </c>
      <c r="E131" s="62" t="s">
        <v>210</v>
      </c>
      <c r="F131" s="63">
        <v>2401</v>
      </c>
      <c r="G131" s="64">
        <v>10</v>
      </c>
      <c r="H131" s="64">
        <v>4486122.8499999996</v>
      </c>
      <c r="I131" s="65">
        <v>0</v>
      </c>
      <c r="J131" s="66">
        <v>4934735.1349999998</v>
      </c>
      <c r="K131" s="64">
        <v>4422516.33</v>
      </c>
      <c r="L131" s="65">
        <v>0</v>
      </c>
      <c r="M131" s="66">
        <v>4864767.9630000005</v>
      </c>
      <c r="N131" s="64">
        <v>4005773.39</v>
      </c>
      <c r="O131" s="65">
        <v>0</v>
      </c>
      <c r="P131" s="66">
        <v>4406350.7290000003</v>
      </c>
      <c r="Q131" s="64">
        <v>4193700.91</v>
      </c>
      <c r="R131" s="65">
        <v>0</v>
      </c>
      <c r="S131" s="66">
        <f t="shared" si="26"/>
        <v>4613071.0010000002</v>
      </c>
      <c r="T131" s="64">
        <v>3578656.65</v>
      </c>
      <c r="U131" s="65">
        <v>0</v>
      </c>
      <c r="V131" s="67">
        <f t="shared" si="27"/>
        <v>3936522.3150000004</v>
      </c>
      <c r="W131" s="64">
        <v>4300495.03</v>
      </c>
      <c r="X131" s="65">
        <v>0</v>
      </c>
      <c r="Y131" s="67">
        <f t="shared" si="23"/>
        <v>4730544.5330000008</v>
      </c>
      <c r="Z131" s="64">
        <v>4706315.79</v>
      </c>
      <c r="AA131" s="68">
        <v>1544701.45</v>
      </c>
      <c r="AB131" s="65">
        <v>0</v>
      </c>
      <c r="AC131" s="67">
        <f t="shared" si="28"/>
        <v>14133475.774</v>
      </c>
      <c r="AD131" s="64">
        <v>4040621.69</v>
      </c>
      <c r="AE131" s="68">
        <v>1213054.55</v>
      </c>
      <c r="AF131" s="65">
        <v>0</v>
      </c>
      <c r="AG131" s="67">
        <f t="shared" si="29"/>
        <v>13749523.854000002</v>
      </c>
      <c r="AH131" s="64">
        <v>3980223.97</v>
      </c>
      <c r="AI131" s="68">
        <v>2073146.08</v>
      </c>
      <c r="AJ131" s="64">
        <v>0</v>
      </c>
      <c r="AK131" s="67">
        <f t="shared" si="30"/>
        <v>12900335.679000001</v>
      </c>
      <c r="AL131" s="64">
        <v>4970785.43</v>
      </c>
      <c r="AM131" s="68">
        <v>2136518.5299999998</v>
      </c>
      <c r="AN131" s="64">
        <v>0</v>
      </c>
      <c r="AO131" s="67">
        <f t="shared" si="31"/>
        <v>14128143.590000002</v>
      </c>
      <c r="AP131" s="69"/>
      <c r="AQ131" s="69"/>
      <c r="AR131" s="69"/>
      <c r="AS131" s="69"/>
      <c r="AT131" s="69"/>
      <c r="AU131" s="71"/>
      <c r="AV131" s="64">
        <v>6458</v>
      </c>
      <c r="AW131" s="64">
        <v>6448</v>
      </c>
      <c r="AX131" s="64">
        <v>6547</v>
      </c>
      <c r="AY131" s="64">
        <v>6673</v>
      </c>
      <c r="AZ131" s="64"/>
      <c r="BA131" s="64"/>
      <c r="BB131" s="64"/>
      <c r="BC131" s="64"/>
      <c r="BD131" s="72">
        <f t="shared" si="32"/>
        <v>11928404.689999999</v>
      </c>
      <c r="BE131" s="73">
        <f t="shared" si="24"/>
        <v>4968.1000000000004</v>
      </c>
      <c r="BF131" s="74">
        <f t="shared" ref="BF131:BF135" si="43">+$BJ$600</f>
        <v>3373.62</v>
      </c>
      <c r="BG131" s="66">
        <f t="shared" si="25"/>
        <v>0</v>
      </c>
      <c r="BH131" s="75">
        <f t="shared" si="33"/>
        <v>0</v>
      </c>
      <c r="BI131" s="76">
        <f t="shared" si="34"/>
        <v>0</v>
      </c>
      <c r="BJ131" s="76">
        <f>+BI131-'Izračun udjela za 2024. (euri)'!BI131</f>
        <v>0</v>
      </c>
    </row>
    <row r="132" spans="1:62" ht="15.75" customHeight="1" x14ac:dyDescent="0.25">
      <c r="A132" s="60">
        <v>1</v>
      </c>
      <c r="B132" s="61">
        <v>135</v>
      </c>
      <c r="C132" s="61">
        <v>1</v>
      </c>
      <c r="D132" s="62" t="s">
        <v>87</v>
      </c>
      <c r="E132" s="62" t="s">
        <v>211</v>
      </c>
      <c r="F132" s="63">
        <v>3189</v>
      </c>
      <c r="G132" s="64">
        <v>10</v>
      </c>
      <c r="H132" s="64">
        <v>4889369.6399999997</v>
      </c>
      <c r="I132" s="65">
        <v>230500.10250000001</v>
      </c>
      <c r="J132" s="66">
        <v>5124756.49125</v>
      </c>
      <c r="K132" s="64">
        <v>4255346.3899999997</v>
      </c>
      <c r="L132" s="65">
        <v>200610.3021</v>
      </c>
      <c r="M132" s="66">
        <v>4460209.6966899997</v>
      </c>
      <c r="N132" s="64">
        <v>2852508.5</v>
      </c>
      <c r="O132" s="65">
        <v>134474.47469999999</v>
      </c>
      <c r="P132" s="66">
        <v>2989837.4278299999</v>
      </c>
      <c r="Q132" s="64">
        <v>3154027.6</v>
      </c>
      <c r="R132" s="65">
        <v>149640.03479999999</v>
      </c>
      <c r="S132" s="66">
        <f t="shared" si="26"/>
        <v>3304826.3217200004</v>
      </c>
      <c r="T132" s="64">
        <v>2933453.39</v>
      </c>
      <c r="U132" s="65">
        <v>139728.53056099999</v>
      </c>
      <c r="V132" s="67">
        <f t="shared" si="27"/>
        <v>3073097.3453829004</v>
      </c>
      <c r="W132" s="64">
        <v>4087984.68</v>
      </c>
      <c r="X132" s="65">
        <v>194665.88071900001</v>
      </c>
      <c r="Y132" s="67">
        <f t="shared" si="23"/>
        <v>4282650.6792091001</v>
      </c>
      <c r="Z132" s="64">
        <v>4634612.5999999996</v>
      </c>
      <c r="AA132" s="68">
        <v>25722.13</v>
      </c>
      <c r="AB132" s="65">
        <v>220695.716227</v>
      </c>
      <c r="AC132" s="67">
        <f t="shared" si="28"/>
        <v>4855308.5721503003</v>
      </c>
      <c r="AD132" s="64">
        <v>4411440.43</v>
      </c>
      <c r="AE132" s="68">
        <v>2941.68</v>
      </c>
      <c r="AF132" s="65">
        <v>205951.07943300001</v>
      </c>
      <c r="AG132" s="67">
        <f t="shared" si="29"/>
        <v>4626102.4376237011</v>
      </c>
      <c r="AH132" s="64">
        <v>4168095.04</v>
      </c>
      <c r="AI132" s="68">
        <v>2072.39</v>
      </c>
      <c r="AJ132" s="64">
        <v>205899.88246200001</v>
      </c>
      <c r="AK132" s="67">
        <f t="shared" si="30"/>
        <v>4366035.0442917999</v>
      </c>
      <c r="AL132" s="64">
        <v>4822501.34</v>
      </c>
      <c r="AM132" s="68">
        <v>2796.41</v>
      </c>
      <c r="AN132" s="64">
        <v>227168.552127</v>
      </c>
      <c r="AO132" s="67">
        <f t="shared" si="31"/>
        <v>5061690.0156602999</v>
      </c>
      <c r="AP132" s="69"/>
      <c r="AQ132" s="69"/>
      <c r="AR132" s="69"/>
      <c r="AS132" s="69"/>
      <c r="AT132" s="69"/>
      <c r="AU132" s="71"/>
      <c r="AV132" s="64">
        <v>0</v>
      </c>
      <c r="AW132" s="64">
        <v>2</v>
      </c>
      <c r="AX132" s="64">
        <v>6</v>
      </c>
      <c r="AY132" s="64">
        <v>6</v>
      </c>
      <c r="AZ132" s="64"/>
      <c r="BA132" s="64"/>
      <c r="BB132" s="64"/>
      <c r="BC132" s="64"/>
      <c r="BD132" s="72">
        <f t="shared" si="32"/>
        <v>4638357.3499999996</v>
      </c>
      <c r="BE132" s="73">
        <f t="shared" si="24"/>
        <v>1454.49</v>
      </c>
      <c r="BF132" s="74">
        <f t="shared" si="43"/>
        <v>3373.62</v>
      </c>
      <c r="BG132" s="66">
        <f t="shared" si="25"/>
        <v>6120105.5699999994</v>
      </c>
      <c r="BH132" s="75">
        <f t="shared" si="33"/>
        <v>2.2951619290774153E-3</v>
      </c>
      <c r="BI132" s="76">
        <f t="shared" si="34"/>
        <v>2.29516192907742E-3</v>
      </c>
      <c r="BJ132" s="76">
        <f>+BI132-'Izračun udjela za 2024. (euri)'!BI132</f>
        <v>1.3539985389832143E-8</v>
      </c>
    </row>
    <row r="133" spans="1:62" ht="15.75" customHeight="1" x14ac:dyDescent="0.25">
      <c r="A133" s="60">
        <v>1</v>
      </c>
      <c r="B133" s="61">
        <v>136</v>
      </c>
      <c r="C133" s="61">
        <v>10</v>
      </c>
      <c r="D133" s="62" t="s">
        <v>87</v>
      </c>
      <c r="E133" s="62" t="s">
        <v>212</v>
      </c>
      <c r="F133" s="63">
        <v>2874</v>
      </c>
      <c r="G133" s="64">
        <v>10</v>
      </c>
      <c r="H133" s="64">
        <v>1567975.01</v>
      </c>
      <c r="I133" s="65">
        <v>0</v>
      </c>
      <c r="J133" s="66">
        <v>1724772.5110000002</v>
      </c>
      <c r="K133" s="64">
        <v>1443838.56</v>
      </c>
      <c r="L133" s="65">
        <v>0</v>
      </c>
      <c r="M133" s="66">
        <v>1588222.4160000002</v>
      </c>
      <c r="N133" s="64">
        <v>987411.05</v>
      </c>
      <c r="O133" s="65">
        <v>0</v>
      </c>
      <c r="P133" s="66">
        <v>1086152.155</v>
      </c>
      <c r="Q133" s="64">
        <v>1305763.95</v>
      </c>
      <c r="R133" s="65">
        <v>0</v>
      </c>
      <c r="S133" s="66">
        <f t="shared" si="26"/>
        <v>1436340.345</v>
      </c>
      <c r="T133" s="64">
        <v>1081540.08</v>
      </c>
      <c r="U133" s="65">
        <v>0</v>
      </c>
      <c r="V133" s="67">
        <f t="shared" si="27"/>
        <v>1189694.0880000002</v>
      </c>
      <c r="W133" s="64">
        <v>1669298.93</v>
      </c>
      <c r="X133" s="65">
        <v>0</v>
      </c>
      <c r="Y133" s="67">
        <f t="shared" si="23"/>
        <v>1836228.8230000001</v>
      </c>
      <c r="Z133" s="64">
        <v>2209181.71</v>
      </c>
      <c r="AA133" s="68">
        <v>324</v>
      </c>
      <c r="AB133" s="65">
        <v>0</v>
      </c>
      <c r="AC133" s="67">
        <f t="shared" si="28"/>
        <v>2430099.8810000001</v>
      </c>
      <c r="AD133" s="64">
        <v>1740838.11</v>
      </c>
      <c r="AE133" s="68">
        <v>0</v>
      </c>
      <c r="AF133" s="65">
        <v>0</v>
      </c>
      <c r="AG133" s="67">
        <f t="shared" si="29"/>
        <v>1914921.9210000003</v>
      </c>
      <c r="AH133" s="64">
        <v>1989388.27</v>
      </c>
      <c r="AI133" s="68">
        <v>0</v>
      </c>
      <c r="AJ133" s="64">
        <v>0</v>
      </c>
      <c r="AK133" s="67">
        <f t="shared" si="30"/>
        <v>2188327.0970000001</v>
      </c>
      <c r="AL133" s="64">
        <v>2732740.98</v>
      </c>
      <c r="AM133" s="68">
        <v>0</v>
      </c>
      <c r="AN133" s="64">
        <v>0</v>
      </c>
      <c r="AO133" s="67">
        <f t="shared" si="31"/>
        <v>3006015.0780000002</v>
      </c>
      <c r="AP133" s="69"/>
      <c r="AQ133" s="69"/>
      <c r="AR133" s="69"/>
      <c r="AS133" s="69"/>
      <c r="AT133" s="69"/>
      <c r="AU133" s="71"/>
      <c r="AV133" s="64">
        <v>0</v>
      </c>
      <c r="AW133" s="64">
        <v>0</v>
      </c>
      <c r="AX133" s="64">
        <v>0</v>
      </c>
      <c r="AY133" s="64">
        <v>0</v>
      </c>
      <c r="AZ133" s="64"/>
      <c r="BA133" s="64"/>
      <c r="BB133" s="64"/>
      <c r="BC133" s="64"/>
      <c r="BD133" s="72">
        <f t="shared" si="32"/>
        <v>2275118.56</v>
      </c>
      <c r="BE133" s="73">
        <f t="shared" si="24"/>
        <v>791.62</v>
      </c>
      <c r="BF133" s="74">
        <f t="shared" si="43"/>
        <v>3373.62</v>
      </c>
      <c r="BG133" s="66">
        <f t="shared" si="25"/>
        <v>7420668</v>
      </c>
      <c r="BH133" s="75">
        <f t="shared" si="33"/>
        <v>2.7828988384465151E-3</v>
      </c>
      <c r="BI133" s="76">
        <f t="shared" si="34"/>
        <v>2.7828988384465199E-3</v>
      </c>
      <c r="BJ133" s="76">
        <f>+BI133-'Izračun udjela za 2024. (euri)'!BI133</f>
        <v>7.4606985499704043E-8</v>
      </c>
    </row>
    <row r="134" spans="1:62" ht="15.75" customHeight="1" x14ac:dyDescent="0.25">
      <c r="A134" s="60">
        <v>1</v>
      </c>
      <c r="B134" s="61">
        <v>137</v>
      </c>
      <c r="C134" s="61">
        <v>16</v>
      </c>
      <c r="D134" s="62" t="s">
        <v>87</v>
      </c>
      <c r="E134" s="62" t="s">
        <v>213</v>
      </c>
      <c r="F134" s="63">
        <v>2227</v>
      </c>
      <c r="G134" s="64">
        <v>10</v>
      </c>
      <c r="H134" s="64">
        <v>2445413.8199999998</v>
      </c>
      <c r="I134" s="65">
        <v>0</v>
      </c>
      <c r="J134" s="66">
        <v>2689955.202</v>
      </c>
      <c r="K134" s="64">
        <v>1848434.14</v>
      </c>
      <c r="L134" s="65">
        <v>0</v>
      </c>
      <c r="M134" s="66">
        <v>2033277.554</v>
      </c>
      <c r="N134" s="64">
        <v>1285832.6200000001</v>
      </c>
      <c r="O134" s="65">
        <v>0</v>
      </c>
      <c r="P134" s="66">
        <v>1414415.8820000002</v>
      </c>
      <c r="Q134" s="64">
        <v>1294708.6299999999</v>
      </c>
      <c r="R134" s="65">
        <v>0</v>
      </c>
      <c r="S134" s="66">
        <f t="shared" si="26"/>
        <v>1424179.493</v>
      </c>
      <c r="T134" s="64">
        <v>1277304.02</v>
      </c>
      <c r="U134" s="65">
        <v>0</v>
      </c>
      <c r="V134" s="67">
        <f t="shared" si="27"/>
        <v>1405034.422</v>
      </c>
      <c r="W134" s="64">
        <v>2029980.64</v>
      </c>
      <c r="X134" s="65">
        <v>0</v>
      </c>
      <c r="Y134" s="67">
        <f t="shared" si="23"/>
        <v>2232978.7039999999</v>
      </c>
      <c r="Z134" s="64">
        <v>2429013.13</v>
      </c>
      <c r="AA134" s="68">
        <v>3420</v>
      </c>
      <c r="AB134" s="65">
        <v>0</v>
      </c>
      <c r="AC134" s="67">
        <f t="shared" si="28"/>
        <v>2674752.443</v>
      </c>
      <c r="AD134" s="64">
        <v>2021704.14</v>
      </c>
      <c r="AE134" s="68">
        <v>768</v>
      </c>
      <c r="AF134" s="65">
        <v>0</v>
      </c>
      <c r="AG134" s="67">
        <f t="shared" si="29"/>
        <v>2229629.7540000002</v>
      </c>
      <c r="AH134" s="64">
        <v>2238089.8199999998</v>
      </c>
      <c r="AI134" s="68">
        <v>4316.59</v>
      </c>
      <c r="AJ134" s="64">
        <v>0</v>
      </c>
      <c r="AK134" s="67">
        <f t="shared" si="30"/>
        <v>2470350.5530000003</v>
      </c>
      <c r="AL134" s="64">
        <v>3057263.37</v>
      </c>
      <c r="AM134" s="68">
        <v>295.32</v>
      </c>
      <c r="AN134" s="64">
        <v>0</v>
      </c>
      <c r="AO134" s="67">
        <f t="shared" si="31"/>
        <v>3379164.8550000004</v>
      </c>
      <c r="AP134" s="69"/>
      <c r="AQ134" s="69"/>
      <c r="AR134" s="69"/>
      <c r="AS134" s="69"/>
      <c r="AT134" s="69"/>
      <c r="AU134" s="71"/>
      <c r="AV134" s="64">
        <v>4</v>
      </c>
      <c r="AW134" s="64">
        <v>4</v>
      </c>
      <c r="AX134" s="64">
        <v>8</v>
      </c>
      <c r="AY134" s="64">
        <v>10</v>
      </c>
      <c r="AZ134" s="64"/>
      <c r="BA134" s="64"/>
      <c r="BB134" s="64"/>
      <c r="BC134" s="64"/>
      <c r="BD134" s="72">
        <f t="shared" si="32"/>
        <v>2597375.2599999998</v>
      </c>
      <c r="BE134" s="73">
        <f t="shared" si="24"/>
        <v>1166.31</v>
      </c>
      <c r="BF134" s="74">
        <f t="shared" si="43"/>
        <v>3373.62</v>
      </c>
      <c r="BG134" s="66">
        <f t="shared" si="25"/>
        <v>4915679.37</v>
      </c>
      <c r="BH134" s="75">
        <f t="shared" si="33"/>
        <v>1.843478027712397E-3</v>
      </c>
      <c r="BI134" s="76">
        <f t="shared" si="34"/>
        <v>1.8434780277124E-3</v>
      </c>
      <c r="BJ134" s="76">
        <f>+BI134-'Izračun udjela za 2024. (euri)'!BI134</f>
        <v>5.9391677379935781E-8</v>
      </c>
    </row>
    <row r="135" spans="1:62" ht="15.75" customHeight="1" x14ac:dyDescent="0.25">
      <c r="A135" s="60">
        <v>1</v>
      </c>
      <c r="B135" s="61">
        <v>138</v>
      </c>
      <c r="C135" s="61">
        <v>18</v>
      </c>
      <c r="D135" s="62" t="s">
        <v>87</v>
      </c>
      <c r="E135" s="62" t="s">
        <v>214</v>
      </c>
      <c r="F135" s="63">
        <v>656</v>
      </c>
      <c r="G135" s="64">
        <v>10</v>
      </c>
      <c r="H135" s="64">
        <v>1080216.5900000001</v>
      </c>
      <c r="I135" s="65">
        <v>0</v>
      </c>
      <c r="J135" s="66">
        <v>1188238.2490000003</v>
      </c>
      <c r="K135" s="64">
        <v>1463836.75</v>
      </c>
      <c r="L135" s="65">
        <v>0</v>
      </c>
      <c r="M135" s="66">
        <v>1610220.425</v>
      </c>
      <c r="N135" s="64">
        <v>1293189.07</v>
      </c>
      <c r="O135" s="65">
        <v>0</v>
      </c>
      <c r="P135" s="66">
        <v>1422507.9770000002</v>
      </c>
      <c r="Q135" s="64">
        <v>1388045.26</v>
      </c>
      <c r="R135" s="65">
        <v>0</v>
      </c>
      <c r="S135" s="66">
        <f t="shared" si="26"/>
        <v>1526849.7860000001</v>
      </c>
      <c r="T135" s="64">
        <v>1149910.3600000001</v>
      </c>
      <c r="U135" s="65">
        <v>0</v>
      </c>
      <c r="V135" s="67">
        <f t="shared" si="27"/>
        <v>1264901.3960000002</v>
      </c>
      <c r="W135" s="64">
        <v>1715440.81</v>
      </c>
      <c r="X135" s="65">
        <v>0</v>
      </c>
      <c r="Y135" s="67">
        <f t="shared" si="23"/>
        <v>1886984.8910000003</v>
      </c>
      <c r="Z135" s="64">
        <v>5676691.9199999999</v>
      </c>
      <c r="AA135" s="68">
        <v>32404.57</v>
      </c>
      <c r="AB135" s="65">
        <v>0</v>
      </c>
      <c r="AC135" s="67">
        <f t="shared" si="28"/>
        <v>6560166.085</v>
      </c>
      <c r="AD135" s="64">
        <v>1870081.9</v>
      </c>
      <c r="AE135" s="68">
        <v>44173.32</v>
      </c>
      <c r="AF135" s="65">
        <v>0</v>
      </c>
      <c r="AG135" s="67">
        <f t="shared" si="29"/>
        <v>2383049.4380000001</v>
      </c>
      <c r="AH135" s="64">
        <v>1823459.48</v>
      </c>
      <c r="AI135" s="68">
        <v>54244.94</v>
      </c>
      <c r="AJ135" s="64">
        <v>0</v>
      </c>
      <c r="AK135" s="67">
        <f t="shared" si="30"/>
        <v>2340485.9940000004</v>
      </c>
      <c r="AL135" s="64">
        <v>2121544.2999999998</v>
      </c>
      <c r="AM135" s="68">
        <v>60665.279999999999</v>
      </c>
      <c r="AN135" s="64">
        <v>0</v>
      </c>
      <c r="AO135" s="67">
        <f t="shared" si="31"/>
        <v>2699266.9219999998</v>
      </c>
      <c r="AP135" s="69"/>
      <c r="AQ135" s="69"/>
      <c r="AR135" s="69"/>
      <c r="AS135" s="69"/>
      <c r="AT135" s="69"/>
      <c r="AU135" s="71"/>
      <c r="AV135" s="64">
        <v>213</v>
      </c>
      <c r="AW135" s="64">
        <v>227</v>
      </c>
      <c r="AX135" s="64">
        <v>239</v>
      </c>
      <c r="AY135" s="64">
        <v>262</v>
      </c>
      <c r="AZ135" s="64"/>
      <c r="BA135" s="64"/>
      <c r="BB135" s="64"/>
      <c r="BC135" s="64"/>
      <c r="BD135" s="72">
        <f t="shared" si="32"/>
        <v>3173990.67</v>
      </c>
      <c r="BE135" s="73">
        <f t="shared" si="24"/>
        <v>4838.3999999999996</v>
      </c>
      <c r="BF135" s="74">
        <f t="shared" si="43"/>
        <v>3373.62</v>
      </c>
      <c r="BG135" s="66">
        <f t="shared" si="25"/>
        <v>0</v>
      </c>
      <c r="BH135" s="75">
        <f t="shared" si="33"/>
        <v>0</v>
      </c>
      <c r="BI135" s="76">
        <f t="shared" si="34"/>
        <v>0</v>
      </c>
      <c r="BJ135" s="76">
        <f>+BI135-'Izračun udjela za 2024. (euri)'!BI135</f>
        <v>0</v>
      </c>
    </row>
    <row r="136" spans="1:62" ht="15.75" customHeight="1" x14ac:dyDescent="0.25">
      <c r="A136" s="60">
        <v>1</v>
      </c>
      <c r="B136" s="61">
        <v>139</v>
      </c>
      <c r="C136" s="61">
        <v>7</v>
      </c>
      <c r="D136" s="62" t="s">
        <v>91</v>
      </c>
      <c r="E136" s="62" t="s">
        <v>215</v>
      </c>
      <c r="F136" s="63">
        <v>5367</v>
      </c>
      <c r="G136" s="64">
        <v>12</v>
      </c>
      <c r="H136" s="64">
        <v>3795567.62</v>
      </c>
      <c r="I136" s="65">
        <v>631175.34600000002</v>
      </c>
      <c r="J136" s="66">
        <v>3544119.3468800006</v>
      </c>
      <c r="K136" s="64">
        <v>4412054.4400000004</v>
      </c>
      <c r="L136" s="65">
        <v>677083.28399999999</v>
      </c>
      <c r="M136" s="66">
        <v>4183167.694720001</v>
      </c>
      <c r="N136" s="64">
        <v>3997360.12</v>
      </c>
      <c r="O136" s="65">
        <v>359763.37920000002</v>
      </c>
      <c r="P136" s="66">
        <v>4074108.3496960006</v>
      </c>
      <c r="Q136" s="64">
        <v>4879733.53</v>
      </c>
      <c r="R136" s="65">
        <v>445187.79729999998</v>
      </c>
      <c r="S136" s="66">
        <f t="shared" si="26"/>
        <v>4966691.2206240008</v>
      </c>
      <c r="T136" s="64">
        <v>4158172.12</v>
      </c>
      <c r="U136" s="65">
        <v>381938.77014199999</v>
      </c>
      <c r="V136" s="67">
        <f t="shared" si="27"/>
        <v>4229381.3518409608</v>
      </c>
      <c r="W136" s="64">
        <v>5742135.5999999996</v>
      </c>
      <c r="X136" s="65">
        <v>522012.91499100003</v>
      </c>
      <c r="Y136" s="67">
        <f t="shared" si="23"/>
        <v>5846537.4072100809</v>
      </c>
      <c r="Z136" s="64">
        <v>7389185.9000000004</v>
      </c>
      <c r="AA136" s="68">
        <v>15291.85</v>
      </c>
      <c r="AB136" s="65">
        <v>671744.84722600004</v>
      </c>
      <c r="AC136" s="67">
        <f t="shared" si="28"/>
        <v>7523533.9791068807</v>
      </c>
      <c r="AD136" s="64">
        <v>6226831.3300000001</v>
      </c>
      <c r="AE136" s="68">
        <v>3458.35</v>
      </c>
      <c r="AF136" s="65">
        <v>295723.70907400001</v>
      </c>
      <c r="AG136" s="67">
        <f t="shared" si="29"/>
        <v>6642840.5354371211</v>
      </c>
      <c r="AH136" s="64">
        <v>7152484.5700000003</v>
      </c>
      <c r="AI136" s="68">
        <v>393.32</v>
      </c>
      <c r="AJ136" s="64">
        <v>340683.46562500001</v>
      </c>
      <c r="AK136" s="67">
        <f t="shared" si="30"/>
        <v>7643896.7185000004</v>
      </c>
      <c r="AL136" s="64">
        <v>7283635.4800000004</v>
      </c>
      <c r="AM136" s="68">
        <v>-533.59</v>
      </c>
      <c r="AN136" s="64">
        <v>346839.97062500002</v>
      </c>
      <c r="AO136" s="67">
        <f t="shared" si="31"/>
        <v>7784928.5913000014</v>
      </c>
      <c r="AP136" s="69"/>
      <c r="AQ136" s="69"/>
      <c r="AR136" s="69"/>
      <c r="AS136" s="69"/>
      <c r="AT136" s="69"/>
      <c r="AU136" s="71"/>
      <c r="AV136" s="64">
        <v>0</v>
      </c>
      <c r="AW136" s="64">
        <v>0</v>
      </c>
      <c r="AX136" s="64">
        <v>9</v>
      </c>
      <c r="AY136" s="64">
        <v>9</v>
      </c>
      <c r="AZ136" s="64"/>
      <c r="BA136" s="64"/>
      <c r="BB136" s="64"/>
      <c r="BC136" s="64"/>
      <c r="BD136" s="72">
        <f t="shared" si="32"/>
        <v>7088347.4500000002</v>
      </c>
      <c r="BE136" s="73">
        <f t="shared" si="24"/>
        <v>1320.73</v>
      </c>
      <c r="BF136" s="74">
        <f>+$BJ$601</f>
        <v>3415.13</v>
      </c>
      <c r="BG136" s="66">
        <f t="shared" si="25"/>
        <v>11240644.800000001</v>
      </c>
      <c r="BH136" s="75">
        <f t="shared" si="33"/>
        <v>4.2154664994189022E-3</v>
      </c>
      <c r="BI136" s="76">
        <f t="shared" si="34"/>
        <v>4.2154664994188996E-3</v>
      </c>
      <c r="BJ136" s="76">
        <f>+BI136-'Izračun udjela za 2024. (euri)'!BI136</f>
        <v>-9.4715692720327704E-8</v>
      </c>
    </row>
    <row r="137" spans="1:62" ht="15.75" customHeight="1" x14ac:dyDescent="0.25">
      <c r="A137" s="60">
        <v>1</v>
      </c>
      <c r="B137" s="61">
        <v>140</v>
      </c>
      <c r="C137" s="61">
        <v>12</v>
      </c>
      <c r="D137" s="62" t="s">
        <v>87</v>
      </c>
      <c r="E137" s="62" t="s">
        <v>216</v>
      </c>
      <c r="F137" s="63">
        <v>1610</v>
      </c>
      <c r="G137" s="64">
        <v>10</v>
      </c>
      <c r="H137" s="64">
        <v>795847.67</v>
      </c>
      <c r="I137" s="65">
        <v>0</v>
      </c>
      <c r="J137" s="66">
        <v>875432.43700000015</v>
      </c>
      <c r="K137" s="64">
        <v>907409.47</v>
      </c>
      <c r="L137" s="65">
        <v>0</v>
      </c>
      <c r="M137" s="66">
        <v>998150.41700000002</v>
      </c>
      <c r="N137" s="64">
        <v>826253.96</v>
      </c>
      <c r="O137" s="65">
        <v>0</v>
      </c>
      <c r="P137" s="66">
        <v>908879.35600000003</v>
      </c>
      <c r="Q137" s="64">
        <v>717654.25</v>
      </c>
      <c r="R137" s="65">
        <v>0</v>
      </c>
      <c r="S137" s="66">
        <f t="shared" si="26"/>
        <v>789419.67500000005</v>
      </c>
      <c r="T137" s="64">
        <v>640005.79</v>
      </c>
      <c r="U137" s="65">
        <v>0</v>
      </c>
      <c r="V137" s="67">
        <f t="shared" si="27"/>
        <v>704006.36900000006</v>
      </c>
      <c r="W137" s="64">
        <v>1192868.68</v>
      </c>
      <c r="X137" s="65">
        <v>0</v>
      </c>
      <c r="Y137" s="67">
        <f t="shared" si="23"/>
        <v>1312155.548</v>
      </c>
      <c r="Z137" s="64">
        <v>1549984.94</v>
      </c>
      <c r="AA137" s="68">
        <v>3596.2</v>
      </c>
      <c r="AB137" s="65">
        <v>0</v>
      </c>
      <c r="AC137" s="67">
        <f t="shared" si="28"/>
        <v>1710927.6140000001</v>
      </c>
      <c r="AD137" s="64">
        <v>1525566.33</v>
      </c>
      <c r="AE137" s="68">
        <v>0</v>
      </c>
      <c r="AF137" s="65">
        <v>0</v>
      </c>
      <c r="AG137" s="67">
        <f t="shared" si="29"/>
        <v>1688022.9630000002</v>
      </c>
      <c r="AH137" s="64">
        <v>1928403.58</v>
      </c>
      <c r="AI137" s="68">
        <v>2413.83</v>
      </c>
      <c r="AJ137" s="64">
        <v>0</v>
      </c>
      <c r="AK137" s="67">
        <f t="shared" si="30"/>
        <v>2128488.7250000001</v>
      </c>
      <c r="AL137" s="64">
        <v>1611189.54</v>
      </c>
      <c r="AM137" s="68">
        <v>2776.92</v>
      </c>
      <c r="AN137" s="64">
        <v>0</v>
      </c>
      <c r="AO137" s="67">
        <f t="shared" si="31"/>
        <v>1779153.8820000002</v>
      </c>
      <c r="AP137" s="69"/>
      <c r="AQ137" s="69"/>
      <c r="AR137" s="69"/>
      <c r="AS137" s="69"/>
      <c r="AT137" s="69"/>
      <c r="AU137" s="71"/>
      <c r="AV137" s="64">
        <v>6</v>
      </c>
      <c r="AW137" s="64">
        <v>6</v>
      </c>
      <c r="AX137" s="64">
        <v>6</v>
      </c>
      <c r="AY137" s="64">
        <v>6</v>
      </c>
      <c r="AZ137" s="64"/>
      <c r="BA137" s="64"/>
      <c r="BB137" s="64"/>
      <c r="BC137" s="64"/>
      <c r="BD137" s="72">
        <f t="shared" si="32"/>
        <v>1723749.75</v>
      </c>
      <c r="BE137" s="73">
        <f t="shared" si="24"/>
        <v>1070.6500000000001</v>
      </c>
      <c r="BF137" s="74">
        <f t="shared" ref="BF137:BF143" si="44">+$BJ$600</f>
        <v>3373.62</v>
      </c>
      <c r="BG137" s="66">
        <f t="shared" si="25"/>
        <v>3707781.6999999997</v>
      </c>
      <c r="BH137" s="75">
        <f t="shared" si="33"/>
        <v>1.3904922557030235E-3</v>
      </c>
      <c r="BI137" s="76">
        <f t="shared" si="34"/>
        <v>1.3904922557030201E-3</v>
      </c>
      <c r="BJ137" s="76">
        <f>+BI137-'Izračun udjela za 2024. (euri)'!BI137</f>
        <v>2.5754337470160552E-8</v>
      </c>
    </row>
    <row r="138" spans="1:62" ht="15.75" customHeight="1" x14ac:dyDescent="0.25">
      <c r="A138" s="60">
        <v>1</v>
      </c>
      <c r="B138" s="61">
        <v>141</v>
      </c>
      <c r="C138" s="61">
        <v>16</v>
      </c>
      <c r="D138" s="62" t="s">
        <v>87</v>
      </c>
      <c r="E138" s="62" t="s">
        <v>217</v>
      </c>
      <c r="F138" s="63">
        <v>2600</v>
      </c>
      <c r="G138" s="64">
        <v>10</v>
      </c>
      <c r="H138" s="64">
        <v>1526711.47</v>
      </c>
      <c r="I138" s="65">
        <v>0</v>
      </c>
      <c r="J138" s="66">
        <v>1679382.6170000001</v>
      </c>
      <c r="K138" s="64">
        <v>1284461.1100000001</v>
      </c>
      <c r="L138" s="65">
        <v>0</v>
      </c>
      <c r="M138" s="66">
        <v>1412907.2210000001</v>
      </c>
      <c r="N138" s="64">
        <v>1884869.55</v>
      </c>
      <c r="O138" s="65">
        <v>0</v>
      </c>
      <c r="P138" s="66">
        <v>2073356.5050000001</v>
      </c>
      <c r="Q138" s="64">
        <v>1469402.61</v>
      </c>
      <c r="R138" s="65">
        <v>0</v>
      </c>
      <c r="S138" s="66">
        <f t="shared" si="26"/>
        <v>1616342.8710000003</v>
      </c>
      <c r="T138" s="64">
        <v>1194602.33</v>
      </c>
      <c r="U138" s="65">
        <v>14054.821309000001</v>
      </c>
      <c r="V138" s="67">
        <f t="shared" si="27"/>
        <v>1298602.2595601003</v>
      </c>
      <c r="W138" s="64">
        <v>1259910.04</v>
      </c>
      <c r="X138" s="65">
        <v>56772.422458000001</v>
      </c>
      <c r="Y138" s="67">
        <f t="shared" si="23"/>
        <v>1323451.3792962001</v>
      </c>
      <c r="Z138" s="64">
        <v>1560239.77</v>
      </c>
      <c r="AA138" s="68">
        <v>630</v>
      </c>
      <c r="AB138" s="65">
        <v>74297.274164000002</v>
      </c>
      <c r="AC138" s="67">
        <f t="shared" si="28"/>
        <v>1634536.7454196</v>
      </c>
      <c r="AD138" s="64">
        <v>1552103.05</v>
      </c>
      <c r="AE138" s="68">
        <v>0</v>
      </c>
      <c r="AF138" s="65">
        <v>73909.786089999994</v>
      </c>
      <c r="AG138" s="67">
        <f t="shared" si="29"/>
        <v>1626012.590301</v>
      </c>
      <c r="AH138" s="64">
        <v>2005653.08</v>
      </c>
      <c r="AI138" s="68">
        <v>0</v>
      </c>
      <c r="AJ138" s="64">
        <v>95507.172795000006</v>
      </c>
      <c r="AK138" s="67">
        <f t="shared" si="30"/>
        <v>2101160.4979255004</v>
      </c>
      <c r="AL138" s="64">
        <v>1671193.88</v>
      </c>
      <c r="AM138" s="68">
        <v>0</v>
      </c>
      <c r="AN138" s="64">
        <v>81829.044659000007</v>
      </c>
      <c r="AO138" s="67">
        <f t="shared" si="31"/>
        <v>1748301.3188751002</v>
      </c>
      <c r="AP138" s="69"/>
      <c r="AQ138" s="69"/>
      <c r="AR138" s="69"/>
      <c r="AS138" s="69"/>
      <c r="AT138" s="69"/>
      <c r="AU138" s="71"/>
      <c r="AV138" s="64">
        <v>0</v>
      </c>
      <c r="AW138" s="64">
        <v>0</v>
      </c>
      <c r="AX138" s="64">
        <v>0</v>
      </c>
      <c r="AY138" s="64">
        <v>0</v>
      </c>
      <c r="AZ138" s="64"/>
      <c r="BA138" s="64"/>
      <c r="BB138" s="64"/>
      <c r="BC138" s="64"/>
      <c r="BD138" s="72">
        <f t="shared" si="32"/>
        <v>1686692.51</v>
      </c>
      <c r="BE138" s="73">
        <f t="shared" si="24"/>
        <v>648.73</v>
      </c>
      <c r="BF138" s="74">
        <f t="shared" si="44"/>
        <v>3373.62</v>
      </c>
      <c r="BG138" s="66">
        <f t="shared" si="25"/>
        <v>7084714</v>
      </c>
      <c r="BH138" s="75">
        <f t="shared" si="33"/>
        <v>2.6569093727580543E-3</v>
      </c>
      <c r="BI138" s="76">
        <f t="shared" si="34"/>
        <v>2.65690937275805E-3</v>
      </c>
      <c r="BJ138" s="76">
        <f>+BI138-'Izračun udjela za 2024. (euri)'!BI138</f>
        <v>2.8564686849804483E-8</v>
      </c>
    </row>
    <row r="139" spans="1:62" ht="15.75" customHeight="1" x14ac:dyDescent="0.25">
      <c r="A139" s="60">
        <v>1</v>
      </c>
      <c r="B139" s="61">
        <v>144</v>
      </c>
      <c r="C139" s="61">
        <v>7</v>
      </c>
      <c r="D139" s="62" t="s">
        <v>87</v>
      </c>
      <c r="E139" s="62" t="s">
        <v>218</v>
      </c>
      <c r="F139" s="63">
        <v>1910</v>
      </c>
      <c r="G139" s="64">
        <v>10</v>
      </c>
      <c r="H139" s="64">
        <v>2231462.6800000002</v>
      </c>
      <c r="I139" s="65">
        <v>0</v>
      </c>
      <c r="J139" s="66">
        <v>2454608.9480000003</v>
      </c>
      <c r="K139" s="64">
        <v>2244318.5699999998</v>
      </c>
      <c r="L139" s="65">
        <v>0</v>
      </c>
      <c r="M139" s="66">
        <v>2468750.4270000001</v>
      </c>
      <c r="N139" s="64">
        <v>1789920.72</v>
      </c>
      <c r="O139" s="65">
        <v>0</v>
      </c>
      <c r="P139" s="66">
        <v>1968912.7920000001</v>
      </c>
      <c r="Q139" s="64">
        <v>2371602.92</v>
      </c>
      <c r="R139" s="65">
        <v>0</v>
      </c>
      <c r="S139" s="66">
        <f t="shared" si="26"/>
        <v>2608763.2120000003</v>
      </c>
      <c r="T139" s="64">
        <v>1760705.21</v>
      </c>
      <c r="U139" s="65">
        <v>0</v>
      </c>
      <c r="V139" s="67">
        <f t="shared" si="27"/>
        <v>1936775.7310000001</v>
      </c>
      <c r="W139" s="64">
        <v>2137191.36</v>
      </c>
      <c r="X139" s="65">
        <v>0</v>
      </c>
      <c r="Y139" s="67">
        <f t="shared" ref="Y139:Y202" si="45">+(W139-X139)*(1+G139/100)</f>
        <v>2350910.4960000003</v>
      </c>
      <c r="Z139" s="64">
        <v>2565043.39</v>
      </c>
      <c r="AA139" s="68">
        <v>4295.32</v>
      </c>
      <c r="AB139" s="65">
        <v>0</v>
      </c>
      <c r="AC139" s="67">
        <f t="shared" si="28"/>
        <v>2821547.7290000003</v>
      </c>
      <c r="AD139" s="64">
        <v>2386939.2200000002</v>
      </c>
      <c r="AE139" s="68">
        <v>0</v>
      </c>
      <c r="AF139" s="65">
        <v>0</v>
      </c>
      <c r="AG139" s="67">
        <f t="shared" si="29"/>
        <v>2625633.1420000005</v>
      </c>
      <c r="AH139" s="64">
        <v>2597387.7000000002</v>
      </c>
      <c r="AI139" s="68">
        <v>0</v>
      </c>
      <c r="AJ139" s="64">
        <v>0</v>
      </c>
      <c r="AK139" s="67">
        <f t="shared" si="30"/>
        <v>2857126.47</v>
      </c>
      <c r="AL139" s="64">
        <v>2578917.9</v>
      </c>
      <c r="AM139" s="68">
        <v>0</v>
      </c>
      <c r="AN139" s="64">
        <v>0</v>
      </c>
      <c r="AO139" s="67">
        <f t="shared" si="31"/>
        <v>2836809.69</v>
      </c>
      <c r="AP139" s="69"/>
      <c r="AQ139" s="69"/>
      <c r="AR139" s="69"/>
      <c r="AS139" s="69"/>
      <c r="AT139" s="69"/>
      <c r="AU139" s="71"/>
      <c r="AV139" s="64">
        <v>0</v>
      </c>
      <c r="AW139" s="64">
        <v>0</v>
      </c>
      <c r="AX139" s="64">
        <v>0</v>
      </c>
      <c r="AY139" s="64">
        <v>0</v>
      </c>
      <c r="AZ139" s="64"/>
      <c r="BA139" s="64"/>
      <c r="BB139" s="64"/>
      <c r="BC139" s="64"/>
      <c r="BD139" s="72">
        <f t="shared" si="32"/>
        <v>2698405.51</v>
      </c>
      <c r="BE139" s="73">
        <f t="shared" ref="BE139:BE202" si="46">ROUND(BD139/F139,2)</f>
        <v>1412.78</v>
      </c>
      <c r="BF139" s="74">
        <f t="shared" si="44"/>
        <v>3373.62</v>
      </c>
      <c r="BG139" s="66">
        <f t="shared" ref="BG139:BG202" si="47">IF((BF139-BE139)&lt;0,0,(BF139-BE139)*F139)</f>
        <v>3745204.4</v>
      </c>
      <c r="BH139" s="75">
        <f t="shared" si="33"/>
        <v>1.4045265162792322E-3</v>
      </c>
      <c r="BI139" s="76">
        <f t="shared" si="34"/>
        <v>1.40452651627923E-3</v>
      </c>
      <c r="BJ139" s="76">
        <f>+BI139-'Izračun udjela za 2024. (euri)'!BI139</f>
        <v>3.9684077910058513E-8</v>
      </c>
    </row>
    <row r="140" spans="1:62" ht="15.75" customHeight="1" x14ac:dyDescent="0.25">
      <c r="A140" s="60">
        <v>1</v>
      </c>
      <c r="B140" s="61">
        <v>145</v>
      </c>
      <c r="C140" s="61">
        <v>6</v>
      </c>
      <c r="D140" s="62" t="s">
        <v>87</v>
      </c>
      <c r="E140" s="62" t="s">
        <v>219</v>
      </c>
      <c r="F140" s="63">
        <v>1180</v>
      </c>
      <c r="G140" s="64">
        <v>10</v>
      </c>
      <c r="H140" s="64">
        <v>966442.64</v>
      </c>
      <c r="I140" s="65">
        <v>0</v>
      </c>
      <c r="J140" s="66">
        <v>1063086.9040000001</v>
      </c>
      <c r="K140" s="64">
        <v>883414.95</v>
      </c>
      <c r="L140" s="65">
        <v>0</v>
      </c>
      <c r="M140" s="66">
        <v>971756.44500000007</v>
      </c>
      <c r="N140" s="64">
        <v>620721.53</v>
      </c>
      <c r="O140" s="65">
        <v>0</v>
      </c>
      <c r="P140" s="66">
        <v>682793.68300000008</v>
      </c>
      <c r="Q140" s="64">
        <v>719587.14</v>
      </c>
      <c r="R140" s="65">
        <v>0</v>
      </c>
      <c r="S140" s="66">
        <f t="shared" ref="S140:S203" si="48">+(Q140-R140)*(1+G140/100)</f>
        <v>791545.85400000005</v>
      </c>
      <c r="T140" s="64">
        <v>732427.47</v>
      </c>
      <c r="U140" s="65">
        <v>0</v>
      </c>
      <c r="V140" s="67">
        <f t="shared" ref="V140:V203" si="49">+(T140-U140)*(1+G140/100)</f>
        <v>805670.21700000006</v>
      </c>
      <c r="W140" s="64">
        <v>1004072.59</v>
      </c>
      <c r="X140" s="65">
        <v>0</v>
      </c>
      <c r="Y140" s="67">
        <f t="shared" si="45"/>
        <v>1104479.8490000002</v>
      </c>
      <c r="Z140" s="64">
        <v>1262297.58</v>
      </c>
      <c r="AA140" s="68">
        <v>0</v>
      </c>
      <c r="AB140" s="65">
        <v>0</v>
      </c>
      <c r="AC140" s="67">
        <f t="shared" ref="AC140:AC203" si="50">+(Z140-AB140-AA140+IF(AV140=0,AA140,AV140*$G$7))*(1+G140/100)</f>
        <v>1388527.3380000002</v>
      </c>
      <c r="AD140" s="64">
        <v>1222860.78</v>
      </c>
      <c r="AE140" s="68">
        <v>0</v>
      </c>
      <c r="AF140" s="65">
        <v>0</v>
      </c>
      <c r="AG140" s="67">
        <f t="shared" ref="AG140:AG203" si="51">+(AD140-AF140-AE140+IF(AW140=0,AE140,AW140*$G$7))*(1+G140/100)</f>
        <v>1345146.8580000002</v>
      </c>
      <c r="AH140" s="64">
        <v>1418468.53</v>
      </c>
      <c r="AI140" s="68">
        <v>0</v>
      </c>
      <c r="AJ140" s="64">
        <v>0</v>
      </c>
      <c r="AK140" s="67">
        <f t="shared" ref="AK140:AK203" si="52">+(AH140-AJ140-AI140+IF(AX140=0,AI140,AX140*$G$7))*(1+G140/100)</f>
        <v>1560315.3830000001</v>
      </c>
      <c r="AL140" s="64">
        <v>1518444.64</v>
      </c>
      <c r="AM140" s="68">
        <v>0</v>
      </c>
      <c r="AN140" s="64">
        <v>0</v>
      </c>
      <c r="AO140" s="67">
        <f t="shared" ref="AO140:AO203" si="53">+(AL140-AN140-AM140+IF(AY140=0,AM140,AY140*$G$7))*(1+G140/100)</f>
        <v>1670289.1040000001</v>
      </c>
      <c r="AP140" s="69"/>
      <c r="AQ140" s="69"/>
      <c r="AR140" s="69"/>
      <c r="AS140" s="69"/>
      <c r="AT140" s="69"/>
      <c r="AU140" s="71"/>
      <c r="AV140" s="64">
        <v>0</v>
      </c>
      <c r="AW140" s="64">
        <v>0</v>
      </c>
      <c r="AX140" s="64">
        <v>0</v>
      </c>
      <c r="AY140" s="64">
        <v>0</v>
      </c>
      <c r="AZ140" s="64"/>
      <c r="BA140" s="64"/>
      <c r="BB140" s="64"/>
      <c r="BC140" s="64"/>
      <c r="BD140" s="72">
        <f t="shared" ref="BD140:BD203" si="54">+ROUND((Y140+AC140+AG140+AK140+AO140)/5,2)</f>
        <v>1413751.71</v>
      </c>
      <c r="BE140" s="73">
        <f t="shared" si="46"/>
        <v>1198.0899999999999</v>
      </c>
      <c r="BF140" s="74">
        <f t="shared" si="44"/>
        <v>3373.62</v>
      </c>
      <c r="BG140" s="66">
        <f t="shared" si="47"/>
        <v>2567125.4</v>
      </c>
      <c r="BH140" s="75">
        <f t="shared" ref="BH140:BH203" si="55">+BG140/$BG$7</f>
        <v>9.6272334159223211E-4</v>
      </c>
      <c r="BI140" s="76">
        <f t="shared" ref="BI140:BI203" si="56">+ROUND(BH140,18)</f>
        <v>9.62723341592232E-4</v>
      </c>
      <c r="BJ140" s="76">
        <f>+BI140-'Izračun udjela za 2024. (euri)'!BI140</f>
        <v>5.0715515789766588E-9</v>
      </c>
    </row>
    <row r="141" spans="1:62" ht="15.75" customHeight="1" x14ac:dyDescent="0.25">
      <c r="A141" s="60">
        <v>1</v>
      </c>
      <c r="B141" s="61">
        <v>146</v>
      </c>
      <c r="C141" s="61">
        <v>2</v>
      </c>
      <c r="D141" s="62" t="s">
        <v>87</v>
      </c>
      <c r="E141" s="62" t="s">
        <v>220</v>
      </c>
      <c r="F141" s="63">
        <v>1388</v>
      </c>
      <c r="G141" s="64">
        <v>10</v>
      </c>
      <c r="H141" s="64">
        <v>1791499.15</v>
      </c>
      <c r="I141" s="65">
        <v>84456.671300000002</v>
      </c>
      <c r="J141" s="66">
        <v>1877746.7265699999</v>
      </c>
      <c r="K141" s="64">
        <v>1947628.59</v>
      </c>
      <c r="L141" s="65">
        <v>91817.044699999999</v>
      </c>
      <c r="M141" s="66">
        <v>2041392.6998300003</v>
      </c>
      <c r="N141" s="64">
        <v>3063396.88</v>
      </c>
      <c r="O141" s="65">
        <v>144417.64780000001</v>
      </c>
      <c r="P141" s="66">
        <v>3210877.1554200002</v>
      </c>
      <c r="Q141" s="64">
        <v>2621895.56</v>
      </c>
      <c r="R141" s="65">
        <v>138609.88990000001</v>
      </c>
      <c r="S141" s="66">
        <f t="shared" si="48"/>
        <v>2731614.2371100006</v>
      </c>
      <c r="T141" s="64">
        <f>3259084.41-706169.02</f>
        <v>2552915.39</v>
      </c>
      <c r="U141" s="65">
        <v>154202.532737</v>
      </c>
      <c r="V141" s="67">
        <f t="shared" si="49"/>
        <v>2638584.1429893007</v>
      </c>
      <c r="W141" s="64">
        <f>2289232.54-259101.44</f>
        <v>2030131.1</v>
      </c>
      <c r="X141" s="65">
        <v>109011.150593</v>
      </c>
      <c r="Y141" s="67">
        <f t="shared" si="45"/>
        <v>2113231.9443477001</v>
      </c>
      <c r="Z141" s="64">
        <v>1539137.06</v>
      </c>
      <c r="AA141" s="68">
        <v>1812.58</v>
      </c>
      <c r="AB141" s="65">
        <v>84716.721512000004</v>
      </c>
      <c r="AC141" s="67">
        <f t="shared" si="50"/>
        <v>1601168.5343368</v>
      </c>
      <c r="AD141" s="64">
        <v>2028781.95</v>
      </c>
      <c r="AE141" s="68">
        <v>630</v>
      </c>
      <c r="AF141" s="65">
        <v>91592.815594999993</v>
      </c>
      <c r="AG141" s="67">
        <f t="shared" si="51"/>
        <v>2133515.0478455001</v>
      </c>
      <c r="AH141" s="64">
        <v>2200316.3199999998</v>
      </c>
      <c r="AI141" s="68">
        <v>1299.3699999999999</v>
      </c>
      <c r="AJ141" s="64">
        <v>104794.61087600001</v>
      </c>
      <c r="AK141" s="67">
        <f t="shared" si="52"/>
        <v>2323444.5730363997</v>
      </c>
      <c r="AL141" s="64">
        <v>2206177.7200000002</v>
      </c>
      <c r="AM141" s="68">
        <v>3219.18</v>
      </c>
      <c r="AN141" s="64">
        <v>103813.903082</v>
      </c>
      <c r="AO141" s="67">
        <f t="shared" si="53"/>
        <v>2340409.1006098003</v>
      </c>
      <c r="AP141" s="69"/>
      <c r="AQ141" s="69"/>
      <c r="AR141" s="69"/>
      <c r="AS141" s="69"/>
      <c r="AT141" s="69"/>
      <c r="AU141" s="71"/>
      <c r="AV141" s="64">
        <v>2</v>
      </c>
      <c r="AW141" s="64">
        <v>2</v>
      </c>
      <c r="AX141" s="64">
        <v>12</v>
      </c>
      <c r="AY141" s="64">
        <v>19</v>
      </c>
      <c r="AZ141" s="64"/>
      <c r="BA141" s="64"/>
      <c r="BB141" s="64"/>
      <c r="BC141" s="64"/>
      <c r="BD141" s="72">
        <f t="shared" si="54"/>
        <v>2102353.84</v>
      </c>
      <c r="BE141" s="73">
        <f t="shared" si="46"/>
        <v>1514.66</v>
      </c>
      <c r="BF141" s="74">
        <f t="shared" si="44"/>
        <v>3373.62</v>
      </c>
      <c r="BG141" s="66">
        <f t="shared" si="47"/>
        <v>2580236.4799999995</v>
      </c>
      <c r="BH141" s="75">
        <f t="shared" si="55"/>
        <v>9.6764025868147226E-4</v>
      </c>
      <c r="BI141" s="76">
        <f t="shared" si="56"/>
        <v>9.6764025868147205E-4</v>
      </c>
      <c r="BJ141" s="76">
        <f>+BI141-'Izračun udjela za 2024. (euri)'!BI141</f>
        <v>2.1950969330089033E-8</v>
      </c>
    </row>
    <row r="142" spans="1:62" ht="15.75" customHeight="1" x14ac:dyDescent="0.25">
      <c r="A142" s="60">
        <v>1</v>
      </c>
      <c r="B142" s="61">
        <v>148</v>
      </c>
      <c r="C142" s="61">
        <v>17</v>
      </c>
      <c r="D142" s="62" t="s">
        <v>87</v>
      </c>
      <c r="E142" s="62" t="s">
        <v>221</v>
      </c>
      <c r="F142" s="63">
        <v>3144</v>
      </c>
      <c r="G142" s="64">
        <v>10</v>
      </c>
      <c r="H142" s="64">
        <v>2948703.61</v>
      </c>
      <c r="I142" s="65">
        <v>452203.53</v>
      </c>
      <c r="J142" s="66">
        <v>2746150.0880000005</v>
      </c>
      <c r="K142" s="64">
        <v>2704160.35</v>
      </c>
      <c r="L142" s="65">
        <v>436023.505</v>
      </c>
      <c r="M142" s="66">
        <v>2494950.5295000006</v>
      </c>
      <c r="N142" s="64">
        <v>2565082.8199999998</v>
      </c>
      <c r="O142" s="65">
        <v>230858.17060000001</v>
      </c>
      <c r="P142" s="66">
        <v>2567647.1143400003</v>
      </c>
      <c r="Q142" s="64">
        <v>3061170.57</v>
      </c>
      <c r="R142" s="65">
        <v>279897.93239999999</v>
      </c>
      <c r="S142" s="66">
        <f t="shared" si="48"/>
        <v>3059399.9013600005</v>
      </c>
      <c r="T142" s="64">
        <v>3045636.44</v>
      </c>
      <c r="U142" s="65">
        <v>281783.70312800002</v>
      </c>
      <c r="V142" s="67">
        <f t="shared" si="49"/>
        <v>3040238.0105591998</v>
      </c>
      <c r="W142" s="64">
        <v>4182882.23</v>
      </c>
      <c r="X142" s="65">
        <v>380262.41402299999</v>
      </c>
      <c r="Y142" s="67">
        <f t="shared" si="45"/>
        <v>4182881.7975747003</v>
      </c>
      <c r="Z142" s="64">
        <v>5178885.26</v>
      </c>
      <c r="AA142" s="68">
        <v>47854.03</v>
      </c>
      <c r="AB142" s="65">
        <v>470808.15347700001</v>
      </c>
      <c r="AC142" s="67">
        <f t="shared" si="50"/>
        <v>5309395.3841752997</v>
      </c>
      <c r="AD142" s="64">
        <v>5030906.6900000004</v>
      </c>
      <c r="AE142" s="68">
        <v>52496.480000000003</v>
      </c>
      <c r="AF142" s="65">
        <v>468384.91590000002</v>
      </c>
      <c r="AG142" s="67">
        <f t="shared" si="51"/>
        <v>5152427.8235099996</v>
      </c>
      <c r="AH142" s="64">
        <v>4339872.75</v>
      </c>
      <c r="AI142" s="68">
        <v>23554.91</v>
      </c>
      <c r="AJ142" s="64">
        <v>413106.57193699997</v>
      </c>
      <c r="AK142" s="67">
        <f t="shared" si="52"/>
        <v>4501432.3948693005</v>
      </c>
      <c r="AL142" s="64">
        <v>4641922.62</v>
      </c>
      <c r="AM142" s="68">
        <v>22350.93</v>
      </c>
      <c r="AN142" s="64">
        <v>418209.27516999998</v>
      </c>
      <c r="AO142" s="67">
        <f t="shared" si="53"/>
        <v>4816198.6563130002</v>
      </c>
      <c r="AP142" s="69"/>
      <c r="AQ142" s="69"/>
      <c r="AR142" s="69"/>
      <c r="AS142" s="69"/>
      <c r="AT142" s="69"/>
      <c r="AU142" s="71"/>
      <c r="AV142" s="64">
        <v>111</v>
      </c>
      <c r="AW142" s="64">
        <v>116</v>
      </c>
      <c r="AX142" s="64">
        <v>126</v>
      </c>
      <c r="AY142" s="64">
        <v>118</v>
      </c>
      <c r="AZ142" s="64"/>
      <c r="BA142" s="64"/>
      <c r="BB142" s="64"/>
      <c r="BC142" s="64"/>
      <c r="BD142" s="72">
        <f t="shared" si="54"/>
        <v>4792467.21</v>
      </c>
      <c r="BE142" s="73">
        <f t="shared" si="46"/>
        <v>1524.32</v>
      </c>
      <c r="BF142" s="74">
        <f t="shared" si="44"/>
        <v>3373.62</v>
      </c>
      <c r="BG142" s="66">
        <f t="shared" si="47"/>
        <v>5814199.2000000002</v>
      </c>
      <c r="BH142" s="75">
        <f t="shared" si="55"/>
        <v>2.1804409252882163E-3</v>
      </c>
      <c r="BI142" s="76">
        <f t="shared" si="56"/>
        <v>2.1804409252882198E-3</v>
      </c>
      <c r="BJ142" s="76">
        <f>+BI142-'Izračun udjela za 2024. (euri)'!BI142</f>
        <v>3.1082074169672125E-8</v>
      </c>
    </row>
    <row r="143" spans="1:62" ht="15.75" customHeight="1" x14ac:dyDescent="0.25">
      <c r="A143" s="60">
        <v>1</v>
      </c>
      <c r="B143" s="61">
        <v>149</v>
      </c>
      <c r="C143" s="61">
        <v>3</v>
      </c>
      <c r="D143" s="62" t="s">
        <v>87</v>
      </c>
      <c r="E143" s="62" t="s">
        <v>222</v>
      </c>
      <c r="F143" s="63">
        <v>1462</v>
      </c>
      <c r="G143" s="64">
        <v>10</v>
      </c>
      <c r="H143" s="64">
        <v>905624.04</v>
      </c>
      <c r="I143" s="65">
        <v>0</v>
      </c>
      <c r="J143" s="66">
        <v>996186.44400000013</v>
      </c>
      <c r="K143" s="64">
        <v>825588.47</v>
      </c>
      <c r="L143" s="65">
        <v>0</v>
      </c>
      <c r="M143" s="66">
        <v>908147.31700000004</v>
      </c>
      <c r="N143" s="64">
        <v>848711.23</v>
      </c>
      <c r="O143" s="65">
        <v>17833.469300000001</v>
      </c>
      <c r="P143" s="66">
        <v>913965.53677000001</v>
      </c>
      <c r="Q143" s="64">
        <v>786489.89</v>
      </c>
      <c r="R143" s="65">
        <v>23116.041399999998</v>
      </c>
      <c r="S143" s="66">
        <f t="shared" si="48"/>
        <v>839711.23346000013</v>
      </c>
      <c r="T143" s="64">
        <v>292308.87</v>
      </c>
      <c r="U143" s="65">
        <v>8890.6744060000001</v>
      </c>
      <c r="V143" s="67">
        <f t="shared" si="49"/>
        <v>311760.01515340002</v>
      </c>
      <c r="W143" s="64">
        <v>1015203.81</v>
      </c>
      <c r="X143" s="65">
        <v>29569.155669</v>
      </c>
      <c r="Y143" s="67">
        <f t="shared" si="45"/>
        <v>1084198.1197641001</v>
      </c>
      <c r="Z143" s="64">
        <v>995444.41</v>
      </c>
      <c r="AA143" s="68">
        <v>1730.97</v>
      </c>
      <c r="AB143" s="65">
        <v>28993.627672999999</v>
      </c>
      <c r="AC143" s="67">
        <f t="shared" si="50"/>
        <v>1063095.8605597001</v>
      </c>
      <c r="AD143" s="64">
        <v>787638.14</v>
      </c>
      <c r="AE143" s="68">
        <v>337</v>
      </c>
      <c r="AF143" s="65">
        <v>21476.405665999999</v>
      </c>
      <c r="AG143" s="67">
        <f t="shared" si="51"/>
        <v>842777.90776740015</v>
      </c>
      <c r="AH143" s="64">
        <v>965549.21</v>
      </c>
      <c r="AI143" s="68">
        <v>0</v>
      </c>
      <c r="AJ143" s="64">
        <v>28123.379928999999</v>
      </c>
      <c r="AK143" s="67">
        <f t="shared" si="52"/>
        <v>1031168.4130781</v>
      </c>
      <c r="AL143" s="64">
        <v>1187766.08</v>
      </c>
      <c r="AM143" s="68">
        <v>0</v>
      </c>
      <c r="AN143" s="64">
        <v>34595.137871999999</v>
      </c>
      <c r="AO143" s="67">
        <f t="shared" si="53"/>
        <v>1268488.0363408001</v>
      </c>
      <c r="AP143" s="69"/>
      <c r="AQ143" s="69"/>
      <c r="AR143" s="69"/>
      <c r="AS143" s="69"/>
      <c r="AT143" s="69"/>
      <c r="AU143" s="71"/>
      <c r="AV143" s="64">
        <v>0</v>
      </c>
      <c r="AW143" s="64">
        <v>0</v>
      </c>
      <c r="AX143" s="64">
        <v>0</v>
      </c>
      <c r="AY143" s="64">
        <v>0</v>
      </c>
      <c r="AZ143" s="64"/>
      <c r="BA143" s="64"/>
      <c r="BB143" s="64"/>
      <c r="BC143" s="64"/>
      <c r="BD143" s="72">
        <f t="shared" si="54"/>
        <v>1057945.67</v>
      </c>
      <c r="BE143" s="73">
        <f t="shared" si="46"/>
        <v>723.63</v>
      </c>
      <c r="BF143" s="74">
        <f t="shared" si="44"/>
        <v>3373.62</v>
      </c>
      <c r="BG143" s="66">
        <f t="shared" si="47"/>
        <v>3874285.38</v>
      </c>
      <c r="BH143" s="75">
        <f t="shared" si="55"/>
        <v>1.4529344640957277E-3</v>
      </c>
      <c r="BI143" s="76">
        <f t="shared" si="56"/>
        <v>1.4529344640957301E-3</v>
      </c>
      <c r="BJ143" s="76">
        <f>+BI143-'Izračun udjela za 2024. (euri)'!BI143</f>
        <v>1.2318111159998618E-8</v>
      </c>
    </row>
    <row r="144" spans="1:62" ht="15.75" customHeight="1" x14ac:dyDescent="0.25">
      <c r="A144" s="60">
        <v>1</v>
      </c>
      <c r="B144" s="61">
        <v>150</v>
      </c>
      <c r="C144" s="61">
        <v>3</v>
      </c>
      <c r="D144" s="62" t="s">
        <v>91</v>
      </c>
      <c r="E144" s="62" t="s">
        <v>223</v>
      </c>
      <c r="F144" s="63">
        <v>1879</v>
      </c>
      <c r="G144" s="64">
        <v>12</v>
      </c>
      <c r="H144" s="64">
        <v>1635668.29</v>
      </c>
      <c r="I144" s="65">
        <v>127154.57369999999</v>
      </c>
      <c r="J144" s="66">
        <v>1689535.3622560001</v>
      </c>
      <c r="K144" s="64">
        <v>1513699.89</v>
      </c>
      <c r="L144" s="65">
        <v>179809.45189999999</v>
      </c>
      <c r="M144" s="66">
        <v>1493957.290672</v>
      </c>
      <c r="N144" s="64">
        <v>1735112.94</v>
      </c>
      <c r="O144" s="65">
        <v>97232.375599999999</v>
      </c>
      <c r="P144" s="66">
        <v>1834426.2321280001</v>
      </c>
      <c r="Q144" s="64">
        <v>2055788.75</v>
      </c>
      <c r="R144" s="65">
        <v>117541.21520000001</v>
      </c>
      <c r="S144" s="66">
        <f t="shared" si="48"/>
        <v>2170837.2389760003</v>
      </c>
      <c r="T144" s="64">
        <v>1561319.38</v>
      </c>
      <c r="U144" s="65">
        <v>90557.422921000005</v>
      </c>
      <c r="V144" s="67">
        <f t="shared" si="49"/>
        <v>1647253.39192848</v>
      </c>
      <c r="W144" s="64">
        <v>1876783.38</v>
      </c>
      <c r="X144" s="65">
        <v>101087.59164</v>
      </c>
      <c r="Y144" s="67">
        <f t="shared" si="45"/>
        <v>1988779.2829632</v>
      </c>
      <c r="Z144" s="64">
        <v>2394943.79</v>
      </c>
      <c r="AA144" s="68">
        <v>4256.8</v>
      </c>
      <c r="AB144" s="65">
        <v>135563.18352799999</v>
      </c>
      <c r="AC144" s="67">
        <f t="shared" si="50"/>
        <v>2532458.6632486405</v>
      </c>
      <c r="AD144" s="64">
        <v>2308001.75</v>
      </c>
      <c r="AE144" s="68">
        <v>3692.5</v>
      </c>
      <c r="AF144" s="65">
        <v>126948.090325</v>
      </c>
      <c r="AG144" s="67">
        <f t="shared" si="51"/>
        <v>2445364.4988360004</v>
      </c>
      <c r="AH144" s="64">
        <v>2375231.71</v>
      </c>
      <c r="AI144" s="68">
        <v>5477</v>
      </c>
      <c r="AJ144" s="64">
        <v>133302.79949999999</v>
      </c>
      <c r="AK144" s="67">
        <f t="shared" si="52"/>
        <v>2514906.1397600002</v>
      </c>
      <c r="AL144" s="64">
        <v>2498994.4300000002</v>
      </c>
      <c r="AM144" s="68">
        <v>4315.3100000000004</v>
      </c>
      <c r="AN144" s="64">
        <v>141452.60925000001</v>
      </c>
      <c r="AO144" s="67">
        <f t="shared" si="53"/>
        <v>2650733.6920400001</v>
      </c>
      <c r="AP144" s="69"/>
      <c r="AQ144" s="69"/>
      <c r="AR144" s="69"/>
      <c r="AS144" s="69"/>
      <c r="AT144" s="69"/>
      <c r="AU144" s="71"/>
      <c r="AV144" s="64">
        <v>4</v>
      </c>
      <c r="AW144" s="64">
        <v>4</v>
      </c>
      <c r="AX144" s="64">
        <v>6</v>
      </c>
      <c r="AY144" s="64">
        <v>9</v>
      </c>
      <c r="AZ144" s="64"/>
      <c r="BA144" s="64"/>
      <c r="BB144" s="64"/>
      <c r="BC144" s="64"/>
      <c r="BD144" s="72">
        <f t="shared" si="54"/>
        <v>2426448.46</v>
      </c>
      <c r="BE144" s="73">
        <f t="shared" si="46"/>
        <v>1291.3499999999999</v>
      </c>
      <c r="BF144" s="74">
        <f>+$BJ$601</f>
        <v>3415.13</v>
      </c>
      <c r="BG144" s="66">
        <f t="shared" si="47"/>
        <v>3990582.6200000006</v>
      </c>
      <c r="BH144" s="75">
        <f t="shared" si="55"/>
        <v>1.4965482538664785E-3</v>
      </c>
      <c r="BI144" s="76">
        <f t="shared" si="56"/>
        <v>1.49654825386648E-3</v>
      </c>
      <c r="BJ144" s="76">
        <f>+BI144-'Izračun udjela za 2024. (euri)'!BI144</f>
        <v>-3.6433128539894652E-8</v>
      </c>
    </row>
    <row r="145" spans="1:62" ht="15.75" customHeight="1" x14ac:dyDescent="0.25">
      <c r="A145" s="60">
        <v>1</v>
      </c>
      <c r="B145" s="61">
        <v>151</v>
      </c>
      <c r="C145" s="61">
        <v>5</v>
      </c>
      <c r="D145" s="62" t="s">
        <v>87</v>
      </c>
      <c r="E145" s="62" t="s">
        <v>224</v>
      </c>
      <c r="F145" s="63">
        <v>1132</v>
      </c>
      <c r="G145" s="64">
        <v>10</v>
      </c>
      <c r="H145" s="64">
        <v>1951237.4</v>
      </c>
      <c r="I145" s="65">
        <v>56263.840799999998</v>
      </c>
      <c r="J145" s="66">
        <v>2084470.9151200003</v>
      </c>
      <c r="K145" s="64">
        <v>2125060.52</v>
      </c>
      <c r="L145" s="65">
        <v>61275.996200000001</v>
      </c>
      <c r="M145" s="66">
        <v>2270162.9761800002</v>
      </c>
      <c r="N145" s="64">
        <v>1894189.22</v>
      </c>
      <c r="O145" s="65">
        <v>54618.9787</v>
      </c>
      <c r="P145" s="66">
        <v>2023527.2654300001</v>
      </c>
      <c r="Q145" s="64">
        <v>1568878.67</v>
      </c>
      <c r="R145" s="65">
        <v>45535.372600000002</v>
      </c>
      <c r="S145" s="66">
        <f t="shared" si="48"/>
        <v>1675677.6271400002</v>
      </c>
      <c r="T145" s="64">
        <v>1514976.51</v>
      </c>
      <c r="U145" s="65">
        <v>44039.650721999998</v>
      </c>
      <c r="V145" s="67">
        <f t="shared" si="49"/>
        <v>1618030.5452058001</v>
      </c>
      <c r="W145" s="64">
        <v>1717429.18</v>
      </c>
      <c r="X145" s="65">
        <v>50022.295215999999</v>
      </c>
      <c r="Y145" s="67">
        <f t="shared" si="45"/>
        <v>1834147.5732624002</v>
      </c>
      <c r="Z145" s="64">
        <v>2197871.7799999998</v>
      </c>
      <c r="AA145" s="68">
        <v>2200</v>
      </c>
      <c r="AB145" s="65">
        <v>64015.760746</v>
      </c>
      <c r="AC145" s="67">
        <f t="shared" si="50"/>
        <v>2347241.6211794</v>
      </c>
      <c r="AD145" s="64">
        <v>1981261.61</v>
      </c>
      <c r="AE145" s="68">
        <v>0.01</v>
      </c>
      <c r="AF145" s="65">
        <v>56729.512318000001</v>
      </c>
      <c r="AG145" s="67">
        <f t="shared" si="51"/>
        <v>2116985.3074502004</v>
      </c>
      <c r="AH145" s="64">
        <v>1816271.23</v>
      </c>
      <c r="AI145" s="68">
        <v>463.48</v>
      </c>
      <c r="AJ145" s="64">
        <v>54118.010687000002</v>
      </c>
      <c r="AK145" s="67">
        <f t="shared" si="52"/>
        <v>1959308.7132443001</v>
      </c>
      <c r="AL145" s="64">
        <v>2572873.06</v>
      </c>
      <c r="AM145" s="68">
        <v>2791.88</v>
      </c>
      <c r="AN145" s="64">
        <v>74207.500727000006</v>
      </c>
      <c r="AO145" s="67">
        <f t="shared" si="53"/>
        <v>2776811.0472003003</v>
      </c>
      <c r="AP145" s="69"/>
      <c r="AQ145" s="69"/>
      <c r="AR145" s="69"/>
      <c r="AS145" s="69"/>
      <c r="AT145" s="69"/>
      <c r="AU145" s="71"/>
      <c r="AV145" s="64">
        <v>0</v>
      </c>
      <c r="AW145" s="64">
        <v>0</v>
      </c>
      <c r="AX145" s="64">
        <v>13</v>
      </c>
      <c r="AY145" s="64">
        <v>19</v>
      </c>
      <c r="AZ145" s="64"/>
      <c r="BA145" s="64"/>
      <c r="BB145" s="64"/>
      <c r="BC145" s="64"/>
      <c r="BD145" s="72">
        <f t="shared" si="54"/>
        <v>2206898.85</v>
      </c>
      <c r="BE145" s="73">
        <f t="shared" si="46"/>
        <v>1949.56</v>
      </c>
      <c r="BF145" s="74">
        <f t="shared" ref="BF145:BF146" si="57">+$BJ$600</f>
        <v>3373.62</v>
      </c>
      <c r="BG145" s="66">
        <f t="shared" si="47"/>
        <v>1612035.92</v>
      </c>
      <c r="BH145" s="75">
        <f t="shared" si="55"/>
        <v>6.0454569444449741E-4</v>
      </c>
      <c r="BI145" s="76">
        <f t="shared" si="56"/>
        <v>6.0454569444449698E-4</v>
      </c>
      <c r="BJ145" s="76">
        <f>+BI145-'Izračun udjela za 2024. (euri)'!BI145</f>
        <v>1.4820857393020755E-8</v>
      </c>
    </row>
    <row r="146" spans="1:62" ht="15.75" customHeight="1" x14ac:dyDescent="0.25">
      <c r="A146" s="60">
        <v>1</v>
      </c>
      <c r="B146" s="61">
        <v>152</v>
      </c>
      <c r="C146" s="61">
        <v>2</v>
      </c>
      <c r="D146" s="62" t="s">
        <v>87</v>
      </c>
      <c r="E146" s="62" t="s">
        <v>225</v>
      </c>
      <c r="F146" s="63">
        <v>4592</v>
      </c>
      <c r="G146" s="64">
        <v>10</v>
      </c>
      <c r="H146" s="64">
        <v>15715890.16</v>
      </c>
      <c r="I146" s="65">
        <v>740895.16090000002</v>
      </c>
      <c r="J146" s="66">
        <v>16472494.49901</v>
      </c>
      <c r="K146" s="64">
        <v>15837613.32</v>
      </c>
      <c r="L146" s="65">
        <v>746633.51969999995</v>
      </c>
      <c r="M146" s="66">
        <v>16600077.780330002</v>
      </c>
      <c r="N146" s="64">
        <v>14525901.880000001</v>
      </c>
      <c r="O146" s="65">
        <v>0</v>
      </c>
      <c r="P146" s="66">
        <v>15978492.068000002</v>
      </c>
      <c r="Q146" s="64">
        <v>15891588.699999999</v>
      </c>
      <c r="R146" s="65">
        <v>0</v>
      </c>
      <c r="S146" s="66">
        <f t="shared" si="48"/>
        <v>17480747.57</v>
      </c>
      <c r="T146" s="64">
        <v>14005092.460000001</v>
      </c>
      <c r="U146" s="65">
        <v>0</v>
      </c>
      <c r="V146" s="67">
        <f t="shared" si="49"/>
        <v>15405601.706000002</v>
      </c>
      <c r="W146" s="64">
        <v>14580893.02</v>
      </c>
      <c r="X146" s="65">
        <v>0</v>
      </c>
      <c r="Y146" s="67">
        <f t="shared" si="45"/>
        <v>16038982.322000001</v>
      </c>
      <c r="Z146" s="64">
        <v>16104856.460000001</v>
      </c>
      <c r="AA146" s="68">
        <v>14570</v>
      </c>
      <c r="AB146" s="65">
        <v>0</v>
      </c>
      <c r="AC146" s="67">
        <f t="shared" si="50"/>
        <v>17715342.106000002</v>
      </c>
      <c r="AD146" s="64">
        <v>16441582.970000001</v>
      </c>
      <c r="AE146" s="68">
        <v>4323.16</v>
      </c>
      <c r="AF146" s="65">
        <v>0</v>
      </c>
      <c r="AG146" s="67">
        <f t="shared" si="51"/>
        <v>18085741.267000001</v>
      </c>
      <c r="AH146" s="64">
        <v>13262437.32</v>
      </c>
      <c r="AI146" s="68">
        <v>612.74</v>
      </c>
      <c r="AJ146" s="64">
        <v>0</v>
      </c>
      <c r="AK146" s="67">
        <f t="shared" si="52"/>
        <v>14588681.052000001</v>
      </c>
      <c r="AL146" s="64">
        <v>16603685.82</v>
      </c>
      <c r="AM146" s="68">
        <v>1202.96</v>
      </c>
      <c r="AN146" s="64">
        <v>0</v>
      </c>
      <c r="AO146" s="67">
        <f t="shared" si="53"/>
        <v>18266031.146000002</v>
      </c>
      <c r="AP146" s="69"/>
      <c r="AQ146" s="69"/>
      <c r="AR146" s="69"/>
      <c r="AS146" s="69"/>
      <c r="AT146" s="69"/>
      <c r="AU146" s="71"/>
      <c r="AV146" s="64">
        <v>0</v>
      </c>
      <c r="AW146" s="64">
        <v>0</v>
      </c>
      <c r="AX146" s="64">
        <v>0</v>
      </c>
      <c r="AY146" s="64">
        <v>2</v>
      </c>
      <c r="AZ146" s="64"/>
      <c r="BA146" s="64"/>
      <c r="BB146" s="64"/>
      <c r="BC146" s="64"/>
      <c r="BD146" s="72">
        <f t="shared" si="54"/>
        <v>16938955.579999998</v>
      </c>
      <c r="BE146" s="73">
        <f t="shared" si="46"/>
        <v>3688.8</v>
      </c>
      <c r="BF146" s="74">
        <f t="shared" si="57"/>
        <v>3373.62</v>
      </c>
      <c r="BG146" s="66">
        <f t="shared" si="47"/>
        <v>0</v>
      </c>
      <c r="BH146" s="75">
        <f t="shared" si="55"/>
        <v>0</v>
      </c>
      <c r="BI146" s="76">
        <f t="shared" si="56"/>
        <v>0</v>
      </c>
      <c r="BJ146" s="76">
        <f>+BI146-'Izračun udjela za 2024. (euri)'!BI146</f>
        <v>0</v>
      </c>
    </row>
    <row r="147" spans="1:62" ht="15.75" customHeight="1" x14ac:dyDescent="0.25">
      <c r="A147" s="60">
        <v>1</v>
      </c>
      <c r="B147" s="61">
        <v>153</v>
      </c>
      <c r="C147" s="61">
        <v>17</v>
      </c>
      <c r="D147" s="62" t="s">
        <v>91</v>
      </c>
      <c r="E147" s="62" t="s">
        <v>226</v>
      </c>
      <c r="F147" s="63">
        <v>3979</v>
      </c>
      <c r="G147" s="64">
        <v>12</v>
      </c>
      <c r="H147" s="64">
        <v>11918035.59</v>
      </c>
      <c r="I147" s="65">
        <v>0</v>
      </c>
      <c r="J147" s="66">
        <v>13348199.860800002</v>
      </c>
      <c r="K147" s="64">
        <v>14053323.6</v>
      </c>
      <c r="L147" s="65">
        <v>0</v>
      </c>
      <c r="M147" s="66">
        <v>15739722.432000002</v>
      </c>
      <c r="N147" s="64">
        <v>12829359.85</v>
      </c>
      <c r="O147" s="65">
        <v>0</v>
      </c>
      <c r="P147" s="66">
        <v>14368883.032000002</v>
      </c>
      <c r="Q147" s="64">
        <v>12952707.65</v>
      </c>
      <c r="R147" s="65">
        <v>0</v>
      </c>
      <c r="S147" s="66">
        <f t="shared" si="48"/>
        <v>14507032.568000002</v>
      </c>
      <c r="T147" s="64">
        <v>14034059.619999999</v>
      </c>
      <c r="U147" s="65">
        <v>0</v>
      </c>
      <c r="V147" s="67">
        <f t="shared" si="49"/>
        <v>15718146.774400001</v>
      </c>
      <c r="W147" s="64">
        <v>15576001.15</v>
      </c>
      <c r="X147" s="65">
        <v>0</v>
      </c>
      <c r="Y147" s="67">
        <f t="shared" si="45"/>
        <v>17445121.288000003</v>
      </c>
      <c r="Z147" s="64">
        <v>16067498.02</v>
      </c>
      <c r="AA147" s="68">
        <v>1797451.98</v>
      </c>
      <c r="AB147" s="65">
        <v>0</v>
      </c>
      <c r="AC147" s="67">
        <f t="shared" si="50"/>
        <v>26064131.564800002</v>
      </c>
      <c r="AD147" s="64">
        <v>10565781.76</v>
      </c>
      <c r="AE147" s="68">
        <v>1312562.8400000001</v>
      </c>
      <c r="AF147" s="65">
        <v>0</v>
      </c>
      <c r="AG147" s="67">
        <f t="shared" si="51"/>
        <v>19785045.190400004</v>
      </c>
      <c r="AH147" s="64">
        <v>11026145.65</v>
      </c>
      <c r="AI147" s="68">
        <v>2314108.4300000002</v>
      </c>
      <c r="AJ147" s="64">
        <v>0</v>
      </c>
      <c r="AK147" s="67">
        <f t="shared" si="52"/>
        <v>20595161.6864</v>
      </c>
      <c r="AL147" s="64">
        <v>17601231.75</v>
      </c>
      <c r="AM147" s="68">
        <v>2331044.4300000002</v>
      </c>
      <c r="AN147" s="64">
        <v>0</v>
      </c>
      <c r="AO147" s="67">
        <f t="shared" si="53"/>
        <v>27863009.798400003</v>
      </c>
      <c r="AP147" s="69"/>
      <c r="AQ147" s="69"/>
      <c r="AR147" s="69"/>
      <c r="AS147" s="69"/>
      <c r="AT147" s="69"/>
      <c r="AU147" s="71"/>
      <c r="AV147" s="64">
        <v>6001</v>
      </c>
      <c r="AW147" s="64">
        <v>5608</v>
      </c>
      <c r="AX147" s="64">
        <v>6451</v>
      </c>
      <c r="AY147" s="64">
        <v>6405</v>
      </c>
      <c r="AZ147" s="64"/>
      <c r="BA147" s="64"/>
      <c r="BB147" s="64"/>
      <c r="BC147" s="64"/>
      <c r="BD147" s="72">
        <f t="shared" si="54"/>
        <v>22350493.91</v>
      </c>
      <c r="BE147" s="73">
        <f t="shared" si="46"/>
        <v>5617.11</v>
      </c>
      <c r="BF147" s="74">
        <f t="shared" ref="BF147:BF151" si="58">+$BJ$601</f>
        <v>3415.13</v>
      </c>
      <c r="BG147" s="66">
        <f t="shared" si="47"/>
        <v>0</v>
      </c>
      <c r="BH147" s="75">
        <f t="shared" si="55"/>
        <v>0</v>
      </c>
      <c r="BI147" s="76">
        <f t="shared" si="56"/>
        <v>0</v>
      </c>
      <c r="BJ147" s="76">
        <f>+BI147-'Izračun udjela za 2024. (euri)'!BI147</f>
        <v>0</v>
      </c>
    </row>
    <row r="148" spans="1:62" ht="15.75" customHeight="1" x14ac:dyDescent="0.25">
      <c r="A148" s="60">
        <v>1</v>
      </c>
      <c r="B148" s="61">
        <v>154</v>
      </c>
      <c r="C148" s="61">
        <v>16</v>
      </c>
      <c r="D148" s="62" t="s">
        <v>91</v>
      </c>
      <c r="E148" s="62" t="s">
        <v>227</v>
      </c>
      <c r="F148" s="63">
        <v>5045</v>
      </c>
      <c r="G148" s="64">
        <v>12</v>
      </c>
      <c r="H148" s="64">
        <v>2526155.2200000002</v>
      </c>
      <c r="I148" s="65">
        <v>296373.64250000002</v>
      </c>
      <c r="J148" s="66">
        <v>2497355.3668000004</v>
      </c>
      <c r="K148" s="64">
        <v>2652716.69</v>
      </c>
      <c r="L148" s="65">
        <v>538388.16200000001</v>
      </c>
      <c r="M148" s="66">
        <v>2368047.9513600003</v>
      </c>
      <c r="N148" s="64">
        <v>2889975.11</v>
      </c>
      <c r="O148" s="65">
        <v>227809.0674</v>
      </c>
      <c r="P148" s="66">
        <v>2981625.967712</v>
      </c>
      <c r="Q148" s="64">
        <v>4274499.2</v>
      </c>
      <c r="R148" s="65">
        <v>203645.0441</v>
      </c>
      <c r="S148" s="66">
        <f t="shared" si="48"/>
        <v>4559356.654608001</v>
      </c>
      <c r="T148" s="64">
        <v>3707465.13</v>
      </c>
      <c r="U148" s="65">
        <v>177029.67898999999</v>
      </c>
      <c r="V148" s="67">
        <f t="shared" si="49"/>
        <v>3954087.7051312001</v>
      </c>
      <c r="W148" s="64">
        <v>5820736.5300000003</v>
      </c>
      <c r="X148" s="65">
        <v>277179.60901499999</v>
      </c>
      <c r="Y148" s="67">
        <f t="shared" si="45"/>
        <v>6208783.7515032012</v>
      </c>
      <c r="Z148" s="64">
        <v>6886950.75</v>
      </c>
      <c r="AA148" s="68">
        <v>20190.580000000002</v>
      </c>
      <c r="AB148" s="65">
        <v>188231.82303199999</v>
      </c>
      <c r="AC148" s="67">
        <f t="shared" si="50"/>
        <v>7503471.7486041607</v>
      </c>
      <c r="AD148" s="64">
        <v>6952154.8499999996</v>
      </c>
      <c r="AE148" s="68">
        <v>8912.0300000000007</v>
      </c>
      <c r="AF148" s="65">
        <v>0</v>
      </c>
      <c r="AG148" s="67">
        <f t="shared" si="51"/>
        <v>7801631.9583999999</v>
      </c>
      <c r="AH148" s="64">
        <v>7661546.8499999996</v>
      </c>
      <c r="AI148" s="68">
        <v>5370.86</v>
      </c>
      <c r="AJ148" s="64">
        <v>0</v>
      </c>
      <c r="AK148" s="67">
        <f t="shared" si="52"/>
        <v>8633717.1087999996</v>
      </c>
      <c r="AL148" s="64">
        <v>8390025.1099999994</v>
      </c>
      <c r="AM148" s="68">
        <v>10645.04</v>
      </c>
      <c r="AN148" s="64">
        <v>0</v>
      </c>
      <c r="AO148" s="67">
        <f t="shared" si="53"/>
        <v>9472265.6784000006</v>
      </c>
      <c r="AP148" s="69"/>
      <c r="AQ148" s="69"/>
      <c r="AR148" s="69"/>
      <c r="AS148" s="69"/>
      <c r="AT148" s="69"/>
      <c r="AU148" s="71"/>
      <c r="AV148" s="64">
        <v>14</v>
      </c>
      <c r="AW148" s="64">
        <v>15</v>
      </c>
      <c r="AX148" s="64">
        <v>35</v>
      </c>
      <c r="AY148" s="64">
        <v>52</v>
      </c>
      <c r="AZ148" s="64"/>
      <c r="BA148" s="64"/>
      <c r="BB148" s="64"/>
      <c r="BC148" s="64"/>
      <c r="BD148" s="72">
        <f t="shared" si="54"/>
        <v>7923974.0499999998</v>
      </c>
      <c r="BE148" s="73">
        <f t="shared" si="46"/>
        <v>1570.66</v>
      </c>
      <c r="BF148" s="74">
        <f t="shared" si="58"/>
        <v>3415.13</v>
      </c>
      <c r="BG148" s="66">
        <f t="shared" si="47"/>
        <v>9305351.1500000004</v>
      </c>
      <c r="BH148" s="75">
        <f t="shared" si="55"/>
        <v>3.4896926943331712E-3</v>
      </c>
      <c r="BI148" s="76">
        <f t="shared" si="56"/>
        <v>3.4896926943331699E-3</v>
      </c>
      <c r="BJ148" s="76">
        <f>+BI148-'Izračun udjela za 2024. (euri)'!BI148</f>
        <v>-1.0763077678025909E-7</v>
      </c>
    </row>
    <row r="149" spans="1:62" ht="15.75" customHeight="1" x14ac:dyDescent="0.25">
      <c r="A149" s="60">
        <v>1</v>
      </c>
      <c r="B149" s="61">
        <v>155</v>
      </c>
      <c r="C149" s="61">
        <v>17</v>
      </c>
      <c r="D149" s="62" t="s">
        <v>91</v>
      </c>
      <c r="E149" s="62" t="s">
        <v>228</v>
      </c>
      <c r="F149" s="63">
        <v>9153</v>
      </c>
      <c r="G149" s="64">
        <v>12</v>
      </c>
      <c r="H149" s="64">
        <v>11587542.42</v>
      </c>
      <c r="I149" s="65">
        <v>1668143.2482</v>
      </c>
      <c r="J149" s="66">
        <v>11109727.072416002</v>
      </c>
      <c r="K149" s="64">
        <v>10649957.43</v>
      </c>
      <c r="L149" s="65">
        <v>1545736.7024000001</v>
      </c>
      <c r="M149" s="66">
        <v>10196727.214911999</v>
      </c>
      <c r="N149" s="64">
        <v>7941640.6900000004</v>
      </c>
      <c r="O149" s="65">
        <v>842381.94480000006</v>
      </c>
      <c r="P149" s="66">
        <v>7951169.7946240017</v>
      </c>
      <c r="Q149" s="64">
        <v>10039045.4</v>
      </c>
      <c r="R149" s="65">
        <v>1083098.3015999999</v>
      </c>
      <c r="S149" s="66">
        <f t="shared" si="48"/>
        <v>10030660.750208002</v>
      </c>
      <c r="T149" s="64">
        <v>8925397.6099999994</v>
      </c>
      <c r="U149" s="65">
        <v>968895.96479999996</v>
      </c>
      <c r="V149" s="67">
        <f t="shared" si="49"/>
        <v>8911281.8426239993</v>
      </c>
      <c r="W149" s="64">
        <v>12686532.380000001</v>
      </c>
      <c r="X149" s="65">
        <v>1359274.0997899999</v>
      </c>
      <c r="Y149" s="67">
        <f t="shared" si="45"/>
        <v>12686529.273835203</v>
      </c>
      <c r="Z149" s="64">
        <v>13674859.470000001</v>
      </c>
      <c r="AA149" s="68">
        <v>157899.49</v>
      </c>
      <c r="AB149" s="65">
        <v>1465166.4769629999</v>
      </c>
      <c r="AC149" s="67">
        <f t="shared" si="50"/>
        <v>14225448.723401442</v>
      </c>
      <c r="AD149" s="64">
        <v>13839037.24</v>
      </c>
      <c r="AE149" s="68">
        <v>96005.18</v>
      </c>
      <c r="AF149" s="65">
        <v>1359099.3747640001</v>
      </c>
      <c r="AG149" s="67">
        <f t="shared" si="51"/>
        <v>14516804.607464321</v>
      </c>
      <c r="AH149" s="64">
        <v>13264057.779999999</v>
      </c>
      <c r="AI149" s="68">
        <v>107245.13</v>
      </c>
      <c r="AJ149" s="64">
        <v>777813.13181599998</v>
      </c>
      <c r="AK149" s="67">
        <f t="shared" si="52"/>
        <v>14909439.46036608</v>
      </c>
      <c r="AL149" s="64">
        <v>13822240.630000001</v>
      </c>
      <c r="AM149" s="68">
        <v>110749.5</v>
      </c>
      <c r="AN149" s="64">
        <v>774606.89353999996</v>
      </c>
      <c r="AO149" s="67">
        <f t="shared" si="53"/>
        <v>15631710.344835201</v>
      </c>
      <c r="AP149" s="69"/>
      <c r="AQ149" s="69"/>
      <c r="AR149" s="69"/>
      <c r="AS149" s="69"/>
      <c r="AT149" s="69"/>
      <c r="AU149" s="71"/>
      <c r="AV149" s="64">
        <v>433</v>
      </c>
      <c r="AW149" s="64">
        <v>385</v>
      </c>
      <c r="AX149" s="64">
        <v>622</v>
      </c>
      <c r="AY149" s="64">
        <v>680</v>
      </c>
      <c r="AZ149" s="64"/>
      <c r="BA149" s="64"/>
      <c r="BB149" s="64"/>
      <c r="BC149" s="64"/>
      <c r="BD149" s="72">
        <f t="shared" si="54"/>
        <v>14393986.48</v>
      </c>
      <c r="BE149" s="73">
        <f t="shared" si="46"/>
        <v>1572.6</v>
      </c>
      <c r="BF149" s="74">
        <f t="shared" si="58"/>
        <v>3415.13</v>
      </c>
      <c r="BG149" s="66">
        <f t="shared" si="47"/>
        <v>16864677.090000004</v>
      </c>
      <c r="BH149" s="75">
        <f t="shared" si="55"/>
        <v>6.3245910320387016E-3</v>
      </c>
      <c r="BI149" s="76">
        <f t="shared" si="56"/>
        <v>6.3245910320386999E-3</v>
      </c>
      <c r="BJ149" s="76">
        <f>+BI149-'Izračun udjela za 2024. (euri)'!BI149</f>
        <v>-1.3013416665010741E-7</v>
      </c>
    </row>
    <row r="150" spans="1:62" ht="15.75" customHeight="1" x14ac:dyDescent="0.25">
      <c r="A150" s="60">
        <v>1</v>
      </c>
      <c r="B150" s="61">
        <v>156</v>
      </c>
      <c r="C150" s="61">
        <v>5</v>
      </c>
      <c r="D150" s="62" t="s">
        <v>91</v>
      </c>
      <c r="E150" s="62" t="s">
        <v>229</v>
      </c>
      <c r="F150" s="63">
        <v>12723</v>
      </c>
      <c r="G150" s="64">
        <v>12</v>
      </c>
      <c r="H150" s="64">
        <v>24522703.82</v>
      </c>
      <c r="I150" s="65">
        <v>2207044.9443999999</v>
      </c>
      <c r="J150" s="66">
        <v>24993537.940672003</v>
      </c>
      <c r="K150" s="64">
        <v>25237808.129999999</v>
      </c>
      <c r="L150" s="65">
        <v>2271404.3160999999</v>
      </c>
      <c r="M150" s="66">
        <v>25722372.271568</v>
      </c>
      <c r="N150" s="64">
        <v>21502345.73</v>
      </c>
      <c r="O150" s="65">
        <v>1935209.8219000001</v>
      </c>
      <c r="P150" s="66">
        <v>21915192.217072003</v>
      </c>
      <c r="Q150" s="64">
        <v>23727427.079999998</v>
      </c>
      <c r="R150" s="65">
        <v>2144067.8330999999</v>
      </c>
      <c r="S150" s="66">
        <f t="shared" si="48"/>
        <v>24173362.356528003</v>
      </c>
      <c r="T150" s="64">
        <v>20957282.170000002</v>
      </c>
      <c r="U150" s="65">
        <v>1897150.8942760001</v>
      </c>
      <c r="V150" s="67">
        <f t="shared" si="49"/>
        <v>21347347.028810885</v>
      </c>
      <c r="W150" s="64">
        <v>26679918.91</v>
      </c>
      <c r="X150" s="65">
        <v>2425446.7759790001</v>
      </c>
      <c r="Y150" s="67">
        <f t="shared" si="45"/>
        <v>27165008.790103521</v>
      </c>
      <c r="Z150" s="64">
        <v>31660146.800000001</v>
      </c>
      <c r="AA150" s="68">
        <v>15899.62</v>
      </c>
      <c r="AB150" s="65">
        <v>2878194.5789450002</v>
      </c>
      <c r="AC150" s="67">
        <f t="shared" si="50"/>
        <v>32235786.487581603</v>
      </c>
      <c r="AD150" s="64">
        <v>29759873.77</v>
      </c>
      <c r="AE150" s="68">
        <v>8556.92</v>
      </c>
      <c r="AF150" s="65">
        <v>2664618.495379</v>
      </c>
      <c r="AG150" s="67">
        <f t="shared" si="51"/>
        <v>30343822.157175519</v>
      </c>
      <c r="AH150" s="64">
        <v>27657335.859999999</v>
      </c>
      <c r="AI150" s="68">
        <v>2960.92</v>
      </c>
      <c r="AJ150" s="64">
        <v>2514310.2814810001</v>
      </c>
      <c r="AK150" s="67">
        <f t="shared" si="52"/>
        <v>28193832.417541277</v>
      </c>
      <c r="AL150" s="64">
        <v>36954282.369999997</v>
      </c>
      <c r="AM150" s="68">
        <v>9026.3799999999992</v>
      </c>
      <c r="AN150" s="64">
        <v>3359489.5015219999</v>
      </c>
      <c r="AO150" s="67">
        <f t="shared" si="53"/>
        <v>37666458.46709536</v>
      </c>
      <c r="AP150" s="69"/>
      <c r="AQ150" s="69"/>
      <c r="AR150" s="69"/>
      <c r="AS150" s="69"/>
      <c r="AT150" s="69"/>
      <c r="AU150" s="71"/>
      <c r="AV150" s="64">
        <v>0</v>
      </c>
      <c r="AW150" s="64">
        <v>4</v>
      </c>
      <c r="AX150" s="64">
        <v>22</v>
      </c>
      <c r="AY150" s="64">
        <v>30</v>
      </c>
      <c r="AZ150" s="64"/>
      <c r="BA150" s="64"/>
      <c r="BB150" s="64"/>
      <c r="BC150" s="64"/>
      <c r="BD150" s="72">
        <f t="shared" si="54"/>
        <v>31120981.66</v>
      </c>
      <c r="BE150" s="73">
        <f t="shared" si="46"/>
        <v>2446.04</v>
      </c>
      <c r="BF150" s="74">
        <f t="shared" si="58"/>
        <v>3415.13</v>
      </c>
      <c r="BG150" s="66">
        <f t="shared" si="47"/>
        <v>12329732.070000002</v>
      </c>
      <c r="BH150" s="75">
        <f t="shared" si="55"/>
        <v>4.6238959964196961E-3</v>
      </c>
      <c r="BI150" s="76">
        <f t="shared" si="56"/>
        <v>4.6238959964196996E-3</v>
      </c>
      <c r="BJ150" s="76">
        <f>+BI150-'Izračun udjela za 2024. (euri)'!BI150</f>
        <v>-2.4448086307152228E-9</v>
      </c>
    </row>
    <row r="151" spans="1:62" ht="15.75" customHeight="1" x14ac:dyDescent="0.25">
      <c r="A151" s="60">
        <v>1</v>
      </c>
      <c r="B151" s="61">
        <v>158</v>
      </c>
      <c r="C151" s="61">
        <v>1</v>
      </c>
      <c r="D151" s="62" t="s">
        <v>91</v>
      </c>
      <c r="E151" s="62" t="s">
        <v>230</v>
      </c>
      <c r="F151" s="63">
        <v>12982</v>
      </c>
      <c r="G151" s="64">
        <v>12</v>
      </c>
      <c r="H151" s="64">
        <v>36370482.460000001</v>
      </c>
      <c r="I151" s="65">
        <v>2038131.4955</v>
      </c>
      <c r="J151" s="66">
        <v>38452233.080240004</v>
      </c>
      <c r="K151" s="64">
        <v>36963699.439999998</v>
      </c>
      <c r="L151" s="65">
        <v>2071374.1791000001</v>
      </c>
      <c r="M151" s="66">
        <v>39079404.292208001</v>
      </c>
      <c r="N151" s="64">
        <v>32694654.190000001</v>
      </c>
      <c r="O151" s="65">
        <v>1832139.9328000001</v>
      </c>
      <c r="P151" s="66">
        <v>34566015.968064003</v>
      </c>
      <c r="Q151" s="64">
        <v>33557564.850000001</v>
      </c>
      <c r="R151" s="65">
        <v>1886260.9683000001</v>
      </c>
      <c r="S151" s="66">
        <f t="shared" si="48"/>
        <v>35471860.347504005</v>
      </c>
      <c r="T151" s="64">
        <v>29049017.190000001</v>
      </c>
      <c r="U151" s="65">
        <v>1635141.129925</v>
      </c>
      <c r="V151" s="67">
        <f t="shared" si="49"/>
        <v>30703541.187284004</v>
      </c>
      <c r="W151" s="64">
        <v>36485977.789999999</v>
      </c>
      <c r="X151" s="65">
        <v>2065242.8035629999</v>
      </c>
      <c r="Y151" s="67">
        <f t="shared" si="45"/>
        <v>38551223.184809446</v>
      </c>
      <c r="Z151" s="64">
        <v>41380862.539999999</v>
      </c>
      <c r="AA151" s="68">
        <v>80307.55</v>
      </c>
      <c r="AB151" s="65">
        <v>2342311.560844</v>
      </c>
      <c r="AC151" s="67">
        <f t="shared" si="50"/>
        <v>43646672.640654728</v>
      </c>
      <c r="AD151" s="64">
        <v>38272331.380000003</v>
      </c>
      <c r="AE151" s="68">
        <v>7400.16</v>
      </c>
      <c r="AF151" s="65">
        <v>2173684.7608130001</v>
      </c>
      <c r="AG151" s="67">
        <f t="shared" si="51"/>
        <v>40435636.034289457</v>
      </c>
      <c r="AH151" s="64">
        <v>33350686.920000002</v>
      </c>
      <c r="AI151" s="68">
        <v>3433.28</v>
      </c>
      <c r="AJ151" s="64">
        <v>1906128.280969</v>
      </c>
      <c r="AK151" s="67">
        <f t="shared" si="52"/>
        <v>35257740.402114719</v>
      </c>
      <c r="AL151" s="64">
        <v>41397479.840000004</v>
      </c>
      <c r="AM151" s="68">
        <v>6933.33</v>
      </c>
      <c r="AN151" s="64">
        <v>2325453.910567</v>
      </c>
      <c r="AO151" s="67">
        <f t="shared" si="53"/>
        <v>43803303.71136497</v>
      </c>
      <c r="AP151" s="69"/>
      <c r="AQ151" s="69"/>
      <c r="AR151" s="69"/>
      <c r="AS151" s="69"/>
      <c r="AT151" s="69"/>
      <c r="AU151" s="71"/>
      <c r="AV151" s="64">
        <v>8</v>
      </c>
      <c r="AW151" s="64">
        <v>8</v>
      </c>
      <c r="AX151" s="64">
        <v>26</v>
      </c>
      <c r="AY151" s="64">
        <v>30</v>
      </c>
      <c r="AZ151" s="64"/>
      <c r="BA151" s="64"/>
      <c r="BB151" s="64"/>
      <c r="BC151" s="64"/>
      <c r="BD151" s="72">
        <f t="shared" si="54"/>
        <v>40338915.189999998</v>
      </c>
      <c r="BE151" s="73">
        <f t="shared" si="46"/>
        <v>3107.3</v>
      </c>
      <c r="BF151" s="74">
        <f t="shared" si="58"/>
        <v>3415.13</v>
      </c>
      <c r="BG151" s="66">
        <f t="shared" si="47"/>
        <v>3996249.0599999991</v>
      </c>
      <c r="BH151" s="75">
        <f t="shared" si="55"/>
        <v>1.4986732821380738E-3</v>
      </c>
      <c r="BI151" s="76">
        <f t="shared" si="56"/>
        <v>1.4986732821380699E-3</v>
      </c>
      <c r="BJ151" s="76">
        <f>+BI151-'Izračun udjela za 2024. (euri)'!BI151</f>
        <v>-1.4927785357008241E-7</v>
      </c>
    </row>
    <row r="152" spans="1:62" ht="15.75" customHeight="1" x14ac:dyDescent="0.25">
      <c r="A152" s="60">
        <v>1</v>
      </c>
      <c r="B152" s="61">
        <v>159</v>
      </c>
      <c r="C152" s="61">
        <v>16</v>
      </c>
      <c r="D152" s="62" t="s">
        <v>87</v>
      </c>
      <c r="E152" s="62" t="s">
        <v>231</v>
      </c>
      <c r="F152" s="63">
        <v>6543</v>
      </c>
      <c r="G152" s="64">
        <v>10</v>
      </c>
      <c r="H152" s="64">
        <v>6608161.3899999997</v>
      </c>
      <c r="I152" s="65">
        <v>594735.40480000002</v>
      </c>
      <c r="J152" s="66">
        <v>6614768.5837200005</v>
      </c>
      <c r="K152" s="64">
        <v>5900830.2999999998</v>
      </c>
      <c r="L152" s="65">
        <v>531075.53720000002</v>
      </c>
      <c r="M152" s="66">
        <v>5906730.2390799997</v>
      </c>
      <c r="N152" s="64">
        <v>4018293.75</v>
      </c>
      <c r="O152" s="65">
        <v>361647.38569999998</v>
      </c>
      <c r="P152" s="66">
        <v>4022311.0007300004</v>
      </c>
      <c r="Q152" s="64">
        <v>5238486.26</v>
      </c>
      <c r="R152" s="65">
        <v>476347.55229999998</v>
      </c>
      <c r="S152" s="66">
        <f t="shared" si="48"/>
        <v>5238352.578470001</v>
      </c>
      <c r="T152" s="64">
        <v>3994624.16</v>
      </c>
      <c r="U152" s="65">
        <v>364858.47817299998</v>
      </c>
      <c r="V152" s="67">
        <f t="shared" si="49"/>
        <v>3992742.2500097007</v>
      </c>
      <c r="W152" s="64">
        <v>6187415</v>
      </c>
      <c r="X152" s="65">
        <v>562492.58036400005</v>
      </c>
      <c r="Y152" s="67">
        <f t="shared" si="45"/>
        <v>6187414.6615996007</v>
      </c>
      <c r="Z152" s="64">
        <v>7878558.2199999997</v>
      </c>
      <c r="AA152" s="68">
        <v>20825.16</v>
      </c>
      <c r="AB152" s="65">
        <v>716232.83805200004</v>
      </c>
      <c r="AC152" s="67">
        <f t="shared" si="50"/>
        <v>7872150.2441428006</v>
      </c>
      <c r="AD152" s="64">
        <v>8445659.3699999992</v>
      </c>
      <c r="AE152" s="68">
        <v>10369</v>
      </c>
      <c r="AF152" s="65">
        <v>800918.44622399996</v>
      </c>
      <c r="AG152" s="67">
        <f t="shared" si="51"/>
        <v>8414309.1161535997</v>
      </c>
      <c r="AH152" s="64">
        <v>8056781.3399999999</v>
      </c>
      <c r="AI152" s="68">
        <v>8565.39</v>
      </c>
      <c r="AJ152" s="64">
        <v>732405.12106999999</v>
      </c>
      <c r="AK152" s="67">
        <f t="shared" si="52"/>
        <v>8063891.9118230008</v>
      </c>
      <c r="AL152" s="64">
        <v>8858749.5099999998</v>
      </c>
      <c r="AM152" s="68">
        <v>-3408</v>
      </c>
      <c r="AN152" s="64">
        <v>822150.15349099995</v>
      </c>
      <c r="AO152" s="67">
        <f t="shared" si="53"/>
        <v>8860508.0921599008</v>
      </c>
      <c r="AP152" s="69"/>
      <c r="AQ152" s="69"/>
      <c r="AR152" s="69"/>
      <c r="AS152" s="69"/>
      <c r="AT152" s="69"/>
      <c r="AU152" s="71"/>
      <c r="AV152" s="64">
        <v>10</v>
      </c>
      <c r="AW152" s="64">
        <v>10</v>
      </c>
      <c r="AX152" s="64">
        <v>10</v>
      </c>
      <c r="AY152" s="64">
        <v>10</v>
      </c>
      <c r="AZ152" s="64"/>
      <c r="BA152" s="64"/>
      <c r="BB152" s="64"/>
      <c r="BC152" s="64"/>
      <c r="BD152" s="72">
        <f t="shared" si="54"/>
        <v>7879654.8099999996</v>
      </c>
      <c r="BE152" s="73">
        <f t="shared" si="46"/>
        <v>1204.29</v>
      </c>
      <c r="BF152" s="74">
        <f t="shared" ref="BF152:BF159" si="59">+$BJ$600</f>
        <v>3373.62</v>
      </c>
      <c r="BG152" s="66">
        <f t="shared" si="47"/>
        <v>14193926.189999999</v>
      </c>
      <c r="BH152" s="75">
        <f t="shared" si="55"/>
        <v>5.3230060564825928E-3</v>
      </c>
      <c r="BI152" s="76">
        <f t="shared" si="56"/>
        <v>5.3230060564825902E-3</v>
      </c>
      <c r="BJ152" s="76">
        <f>+BI152-'Izračun udjela za 2024. (euri)'!BI152</f>
        <v>1.5977795682006746E-7</v>
      </c>
    </row>
    <row r="153" spans="1:62" ht="15.75" customHeight="1" x14ac:dyDescent="0.25">
      <c r="A153" s="60">
        <v>1</v>
      </c>
      <c r="B153" s="61">
        <v>161</v>
      </c>
      <c r="C153" s="61">
        <v>7</v>
      </c>
      <c r="D153" s="62" t="s">
        <v>87</v>
      </c>
      <c r="E153" s="62" t="s">
        <v>232</v>
      </c>
      <c r="F153" s="63">
        <v>2256</v>
      </c>
      <c r="G153" s="64">
        <v>10</v>
      </c>
      <c r="H153" s="64">
        <v>1921822.57</v>
      </c>
      <c r="I153" s="65">
        <v>0</v>
      </c>
      <c r="J153" s="66">
        <v>2114004.827</v>
      </c>
      <c r="K153" s="64">
        <v>1983593.89</v>
      </c>
      <c r="L153" s="65">
        <v>0</v>
      </c>
      <c r="M153" s="66">
        <v>2181953.2790000001</v>
      </c>
      <c r="N153" s="64">
        <v>1450887.08</v>
      </c>
      <c r="O153" s="65">
        <v>0</v>
      </c>
      <c r="P153" s="66">
        <v>1595975.7880000002</v>
      </c>
      <c r="Q153" s="64">
        <v>1716720.72</v>
      </c>
      <c r="R153" s="65">
        <v>0</v>
      </c>
      <c r="S153" s="66">
        <f t="shared" si="48"/>
        <v>1888392.7920000001</v>
      </c>
      <c r="T153" s="64">
        <v>1789983.94</v>
      </c>
      <c r="U153" s="65">
        <v>0</v>
      </c>
      <c r="V153" s="67">
        <f t="shared" si="49"/>
        <v>1968982.334</v>
      </c>
      <c r="W153" s="64">
        <v>2273674.83</v>
      </c>
      <c r="X153" s="65">
        <v>0</v>
      </c>
      <c r="Y153" s="67">
        <f t="shared" si="45"/>
        <v>2501042.3130000001</v>
      </c>
      <c r="Z153" s="64">
        <v>2601746.4</v>
      </c>
      <c r="AA153" s="68">
        <v>5660</v>
      </c>
      <c r="AB153" s="65">
        <v>0</v>
      </c>
      <c r="AC153" s="67">
        <f t="shared" si="50"/>
        <v>2862295.04</v>
      </c>
      <c r="AD153" s="64">
        <v>2253286.58</v>
      </c>
      <c r="AE153" s="68">
        <v>262.5</v>
      </c>
      <c r="AF153" s="65">
        <v>0</v>
      </c>
      <c r="AG153" s="67">
        <f t="shared" si="51"/>
        <v>2484926.4880000004</v>
      </c>
      <c r="AH153" s="64">
        <v>2878928.33</v>
      </c>
      <c r="AI153" s="68">
        <v>748.49</v>
      </c>
      <c r="AJ153" s="64">
        <v>0</v>
      </c>
      <c r="AK153" s="67">
        <f t="shared" si="52"/>
        <v>3177547.824</v>
      </c>
      <c r="AL153" s="64">
        <v>3157996.35</v>
      </c>
      <c r="AM153" s="68">
        <v>1164.6199999999999</v>
      </c>
      <c r="AN153" s="64">
        <v>0</v>
      </c>
      <c r="AO153" s="67">
        <f t="shared" si="53"/>
        <v>3484064.9030000004</v>
      </c>
      <c r="AP153" s="69"/>
      <c r="AQ153" s="69"/>
      <c r="AR153" s="69"/>
      <c r="AS153" s="69"/>
      <c r="AT153" s="69"/>
      <c r="AU153" s="71"/>
      <c r="AV153" s="64">
        <v>4</v>
      </c>
      <c r="AW153" s="64">
        <v>4</v>
      </c>
      <c r="AX153" s="64">
        <v>7</v>
      </c>
      <c r="AY153" s="64">
        <v>7</v>
      </c>
      <c r="AZ153" s="64"/>
      <c r="BA153" s="64"/>
      <c r="BB153" s="64"/>
      <c r="BC153" s="64"/>
      <c r="BD153" s="72">
        <f t="shared" si="54"/>
        <v>2901975.31</v>
      </c>
      <c r="BE153" s="73">
        <f t="shared" si="46"/>
        <v>1286.3399999999999</v>
      </c>
      <c r="BF153" s="74">
        <f t="shared" si="59"/>
        <v>3373.62</v>
      </c>
      <c r="BG153" s="66">
        <f t="shared" si="47"/>
        <v>4708903.68</v>
      </c>
      <c r="BH153" s="75">
        <f t="shared" si="55"/>
        <v>1.7659330105360487E-3</v>
      </c>
      <c r="BI153" s="76">
        <f t="shared" si="56"/>
        <v>1.76593301053605E-3</v>
      </c>
      <c r="BJ153" s="76">
        <f>+BI153-'Izračun udjela za 2024. (euri)'!BI153</f>
        <v>5.5910922680058386E-8</v>
      </c>
    </row>
    <row r="154" spans="1:62" ht="15.75" customHeight="1" x14ac:dyDescent="0.25">
      <c r="A154" s="60">
        <v>1</v>
      </c>
      <c r="B154" s="61">
        <v>163</v>
      </c>
      <c r="C154" s="61">
        <v>1</v>
      </c>
      <c r="D154" s="62" t="s">
        <v>87</v>
      </c>
      <c r="E154" s="62" t="s">
        <v>233</v>
      </c>
      <c r="F154" s="63">
        <v>3797</v>
      </c>
      <c r="G154" s="64">
        <v>10</v>
      </c>
      <c r="H154" s="64">
        <v>6963908.5499999998</v>
      </c>
      <c r="I154" s="65">
        <v>328300.16720000003</v>
      </c>
      <c r="J154" s="66">
        <v>7299169.2210800005</v>
      </c>
      <c r="K154" s="64">
        <v>7282083.2999999998</v>
      </c>
      <c r="L154" s="65">
        <v>343299.86930000002</v>
      </c>
      <c r="M154" s="66">
        <v>7632661.7737699999</v>
      </c>
      <c r="N154" s="64">
        <v>6601206.2999999998</v>
      </c>
      <c r="O154" s="65">
        <v>311199.68800000002</v>
      </c>
      <c r="P154" s="66">
        <v>6919007.2732000006</v>
      </c>
      <c r="Q154" s="64">
        <v>7573285.6200000001</v>
      </c>
      <c r="R154" s="65">
        <v>358266.37400000001</v>
      </c>
      <c r="S154" s="66">
        <f t="shared" si="48"/>
        <v>7936521.1706000008</v>
      </c>
      <c r="T154" s="64">
        <v>6962336.2400000002</v>
      </c>
      <c r="U154" s="65">
        <v>329629.95806199999</v>
      </c>
      <c r="V154" s="67">
        <f t="shared" si="49"/>
        <v>7295976.9101318009</v>
      </c>
      <c r="W154" s="64">
        <v>8109524.8799999999</v>
      </c>
      <c r="X154" s="65">
        <v>386167.43152400001</v>
      </c>
      <c r="Y154" s="67">
        <f t="shared" si="45"/>
        <v>8495693.193323601</v>
      </c>
      <c r="Z154" s="64">
        <v>8644449.8000000007</v>
      </c>
      <c r="AA154" s="68">
        <v>16357.59</v>
      </c>
      <c r="AB154" s="65">
        <v>411639.96912899998</v>
      </c>
      <c r="AC154" s="67">
        <f t="shared" si="50"/>
        <v>9044697.4649581015</v>
      </c>
      <c r="AD154" s="64">
        <v>8788081.8800000008</v>
      </c>
      <c r="AE154" s="68">
        <v>1786.1</v>
      </c>
      <c r="AF154" s="65">
        <v>420491.00566199998</v>
      </c>
      <c r="AG154" s="67">
        <f t="shared" si="51"/>
        <v>9208985.2517718021</v>
      </c>
      <c r="AH154" s="64">
        <v>7543150.8899999997</v>
      </c>
      <c r="AI154" s="68">
        <v>1627.56</v>
      </c>
      <c r="AJ154" s="64">
        <v>362557.27325799997</v>
      </c>
      <c r="AK154" s="67">
        <f t="shared" si="52"/>
        <v>7913362.6624162011</v>
      </c>
      <c r="AL154" s="64">
        <v>9264703.5899999999</v>
      </c>
      <c r="AM154" s="68">
        <v>5669.2</v>
      </c>
      <c r="AN154" s="64">
        <v>438648.64130000002</v>
      </c>
      <c r="AO154" s="67">
        <f t="shared" si="53"/>
        <v>9740374.3235700019</v>
      </c>
      <c r="AP154" s="69"/>
      <c r="AQ154" s="69"/>
      <c r="AR154" s="69"/>
      <c r="AS154" s="69"/>
      <c r="AT154" s="69"/>
      <c r="AU154" s="71"/>
      <c r="AV154" s="64">
        <v>4</v>
      </c>
      <c r="AW154" s="64">
        <v>4</v>
      </c>
      <c r="AX154" s="64">
        <v>10</v>
      </c>
      <c r="AY154" s="64">
        <v>23</v>
      </c>
      <c r="AZ154" s="64"/>
      <c r="BA154" s="64"/>
      <c r="BB154" s="64"/>
      <c r="BC154" s="64"/>
      <c r="BD154" s="72">
        <f t="shared" si="54"/>
        <v>8880622.5800000001</v>
      </c>
      <c r="BE154" s="73">
        <f t="shared" si="46"/>
        <v>2338.85</v>
      </c>
      <c r="BF154" s="74">
        <f t="shared" si="59"/>
        <v>3373.62</v>
      </c>
      <c r="BG154" s="66">
        <f t="shared" si="47"/>
        <v>3929021.69</v>
      </c>
      <c r="BH154" s="75">
        <f t="shared" si="55"/>
        <v>1.4734616745193511E-3</v>
      </c>
      <c r="BI154" s="76">
        <f t="shared" si="56"/>
        <v>1.47346167451935E-3</v>
      </c>
      <c r="BJ154" s="76">
        <f>+BI154-'Izračun udjela za 2024. (euri)'!BI154</f>
        <v>7.6581738319954698E-8</v>
      </c>
    </row>
    <row r="155" spans="1:62" ht="15.75" customHeight="1" x14ac:dyDescent="0.25">
      <c r="A155" s="60">
        <v>1</v>
      </c>
      <c r="B155" s="61">
        <v>164</v>
      </c>
      <c r="C155" s="61">
        <v>11</v>
      </c>
      <c r="D155" s="62" t="s">
        <v>87</v>
      </c>
      <c r="E155" s="62" t="s">
        <v>234</v>
      </c>
      <c r="F155" s="63">
        <v>3371</v>
      </c>
      <c r="G155" s="64">
        <v>10</v>
      </c>
      <c r="H155" s="64">
        <v>3146219.61</v>
      </c>
      <c r="I155" s="65">
        <v>148321.6967</v>
      </c>
      <c r="J155" s="66">
        <v>3297687.7046300001</v>
      </c>
      <c r="K155" s="64">
        <v>2970988.77</v>
      </c>
      <c r="L155" s="65">
        <v>140060.8426</v>
      </c>
      <c r="M155" s="66">
        <v>3114020.7201400003</v>
      </c>
      <c r="N155" s="64">
        <v>2277782.2599999998</v>
      </c>
      <c r="O155" s="65">
        <v>173873.07029999999</v>
      </c>
      <c r="P155" s="66">
        <v>2314300.10867</v>
      </c>
      <c r="Q155" s="64">
        <v>2809498.63</v>
      </c>
      <c r="R155" s="65">
        <v>256560.27100000001</v>
      </c>
      <c r="S155" s="66">
        <f t="shared" si="48"/>
        <v>2808232.1949</v>
      </c>
      <c r="T155" s="64">
        <v>2639368.96</v>
      </c>
      <c r="U155" s="65">
        <v>242756.44614399999</v>
      </c>
      <c r="V155" s="67">
        <f t="shared" si="49"/>
        <v>2636273.7652416001</v>
      </c>
      <c r="W155" s="64">
        <v>3886316.2</v>
      </c>
      <c r="X155" s="65">
        <v>353302.07264500001</v>
      </c>
      <c r="Y155" s="67">
        <f t="shared" si="45"/>
        <v>3886315.5400905004</v>
      </c>
      <c r="Z155" s="64">
        <v>4617636.04</v>
      </c>
      <c r="AA155" s="68">
        <v>5280</v>
      </c>
      <c r="AB155" s="65">
        <v>419785.70559999999</v>
      </c>
      <c r="AC155" s="67">
        <f t="shared" si="50"/>
        <v>4617635.3678400004</v>
      </c>
      <c r="AD155" s="64">
        <v>4592070.9000000004</v>
      </c>
      <c r="AE155" s="68">
        <v>205.25</v>
      </c>
      <c r="AF155" s="65">
        <v>211869.63722100001</v>
      </c>
      <c r="AG155" s="67">
        <f t="shared" si="51"/>
        <v>4818221.3890569005</v>
      </c>
      <c r="AH155" s="64">
        <v>4324340.25</v>
      </c>
      <c r="AI155" s="68">
        <v>0</v>
      </c>
      <c r="AJ155" s="64">
        <v>205921.108125</v>
      </c>
      <c r="AK155" s="67">
        <f t="shared" si="52"/>
        <v>4530261.0560625009</v>
      </c>
      <c r="AL155" s="64">
        <v>5401047.9000000004</v>
      </c>
      <c r="AM155" s="68">
        <v>0</v>
      </c>
      <c r="AN155" s="64">
        <v>257192.89749999999</v>
      </c>
      <c r="AO155" s="67">
        <f t="shared" si="53"/>
        <v>5658240.5027500009</v>
      </c>
      <c r="AP155" s="69"/>
      <c r="AQ155" s="69"/>
      <c r="AR155" s="69"/>
      <c r="AS155" s="69"/>
      <c r="AT155" s="69"/>
      <c r="AU155" s="71"/>
      <c r="AV155" s="64">
        <v>0</v>
      </c>
      <c r="AW155" s="64">
        <v>0</v>
      </c>
      <c r="AX155" s="64">
        <v>0</v>
      </c>
      <c r="AY155" s="64">
        <v>0</v>
      </c>
      <c r="AZ155" s="64"/>
      <c r="BA155" s="64"/>
      <c r="BB155" s="64"/>
      <c r="BC155" s="64"/>
      <c r="BD155" s="72">
        <f t="shared" si="54"/>
        <v>4702134.7699999996</v>
      </c>
      <c r="BE155" s="73">
        <f t="shared" si="46"/>
        <v>1394.88</v>
      </c>
      <c r="BF155" s="74">
        <f t="shared" si="59"/>
        <v>3373.62</v>
      </c>
      <c r="BG155" s="66">
        <f t="shared" si="47"/>
        <v>6670332.5399999991</v>
      </c>
      <c r="BH155" s="75">
        <f t="shared" si="55"/>
        <v>2.5015080418121375E-3</v>
      </c>
      <c r="BI155" s="76">
        <f t="shared" si="56"/>
        <v>2.5015080418121401E-3</v>
      </c>
      <c r="BJ155" s="76">
        <f>+BI155-'Izračun udjela za 2024. (euri)'!BI155</f>
        <v>2.9373022100102203E-8</v>
      </c>
    </row>
    <row r="156" spans="1:62" ht="15.75" customHeight="1" x14ac:dyDescent="0.25">
      <c r="A156" s="60">
        <v>1</v>
      </c>
      <c r="B156" s="61">
        <v>165</v>
      </c>
      <c r="C156" s="61">
        <v>5</v>
      </c>
      <c r="D156" s="62" t="s">
        <v>87</v>
      </c>
      <c r="E156" s="62" t="s">
        <v>235</v>
      </c>
      <c r="F156" s="63">
        <v>3183</v>
      </c>
      <c r="G156" s="64">
        <v>10</v>
      </c>
      <c r="H156" s="64">
        <v>3741997.88</v>
      </c>
      <c r="I156" s="65">
        <v>0</v>
      </c>
      <c r="J156" s="66">
        <v>4116197.6680000001</v>
      </c>
      <c r="K156" s="64">
        <v>3744538.46</v>
      </c>
      <c r="L156" s="65">
        <v>0</v>
      </c>
      <c r="M156" s="66">
        <v>4118992.3060000003</v>
      </c>
      <c r="N156" s="64">
        <v>3637821.53</v>
      </c>
      <c r="O156" s="65">
        <v>0</v>
      </c>
      <c r="P156" s="66">
        <v>4001603.6830000002</v>
      </c>
      <c r="Q156" s="64">
        <v>4433207.21</v>
      </c>
      <c r="R156" s="65">
        <v>0</v>
      </c>
      <c r="S156" s="66">
        <f t="shared" si="48"/>
        <v>4876527.9310000008</v>
      </c>
      <c r="T156" s="64">
        <v>4303056.79</v>
      </c>
      <c r="U156" s="65">
        <v>0</v>
      </c>
      <c r="V156" s="67">
        <f t="shared" si="49"/>
        <v>4733362.4690000005</v>
      </c>
      <c r="W156" s="64">
        <v>4841443.96</v>
      </c>
      <c r="X156" s="65">
        <v>0</v>
      </c>
      <c r="Y156" s="67">
        <f t="shared" si="45"/>
        <v>5325588.3560000006</v>
      </c>
      <c r="Z156" s="64">
        <v>5677956.4400000004</v>
      </c>
      <c r="AA156" s="68">
        <v>225</v>
      </c>
      <c r="AB156" s="65">
        <v>0</v>
      </c>
      <c r="AC156" s="67">
        <f t="shared" si="50"/>
        <v>6245752.0840000007</v>
      </c>
      <c r="AD156" s="64">
        <v>5866667.1699999999</v>
      </c>
      <c r="AE156" s="68">
        <v>1883.3</v>
      </c>
      <c r="AF156" s="65">
        <v>0</v>
      </c>
      <c r="AG156" s="67">
        <f t="shared" si="51"/>
        <v>6467762.2570000002</v>
      </c>
      <c r="AH156" s="64">
        <v>6141335.04</v>
      </c>
      <c r="AI156" s="68">
        <v>7392.08</v>
      </c>
      <c r="AJ156" s="64">
        <v>0</v>
      </c>
      <c r="AK156" s="67">
        <f t="shared" si="52"/>
        <v>6816637.2560000001</v>
      </c>
      <c r="AL156" s="64">
        <v>8642508.2899999991</v>
      </c>
      <c r="AM156" s="68">
        <v>4748.68</v>
      </c>
      <c r="AN156" s="64">
        <v>0</v>
      </c>
      <c r="AO156" s="67">
        <f t="shared" si="53"/>
        <v>9579085.5710000005</v>
      </c>
      <c r="AP156" s="69"/>
      <c r="AQ156" s="69"/>
      <c r="AR156" s="69"/>
      <c r="AS156" s="69"/>
      <c r="AT156" s="69"/>
      <c r="AU156" s="71"/>
      <c r="AV156" s="64">
        <v>0</v>
      </c>
      <c r="AW156" s="64">
        <v>10</v>
      </c>
      <c r="AX156" s="64">
        <v>42</v>
      </c>
      <c r="AY156" s="64">
        <v>47</v>
      </c>
      <c r="AZ156" s="64"/>
      <c r="BA156" s="64"/>
      <c r="BB156" s="64"/>
      <c r="BC156" s="64"/>
      <c r="BD156" s="72">
        <f t="shared" si="54"/>
        <v>6886965.0999999996</v>
      </c>
      <c r="BE156" s="73">
        <f t="shared" si="46"/>
        <v>2163.67</v>
      </c>
      <c r="BF156" s="74">
        <f t="shared" si="59"/>
        <v>3373.62</v>
      </c>
      <c r="BG156" s="66">
        <f t="shared" si="47"/>
        <v>3851270.8499999996</v>
      </c>
      <c r="BH156" s="75">
        <f t="shared" si="55"/>
        <v>1.444303555287465E-3</v>
      </c>
      <c r="BI156" s="76">
        <f t="shared" si="56"/>
        <v>1.44430355528746E-3</v>
      </c>
      <c r="BJ156" s="76">
        <f>+BI156-'Izračun udjela za 2024. (euri)'!BI156</f>
        <v>6.6956079219871942E-8</v>
      </c>
    </row>
    <row r="157" spans="1:62" ht="15.75" customHeight="1" x14ac:dyDescent="0.25">
      <c r="A157" s="60">
        <v>1</v>
      </c>
      <c r="B157" s="61">
        <v>166</v>
      </c>
      <c r="C157" s="61">
        <v>16</v>
      </c>
      <c r="D157" s="62" t="s">
        <v>87</v>
      </c>
      <c r="E157" s="62" t="s">
        <v>236</v>
      </c>
      <c r="F157" s="63">
        <v>2016</v>
      </c>
      <c r="G157" s="64">
        <v>10</v>
      </c>
      <c r="H157" s="64">
        <v>2038878.97</v>
      </c>
      <c r="I157" s="65">
        <v>0</v>
      </c>
      <c r="J157" s="66">
        <v>2242766.8670000001</v>
      </c>
      <c r="K157" s="64">
        <v>1601302.91</v>
      </c>
      <c r="L157" s="65">
        <v>0</v>
      </c>
      <c r="M157" s="66">
        <v>1761433.2010000001</v>
      </c>
      <c r="N157" s="64">
        <v>985678.98</v>
      </c>
      <c r="O157" s="65">
        <v>0</v>
      </c>
      <c r="P157" s="66">
        <v>1084246.878</v>
      </c>
      <c r="Q157" s="64">
        <v>1407901.4</v>
      </c>
      <c r="R157" s="65">
        <v>0</v>
      </c>
      <c r="S157" s="66">
        <f t="shared" si="48"/>
        <v>1548691.54</v>
      </c>
      <c r="T157" s="64">
        <v>1240837.5900000001</v>
      </c>
      <c r="U157" s="65">
        <v>0</v>
      </c>
      <c r="V157" s="67">
        <f t="shared" si="49"/>
        <v>1364921.3490000002</v>
      </c>
      <c r="W157" s="64">
        <v>1836497.13</v>
      </c>
      <c r="X157" s="65">
        <v>0</v>
      </c>
      <c r="Y157" s="67">
        <f t="shared" si="45"/>
        <v>2020146.8430000001</v>
      </c>
      <c r="Z157" s="64">
        <v>2465254.81</v>
      </c>
      <c r="AA157" s="68">
        <v>1819</v>
      </c>
      <c r="AB157" s="65">
        <v>0</v>
      </c>
      <c r="AC157" s="67">
        <f t="shared" si="50"/>
        <v>2711780.2910000002</v>
      </c>
      <c r="AD157" s="64">
        <v>2362993.15</v>
      </c>
      <c r="AE157" s="68">
        <v>0</v>
      </c>
      <c r="AF157" s="65">
        <v>0</v>
      </c>
      <c r="AG157" s="67">
        <f t="shared" si="51"/>
        <v>2599292.4650000003</v>
      </c>
      <c r="AH157" s="64">
        <v>2179575.52</v>
      </c>
      <c r="AI157" s="68">
        <v>0</v>
      </c>
      <c r="AJ157" s="64">
        <v>0</v>
      </c>
      <c r="AK157" s="67">
        <f t="shared" si="52"/>
        <v>2397533.0720000002</v>
      </c>
      <c r="AL157" s="64">
        <v>2314310.61</v>
      </c>
      <c r="AM157" s="68">
        <v>0</v>
      </c>
      <c r="AN157" s="64">
        <v>0</v>
      </c>
      <c r="AO157" s="67">
        <f t="shared" si="53"/>
        <v>2545741.6710000001</v>
      </c>
      <c r="AP157" s="69"/>
      <c r="AQ157" s="69"/>
      <c r="AR157" s="69"/>
      <c r="AS157" s="69"/>
      <c r="AT157" s="69"/>
      <c r="AU157" s="71"/>
      <c r="AV157" s="64">
        <v>0</v>
      </c>
      <c r="AW157" s="64">
        <v>0</v>
      </c>
      <c r="AX157" s="64">
        <v>0</v>
      </c>
      <c r="AY157" s="64">
        <v>0</v>
      </c>
      <c r="AZ157" s="64"/>
      <c r="BA157" s="64"/>
      <c r="BB157" s="64"/>
      <c r="BC157" s="64"/>
      <c r="BD157" s="72">
        <f t="shared" si="54"/>
        <v>2454898.87</v>
      </c>
      <c r="BE157" s="73">
        <f t="shared" si="46"/>
        <v>1217.71</v>
      </c>
      <c r="BF157" s="74">
        <f t="shared" si="59"/>
        <v>3373.62</v>
      </c>
      <c r="BG157" s="66">
        <f t="shared" si="47"/>
        <v>4346314.5599999996</v>
      </c>
      <c r="BH157" s="75">
        <f t="shared" si="55"/>
        <v>1.6299548424140759E-3</v>
      </c>
      <c r="BI157" s="76">
        <f t="shared" si="56"/>
        <v>1.62995484241408E-3</v>
      </c>
      <c r="BJ157" s="76">
        <f>+BI157-'Izračun udjela za 2024. (euri)'!BI157</f>
        <v>4.2768355399932026E-8</v>
      </c>
    </row>
    <row r="158" spans="1:62" ht="15.75" customHeight="1" x14ac:dyDescent="0.25">
      <c r="A158" s="60">
        <v>1</v>
      </c>
      <c r="B158" s="61">
        <v>167</v>
      </c>
      <c r="C158" s="61">
        <v>13</v>
      </c>
      <c r="D158" s="62" t="s">
        <v>87</v>
      </c>
      <c r="E158" s="62" t="s">
        <v>237</v>
      </c>
      <c r="F158" s="63">
        <v>1348</v>
      </c>
      <c r="G158" s="64">
        <v>10</v>
      </c>
      <c r="H158" s="64">
        <v>1553814.73</v>
      </c>
      <c r="I158" s="65">
        <v>0</v>
      </c>
      <c r="J158" s="66">
        <v>1709196.2030000002</v>
      </c>
      <c r="K158" s="64">
        <v>1687598</v>
      </c>
      <c r="L158" s="65">
        <v>0</v>
      </c>
      <c r="M158" s="66">
        <v>1856357.8</v>
      </c>
      <c r="N158" s="64">
        <v>2143482.04</v>
      </c>
      <c r="O158" s="65">
        <v>0</v>
      </c>
      <c r="P158" s="66">
        <v>2357830.2440000004</v>
      </c>
      <c r="Q158" s="64">
        <v>2240074.4300000002</v>
      </c>
      <c r="R158" s="65">
        <v>0</v>
      </c>
      <c r="S158" s="66">
        <f t="shared" si="48"/>
        <v>2464081.8730000006</v>
      </c>
      <c r="T158" s="64">
        <v>1943974.23</v>
      </c>
      <c r="U158" s="65">
        <v>0</v>
      </c>
      <c r="V158" s="67">
        <f t="shared" si="49"/>
        <v>2138371.6529999999</v>
      </c>
      <c r="W158" s="64">
        <v>2338952.83</v>
      </c>
      <c r="X158" s="65">
        <v>0</v>
      </c>
      <c r="Y158" s="67">
        <f t="shared" si="45"/>
        <v>2572848.1130000004</v>
      </c>
      <c r="Z158" s="64">
        <v>2541926.67</v>
      </c>
      <c r="AA158" s="68">
        <v>239721.52</v>
      </c>
      <c r="AB158" s="65">
        <v>0</v>
      </c>
      <c r="AC158" s="67">
        <f t="shared" si="50"/>
        <v>4852325.665000001</v>
      </c>
      <c r="AD158" s="64">
        <v>2692705.13</v>
      </c>
      <c r="AE158" s="68">
        <v>213339.25</v>
      </c>
      <c r="AF158" s="65">
        <v>0</v>
      </c>
      <c r="AG158" s="67">
        <f t="shared" si="51"/>
        <v>5096702.4680000003</v>
      </c>
      <c r="AH158" s="64">
        <v>2228994.62</v>
      </c>
      <c r="AI158" s="68">
        <v>317925.76000000001</v>
      </c>
      <c r="AJ158" s="64">
        <v>0</v>
      </c>
      <c r="AK158" s="67">
        <f t="shared" si="52"/>
        <v>4841175.7460000012</v>
      </c>
      <c r="AL158" s="64">
        <v>3361478.89</v>
      </c>
      <c r="AM158" s="68">
        <v>353405.43</v>
      </c>
      <c r="AN158" s="64">
        <v>0</v>
      </c>
      <c r="AO158" s="67">
        <f t="shared" si="53"/>
        <v>6145230.8060000008</v>
      </c>
      <c r="AP158" s="69"/>
      <c r="AQ158" s="69"/>
      <c r="AR158" s="69"/>
      <c r="AS158" s="69"/>
      <c r="AT158" s="69"/>
      <c r="AU158" s="71"/>
      <c r="AV158" s="64">
        <v>1406</v>
      </c>
      <c r="AW158" s="64">
        <v>1436</v>
      </c>
      <c r="AX158" s="64">
        <v>1660</v>
      </c>
      <c r="AY158" s="64">
        <v>1719</v>
      </c>
      <c r="AZ158" s="64"/>
      <c r="BA158" s="64"/>
      <c r="BB158" s="64"/>
      <c r="BC158" s="64"/>
      <c r="BD158" s="72">
        <f t="shared" si="54"/>
        <v>4701656.5599999996</v>
      </c>
      <c r="BE158" s="73">
        <f t="shared" si="46"/>
        <v>3487.88</v>
      </c>
      <c r="BF158" s="74">
        <f t="shared" si="59"/>
        <v>3373.62</v>
      </c>
      <c r="BG158" s="66">
        <f t="shared" si="47"/>
        <v>0</v>
      </c>
      <c r="BH158" s="75">
        <f t="shared" si="55"/>
        <v>0</v>
      </c>
      <c r="BI158" s="76">
        <f t="shared" si="56"/>
        <v>0</v>
      </c>
      <c r="BJ158" s="76">
        <f>+BI158-'Izračun udjela za 2024. (euri)'!BI158</f>
        <v>0</v>
      </c>
    </row>
    <row r="159" spans="1:62" ht="15.75" customHeight="1" x14ac:dyDescent="0.25">
      <c r="A159" s="60">
        <v>1</v>
      </c>
      <c r="B159" s="61">
        <v>168</v>
      </c>
      <c r="C159" s="61">
        <v>3</v>
      </c>
      <c r="D159" s="62" t="s">
        <v>87</v>
      </c>
      <c r="E159" s="62" t="s">
        <v>238</v>
      </c>
      <c r="F159" s="63">
        <v>1559</v>
      </c>
      <c r="G159" s="64">
        <v>10</v>
      </c>
      <c r="H159" s="64">
        <v>730332.16000000003</v>
      </c>
      <c r="I159" s="65">
        <v>0</v>
      </c>
      <c r="J159" s="66">
        <v>803365.37600000005</v>
      </c>
      <c r="K159" s="64">
        <v>647942.26</v>
      </c>
      <c r="L159" s="65">
        <v>0</v>
      </c>
      <c r="M159" s="66">
        <v>712736.48600000003</v>
      </c>
      <c r="N159" s="64">
        <v>807282.82</v>
      </c>
      <c r="O159" s="65">
        <v>0</v>
      </c>
      <c r="P159" s="66">
        <v>888011.10200000007</v>
      </c>
      <c r="Q159" s="64">
        <v>1127592.08</v>
      </c>
      <c r="R159" s="65">
        <v>0</v>
      </c>
      <c r="S159" s="66">
        <f t="shared" si="48"/>
        <v>1240351.2880000002</v>
      </c>
      <c r="T159" s="64">
        <v>1265000.51</v>
      </c>
      <c r="U159" s="65">
        <v>0</v>
      </c>
      <c r="V159" s="67">
        <f t="shared" si="49"/>
        <v>1391500.5610000002</v>
      </c>
      <c r="W159" s="64">
        <v>1193957.69</v>
      </c>
      <c r="X159" s="65">
        <v>0</v>
      </c>
      <c r="Y159" s="67">
        <f t="shared" si="45"/>
        <v>1313353.459</v>
      </c>
      <c r="Z159" s="64">
        <v>1247107.8700000001</v>
      </c>
      <c r="AA159" s="68">
        <v>7500</v>
      </c>
      <c r="AB159" s="65">
        <v>0</v>
      </c>
      <c r="AC159" s="67">
        <f t="shared" si="50"/>
        <v>1376768.6570000001</v>
      </c>
      <c r="AD159" s="64">
        <v>1387122.88</v>
      </c>
      <c r="AE159" s="68">
        <v>1022.73</v>
      </c>
      <c r="AF159" s="65">
        <v>0</v>
      </c>
      <c r="AG159" s="67">
        <f t="shared" si="51"/>
        <v>1537910.165</v>
      </c>
      <c r="AH159" s="64">
        <v>1480241.84</v>
      </c>
      <c r="AI159" s="68">
        <v>996.22</v>
      </c>
      <c r="AJ159" s="64">
        <v>0</v>
      </c>
      <c r="AK159" s="67">
        <f t="shared" si="52"/>
        <v>1637070.1820000003</v>
      </c>
      <c r="AL159" s="64">
        <v>1375899.32</v>
      </c>
      <c r="AM159" s="68">
        <v>934.9</v>
      </c>
      <c r="AN159" s="64">
        <v>0</v>
      </c>
      <c r="AO159" s="67">
        <f t="shared" si="53"/>
        <v>1522360.8620000002</v>
      </c>
      <c r="AP159" s="69"/>
      <c r="AQ159" s="69"/>
      <c r="AR159" s="69"/>
      <c r="AS159" s="69"/>
      <c r="AT159" s="69"/>
      <c r="AU159" s="71"/>
      <c r="AV159" s="64">
        <v>8</v>
      </c>
      <c r="AW159" s="64">
        <v>8</v>
      </c>
      <c r="AX159" s="64">
        <v>6</v>
      </c>
      <c r="AY159" s="64">
        <v>6</v>
      </c>
      <c r="AZ159" s="64"/>
      <c r="BA159" s="64"/>
      <c r="BB159" s="64"/>
      <c r="BC159" s="64"/>
      <c r="BD159" s="72">
        <f t="shared" si="54"/>
        <v>1477492.67</v>
      </c>
      <c r="BE159" s="73">
        <f t="shared" si="46"/>
        <v>947.72</v>
      </c>
      <c r="BF159" s="74">
        <f t="shared" si="59"/>
        <v>3373.62</v>
      </c>
      <c r="BG159" s="66">
        <f t="shared" si="47"/>
        <v>3781978.0999999996</v>
      </c>
      <c r="BH159" s="75">
        <f t="shared" si="55"/>
        <v>1.4183173888819925E-3</v>
      </c>
      <c r="BI159" s="76">
        <f t="shared" si="56"/>
        <v>1.4183173888819901E-3</v>
      </c>
      <c r="BJ159" s="76">
        <f>+BI159-'Izračun udjela za 2024. (euri)'!BI159</f>
        <v>5.3898447400103217E-9</v>
      </c>
    </row>
    <row r="160" spans="1:62" ht="15.75" customHeight="1" x14ac:dyDescent="0.25">
      <c r="A160" s="60">
        <v>1</v>
      </c>
      <c r="B160" s="61">
        <v>169</v>
      </c>
      <c r="C160" s="61">
        <v>1</v>
      </c>
      <c r="D160" s="62" t="s">
        <v>91</v>
      </c>
      <c r="E160" s="62" t="s">
        <v>239</v>
      </c>
      <c r="F160" s="63">
        <v>14562</v>
      </c>
      <c r="G160" s="64">
        <v>12</v>
      </c>
      <c r="H160" s="64">
        <v>42388445.57</v>
      </c>
      <c r="I160" s="65">
        <v>3464973.5101000001</v>
      </c>
      <c r="J160" s="66">
        <v>43594288.707088009</v>
      </c>
      <c r="K160" s="64">
        <v>42452403.469999999</v>
      </c>
      <c r="L160" s="65">
        <v>3470201.5876000002</v>
      </c>
      <c r="M160" s="66">
        <v>43660066.108288005</v>
      </c>
      <c r="N160" s="64">
        <v>37766871.890000001</v>
      </c>
      <c r="O160" s="65">
        <v>3087191.3514</v>
      </c>
      <c r="P160" s="66">
        <v>38841242.203231998</v>
      </c>
      <c r="Q160" s="64">
        <v>39257350.740000002</v>
      </c>
      <c r="R160" s="65">
        <v>3224050.3599</v>
      </c>
      <c r="S160" s="66">
        <f t="shared" si="48"/>
        <v>40357296.425712012</v>
      </c>
      <c r="T160" s="64">
        <v>36634614.32</v>
      </c>
      <c r="U160" s="65">
        <v>3015964.8035559999</v>
      </c>
      <c r="V160" s="67">
        <f t="shared" si="49"/>
        <v>37652887.458417282</v>
      </c>
      <c r="W160" s="64">
        <v>43765166.109999999</v>
      </c>
      <c r="X160" s="65">
        <v>3613646.9040390002</v>
      </c>
      <c r="Y160" s="67">
        <f t="shared" si="45"/>
        <v>44969701.510676317</v>
      </c>
      <c r="Z160" s="64">
        <v>48358572.030000001</v>
      </c>
      <c r="AA160" s="68">
        <v>149149.4</v>
      </c>
      <c r="AB160" s="65">
        <v>3992919.8531160001</v>
      </c>
      <c r="AC160" s="67">
        <f t="shared" si="50"/>
        <v>49577923.110110089</v>
      </c>
      <c r="AD160" s="64">
        <v>48266510.549999997</v>
      </c>
      <c r="AE160" s="68">
        <v>35287.440000000002</v>
      </c>
      <c r="AF160" s="65">
        <v>3999381.888669</v>
      </c>
      <c r="AG160" s="67">
        <f t="shared" si="51"/>
        <v>49605182.167890728</v>
      </c>
      <c r="AH160" s="64">
        <v>43021266.030000001</v>
      </c>
      <c r="AI160" s="68">
        <v>25072.91</v>
      </c>
      <c r="AJ160" s="64">
        <v>3552223.9769279999</v>
      </c>
      <c r="AK160" s="67">
        <f t="shared" si="52"/>
        <v>44362045.440240644</v>
      </c>
      <c r="AL160" s="64">
        <v>52890599.189999998</v>
      </c>
      <c r="AM160" s="68">
        <v>36824.54</v>
      </c>
      <c r="AN160" s="64">
        <v>4367125.1243249997</v>
      </c>
      <c r="AO160" s="67">
        <f t="shared" si="53"/>
        <v>54510007.468756005</v>
      </c>
      <c r="AP160" s="69"/>
      <c r="AQ160" s="69"/>
      <c r="AR160" s="69"/>
      <c r="AS160" s="69"/>
      <c r="AT160" s="69"/>
      <c r="AU160" s="71"/>
      <c r="AV160" s="64">
        <v>33</v>
      </c>
      <c r="AW160" s="64">
        <v>39</v>
      </c>
      <c r="AX160" s="64">
        <v>110</v>
      </c>
      <c r="AY160" s="64">
        <v>122</v>
      </c>
      <c r="AZ160" s="64"/>
      <c r="BA160" s="64"/>
      <c r="BB160" s="64"/>
      <c r="BC160" s="64"/>
      <c r="BD160" s="72">
        <f t="shared" si="54"/>
        <v>48604971.939999998</v>
      </c>
      <c r="BE160" s="73">
        <f t="shared" si="46"/>
        <v>3337.8</v>
      </c>
      <c r="BF160" s="74">
        <f>+$BJ$601</f>
        <v>3415.13</v>
      </c>
      <c r="BG160" s="66">
        <f t="shared" si="47"/>
        <v>1126079.459999999</v>
      </c>
      <c r="BH160" s="75">
        <f t="shared" si="55"/>
        <v>4.2230230772114809E-4</v>
      </c>
      <c r="BI160" s="76">
        <f t="shared" si="56"/>
        <v>4.2230230772114798E-4</v>
      </c>
      <c r="BJ160" s="76">
        <f>+BI160-'Izračun udjela za 2024. (euri)'!BI160</f>
        <v>-2.7067276322801639E-7</v>
      </c>
    </row>
    <row r="161" spans="1:62" ht="15.75" customHeight="1" x14ac:dyDescent="0.25">
      <c r="A161" s="60">
        <v>1</v>
      </c>
      <c r="B161" s="61">
        <v>170</v>
      </c>
      <c r="C161" s="61">
        <v>8</v>
      </c>
      <c r="D161" s="62" t="s">
        <v>87</v>
      </c>
      <c r="E161" s="62" t="s">
        <v>240</v>
      </c>
      <c r="F161" s="63">
        <v>5096</v>
      </c>
      <c r="G161" s="64">
        <v>10</v>
      </c>
      <c r="H161" s="64">
        <v>9949427.4600000009</v>
      </c>
      <c r="I161" s="65">
        <v>0</v>
      </c>
      <c r="J161" s="66">
        <v>10944370.206000002</v>
      </c>
      <c r="K161" s="64">
        <v>10413421.52</v>
      </c>
      <c r="L161" s="65">
        <v>0</v>
      </c>
      <c r="M161" s="66">
        <v>11454763.672</v>
      </c>
      <c r="N161" s="64">
        <v>9729627.4199999999</v>
      </c>
      <c r="O161" s="65">
        <v>0</v>
      </c>
      <c r="P161" s="66">
        <v>10702590.162</v>
      </c>
      <c r="Q161" s="64">
        <v>10246946.4</v>
      </c>
      <c r="R161" s="65">
        <v>0</v>
      </c>
      <c r="S161" s="66">
        <f t="shared" si="48"/>
        <v>11271641.040000001</v>
      </c>
      <c r="T161" s="64">
        <v>10224611.300000001</v>
      </c>
      <c r="U161" s="65">
        <v>0</v>
      </c>
      <c r="V161" s="67">
        <f t="shared" si="49"/>
        <v>11247072.430000002</v>
      </c>
      <c r="W161" s="64">
        <v>12323577.58</v>
      </c>
      <c r="X161" s="65">
        <v>0</v>
      </c>
      <c r="Y161" s="67">
        <f t="shared" si="45"/>
        <v>13555935.338000001</v>
      </c>
      <c r="Z161" s="64">
        <v>13075533.77</v>
      </c>
      <c r="AA161" s="68">
        <v>68287.75</v>
      </c>
      <c r="AB161" s="65">
        <v>0</v>
      </c>
      <c r="AC161" s="67">
        <f t="shared" si="50"/>
        <v>14563720.622000001</v>
      </c>
      <c r="AD161" s="64">
        <v>12220986.640000001</v>
      </c>
      <c r="AE161" s="68">
        <v>29205.65</v>
      </c>
      <c r="AF161" s="65">
        <v>0</v>
      </c>
      <c r="AG161" s="67">
        <f t="shared" si="51"/>
        <v>13635359.089000002</v>
      </c>
      <c r="AH161" s="64">
        <v>11460714.26</v>
      </c>
      <c r="AI161" s="68">
        <v>35297.32</v>
      </c>
      <c r="AJ161" s="64">
        <v>0</v>
      </c>
      <c r="AK161" s="67">
        <f t="shared" si="52"/>
        <v>12850108.634</v>
      </c>
      <c r="AL161" s="64">
        <v>14702556.119999999</v>
      </c>
      <c r="AM161" s="68">
        <v>41055.980000000003</v>
      </c>
      <c r="AN161" s="64">
        <v>0</v>
      </c>
      <c r="AO161" s="67">
        <f t="shared" si="53"/>
        <v>16434550.153999999</v>
      </c>
      <c r="AP161" s="69"/>
      <c r="AQ161" s="69"/>
      <c r="AR161" s="69"/>
      <c r="AS161" s="69"/>
      <c r="AT161" s="69"/>
      <c r="AU161" s="71"/>
      <c r="AV161" s="64">
        <v>155</v>
      </c>
      <c r="AW161" s="64">
        <v>136</v>
      </c>
      <c r="AX161" s="64">
        <v>171</v>
      </c>
      <c r="AY161" s="64">
        <v>186</v>
      </c>
      <c r="AZ161" s="64"/>
      <c r="BA161" s="64"/>
      <c r="BB161" s="64"/>
      <c r="BC161" s="64"/>
      <c r="BD161" s="72">
        <f t="shared" si="54"/>
        <v>14207934.77</v>
      </c>
      <c r="BE161" s="73">
        <f t="shared" si="46"/>
        <v>2788.06</v>
      </c>
      <c r="BF161" s="74">
        <f t="shared" ref="BF161:BF168" si="60">+$BJ$600</f>
        <v>3373.62</v>
      </c>
      <c r="BG161" s="66">
        <f t="shared" si="47"/>
        <v>2984013.76</v>
      </c>
      <c r="BH161" s="75">
        <f t="shared" si="55"/>
        <v>1.1190648101508406E-3</v>
      </c>
      <c r="BI161" s="76">
        <f t="shared" si="56"/>
        <v>1.11906481015084E-3</v>
      </c>
      <c r="BJ161" s="76">
        <f>+BI161-'Izračun udjela za 2024. (euri)'!BI161</f>
        <v>9.9603772799918E-8</v>
      </c>
    </row>
    <row r="162" spans="1:62" ht="15.75" customHeight="1" x14ac:dyDescent="0.25">
      <c r="A162" s="60">
        <v>1</v>
      </c>
      <c r="B162" s="61">
        <v>171</v>
      </c>
      <c r="C162" s="61">
        <v>17</v>
      </c>
      <c r="D162" s="62" t="s">
        <v>87</v>
      </c>
      <c r="E162" s="62" t="s">
        <v>241</v>
      </c>
      <c r="F162" s="63">
        <v>3501</v>
      </c>
      <c r="G162" s="64">
        <v>10</v>
      </c>
      <c r="H162" s="64">
        <v>7331876</v>
      </c>
      <c r="I162" s="65">
        <v>659870.14809999999</v>
      </c>
      <c r="J162" s="66">
        <v>7339206.4370900011</v>
      </c>
      <c r="K162" s="64">
        <v>7980832.7699999996</v>
      </c>
      <c r="L162" s="65">
        <v>718276.26630000002</v>
      </c>
      <c r="M162" s="66">
        <v>7988812.1540700002</v>
      </c>
      <c r="N162" s="64">
        <v>6485855.2599999998</v>
      </c>
      <c r="O162" s="65">
        <v>583727.04200000002</v>
      </c>
      <c r="P162" s="66">
        <v>6492341.0397999994</v>
      </c>
      <c r="Q162" s="64">
        <v>7238596.7699999996</v>
      </c>
      <c r="R162" s="65">
        <v>661698.84259999997</v>
      </c>
      <c r="S162" s="66">
        <f t="shared" si="48"/>
        <v>7234587.7201399999</v>
      </c>
      <c r="T162" s="64">
        <v>7692460.0999999996</v>
      </c>
      <c r="U162" s="65">
        <v>702286.68914100004</v>
      </c>
      <c r="V162" s="67">
        <f t="shared" si="49"/>
        <v>7689190.7519449005</v>
      </c>
      <c r="W162" s="64">
        <v>7988209.2199999997</v>
      </c>
      <c r="X162" s="65">
        <v>726201.17665499996</v>
      </c>
      <c r="Y162" s="67">
        <f t="shared" si="45"/>
        <v>7988208.8476795005</v>
      </c>
      <c r="Z162" s="64">
        <v>7969663.3399999999</v>
      </c>
      <c r="AA162" s="68">
        <v>1353040.58</v>
      </c>
      <c r="AB162" s="65">
        <v>724515.17405599996</v>
      </c>
      <c r="AC162" s="67">
        <f t="shared" si="50"/>
        <v>14213218.344538402</v>
      </c>
      <c r="AD162" s="64">
        <v>7421120.8300000001</v>
      </c>
      <c r="AE162" s="68">
        <v>1016725.95</v>
      </c>
      <c r="AF162" s="65">
        <v>684895.99367500003</v>
      </c>
      <c r="AG162" s="67">
        <f t="shared" si="51"/>
        <v>13812148.7749575</v>
      </c>
      <c r="AH162" s="64">
        <v>7545944.7599999998</v>
      </c>
      <c r="AI162" s="68">
        <v>1755556.27</v>
      </c>
      <c r="AJ162" s="64">
        <v>685997.01780200005</v>
      </c>
      <c r="AK162" s="67">
        <f t="shared" si="52"/>
        <v>13909380.619417801</v>
      </c>
      <c r="AL162" s="64">
        <v>11634243.119999999</v>
      </c>
      <c r="AM162" s="68">
        <v>1825456.04</v>
      </c>
      <c r="AN162" s="64">
        <v>1057661.4773629999</v>
      </c>
      <c r="AO162" s="67">
        <f t="shared" si="53"/>
        <v>18049488.162900701</v>
      </c>
      <c r="AP162" s="69"/>
      <c r="AQ162" s="69"/>
      <c r="AR162" s="69"/>
      <c r="AS162" s="69"/>
      <c r="AT162" s="69"/>
      <c r="AU162" s="71"/>
      <c r="AV162" s="64">
        <v>4686</v>
      </c>
      <c r="AW162" s="64">
        <v>4558</v>
      </c>
      <c r="AX162" s="64">
        <v>5027</v>
      </c>
      <c r="AY162" s="64">
        <v>5105</v>
      </c>
      <c r="AZ162" s="64"/>
      <c r="BA162" s="64"/>
      <c r="BB162" s="64"/>
      <c r="BC162" s="64"/>
      <c r="BD162" s="72">
        <f t="shared" si="54"/>
        <v>13594488.949999999</v>
      </c>
      <c r="BE162" s="73">
        <f t="shared" si="46"/>
        <v>3883.03</v>
      </c>
      <c r="BF162" s="74">
        <f t="shared" si="60"/>
        <v>3373.62</v>
      </c>
      <c r="BG162" s="66">
        <f t="shared" si="47"/>
        <v>0</v>
      </c>
      <c r="BH162" s="75">
        <f t="shared" si="55"/>
        <v>0</v>
      </c>
      <c r="BI162" s="76">
        <f t="shared" si="56"/>
        <v>0</v>
      </c>
      <c r="BJ162" s="76">
        <f>+BI162-'Izračun udjela za 2024. (euri)'!BI162</f>
        <v>0</v>
      </c>
    </row>
    <row r="163" spans="1:62" ht="15.75" customHeight="1" x14ac:dyDescent="0.25">
      <c r="A163" s="60">
        <v>1</v>
      </c>
      <c r="B163" s="61">
        <v>172</v>
      </c>
      <c r="C163" s="61">
        <v>4</v>
      </c>
      <c r="D163" s="62" t="s">
        <v>87</v>
      </c>
      <c r="E163" s="62" t="s">
        <v>242</v>
      </c>
      <c r="F163" s="63">
        <v>3419</v>
      </c>
      <c r="G163" s="64">
        <v>10</v>
      </c>
      <c r="H163" s="64">
        <v>3123053.7</v>
      </c>
      <c r="I163" s="65">
        <v>0</v>
      </c>
      <c r="J163" s="66">
        <v>3435359.0700000003</v>
      </c>
      <c r="K163" s="64">
        <v>2942139.69</v>
      </c>
      <c r="L163" s="65">
        <v>0</v>
      </c>
      <c r="M163" s="66">
        <v>3236353.659</v>
      </c>
      <c r="N163" s="64">
        <v>3301547.49</v>
      </c>
      <c r="O163" s="65">
        <v>0</v>
      </c>
      <c r="P163" s="66">
        <v>3631702.2390000005</v>
      </c>
      <c r="Q163" s="64">
        <v>3300432.99</v>
      </c>
      <c r="R163" s="65">
        <v>0</v>
      </c>
      <c r="S163" s="66">
        <f t="shared" si="48"/>
        <v>3630476.2890000003</v>
      </c>
      <c r="T163" s="64">
        <v>3394590.12</v>
      </c>
      <c r="U163" s="65">
        <v>0</v>
      </c>
      <c r="V163" s="67">
        <f t="shared" si="49"/>
        <v>3734049.1320000002</v>
      </c>
      <c r="W163" s="64">
        <v>4828896.49</v>
      </c>
      <c r="X163" s="65">
        <v>0</v>
      </c>
      <c r="Y163" s="67">
        <f t="shared" si="45"/>
        <v>5311786.1390000004</v>
      </c>
      <c r="Z163" s="64">
        <v>5392207.1699999999</v>
      </c>
      <c r="AA163" s="68">
        <v>11433.41</v>
      </c>
      <c r="AB163" s="65">
        <v>0</v>
      </c>
      <c r="AC163" s="67">
        <f t="shared" si="50"/>
        <v>5993101.1359999999</v>
      </c>
      <c r="AD163" s="64">
        <v>5062387.42</v>
      </c>
      <c r="AE163" s="68">
        <v>8782.9500000000007</v>
      </c>
      <c r="AF163" s="65">
        <v>0</v>
      </c>
      <c r="AG163" s="67">
        <f t="shared" si="51"/>
        <v>5638164.9170000004</v>
      </c>
      <c r="AH163" s="64">
        <v>4369169.9400000004</v>
      </c>
      <c r="AI163" s="68">
        <v>10759.83</v>
      </c>
      <c r="AJ163" s="64">
        <v>0</v>
      </c>
      <c r="AK163" s="67">
        <f t="shared" si="52"/>
        <v>4894901.1210000012</v>
      </c>
      <c r="AL163" s="64">
        <v>6131827.7300000004</v>
      </c>
      <c r="AM163" s="68">
        <v>11436.61</v>
      </c>
      <c r="AN163" s="64">
        <v>0</v>
      </c>
      <c r="AO163" s="67">
        <f t="shared" si="53"/>
        <v>6833080.2320000008</v>
      </c>
      <c r="AP163" s="69"/>
      <c r="AQ163" s="69"/>
      <c r="AR163" s="69"/>
      <c r="AS163" s="69"/>
      <c r="AT163" s="69"/>
      <c r="AU163" s="71"/>
      <c r="AV163" s="64">
        <v>45</v>
      </c>
      <c r="AW163" s="64">
        <v>48</v>
      </c>
      <c r="AX163" s="64">
        <v>61</v>
      </c>
      <c r="AY163" s="64">
        <v>61</v>
      </c>
      <c r="AZ163" s="64"/>
      <c r="BA163" s="64"/>
      <c r="BB163" s="64"/>
      <c r="BC163" s="64"/>
      <c r="BD163" s="72">
        <f t="shared" si="54"/>
        <v>5734206.71</v>
      </c>
      <c r="BE163" s="73">
        <f t="shared" si="46"/>
        <v>1677.16</v>
      </c>
      <c r="BF163" s="74">
        <f t="shared" si="60"/>
        <v>3373.62</v>
      </c>
      <c r="BG163" s="66">
        <f t="shared" si="47"/>
        <v>5800196.7399999993</v>
      </c>
      <c r="BH163" s="75">
        <f t="shared" si="55"/>
        <v>2.1751897228803746E-3</v>
      </c>
      <c r="BI163" s="76">
        <f t="shared" si="56"/>
        <v>2.1751897228803698E-3</v>
      </c>
      <c r="BJ163" s="76">
        <f>+BI163-'Izračun udjela za 2024. (euri)'!BI163</f>
        <v>7.9315504570003775E-8</v>
      </c>
    </row>
    <row r="164" spans="1:62" ht="15.75" customHeight="1" x14ac:dyDescent="0.25">
      <c r="A164" s="60">
        <v>1</v>
      </c>
      <c r="B164" s="61">
        <v>173</v>
      </c>
      <c r="C164" s="61">
        <v>13</v>
      </c>
      <c r="D164" s="62" t="s">
        <v>87</v>
      </c>
      <c r="E164" s="62" t="s">
        <v>243</v>
      </c>
      <c r="F164" s="63">
        <v>1585</v>
      </c>
      <c r="G164" s="64">
        <v>10</v>
      </c>
      <c r="H164" s="64">
        <v>3474147.73</v>
      </c>
      <c r="I164" s="65">
        <v>0</v>
      </c>
      <c r="J164" s="66">
        <v>3821562.5030000005</v>
      </c>
      <c r="K164" s="64">
        <v>3358496.53</v>
      </c>
      <c r="L164" s="65">
        <v>0</v>
      </c>
      <c r="M164" s="66">
        <v>3694346.1830000002</v>
      </c>
      <c r="N164" s="64">
        <v>3406348.37</v>
      </c>
      <c r="O164" s="65">
        <v>0</v>
      </c>
      <c r="P164" s="66">
        <v>3746983.2070000004</v>
      </c>
      <c r="Q164" s="64">
        <v>4276000.79</v>
      </c>
      <c r="R164" s="65">
        <v>0</v>
      </c>
      <c r="S164" s="66">
        <f t="shared" si="48"/>
        <v>4703600.8690000009</v>
      </c>
      <c r="T164" s="64">
        <v>4160623.77</v>
      </c>
      <c r="U164" s="65">
        <v>0</v>
      </c>
      <c r="V164" s="67">
        <f t="shared" si="49"/>
        <v>4576686.1470000008</v>
      </c>
      <c r="W164" s="64">
        <v>3954939.89</v>
      </c>
      <c r="X164" s="65">
        <v>0</v>
      </c>
      <c r="Y164" s="67">
        <f t="shared" si="45"/>
        <v>4350433.8790000007</v>
      </c>
      <c r="Z164" s="64">
        <v>4284872.97</v>
      </c>
      <c r="AA164" s="68">
        <v>149945.85</v>
      </c>
      <c r="AB164" s="65">
        <v>0</v>
      </c>
      <c r="AC164" s="67">
        <f t="shared" si="50"/>
        <v>5467469.8319999995</v>
      </c>
      <c r="AD164" s="64">
        <v>3718901.97</v>
      </c>
      <c r="AE164" s="68">
        <v>104546.93</v>
      </c>
      <c r="AF164" s="65">
        <v>0</v>
      </c>
      <c r="AG164" s="67">
        <f t="shared" si="51"/>
        <v>4884940.5440000007</v>
      </c>
      <c r="AH164" s="64">
        <v>3469749.08</v>
      </c>
      <c r="AI164" s="68">
        <v>163105.89000000001</v>
      </c>
      <c r="AJ164" s="64">
        <v>0</v>
      </c>
      <c r="AK164" s="67">
        <f t="shared" si="52"/>
        <v>4718057.5089999996</v>
      </c>
      <c r="AL164" s="64">
        <v>3966097.62</v>
      </c>
      <c r="AM164" s="68">
        <v>171672.83</v>
      </c>
      <c r="AN164" s="64">
        <v>0</v>
      </c>
      <c r="AO164" s="67">
        <f t="shared" si="53"/>
        <v>5279367.2690000003</v>
      </c>
      <c r="AP164" s="69"/>
      <c r="AQ164" s="69"/>
      <c r="AR164" s="69"/>
      <c r="AS164" s="69"/>
      <c r="AT164" s="69"/>
      <c r="AU164" s="71"/>
      <c r="AV164" s="64">
        <v>557</v>
      </c>
      <c r="AW164" s="64">
        <v>551</v>
      </c>
      <c r="AX164" s="64">
        <v>655</v>
      </c>
      <c r="AY164" s="64">
        <v>670</v>
      </c>
      <c r="AZ164" s="64"/>
      <c r="BA164" s="64"/>
      <c r="BB164" s="64"/>
      <c r="BC164" s="64"/>
      <c r="BD164" s="72">
        <f t="shared" si="54"/>
        <v>4940053.8099999996</v>
      </c>
      <c r="BE164" s="73">
        <f t="shared" si="46"/>
        <v>3116.75</v>
      </c>
      <c r="BF164" s="74">
        <f t="shared" si="60"/>
        <v>3373.62</v>
      </c>
      <c r="BG164" s="66">
        <f t="shared" si="47"/>
        <v>407138.94999999984</v>
      </c>
      <c r="BH164" s="75">
        <f t="shared" si="55"/>
        <v>1.5268524491883121E-4</v>
      </c>
      <c r="BI164" s="76">
        <f t="shared" si="56"/>
        <v>1.5268524491883099E-4</v>
      </c>
      <c r="BJ164" s="76">
        <f>+BI164-'Izračun udjela za 2024. (euri)'!BI164</f>
        <v>1.0739400077997702E-8</v>
      </c>
    </row>
    <row r="165" spans="1:62" ht="15.75" customHeight="1" x14ac:dyDescent="0.25">
      <c r="A165" s="60">
        <v>1</v>
      </c>
      <c r="B165" s="61">
        <v>175</v>
      </c>
      <c r="C165" s="61">
        <v>18</v>
      </c>
      <c r="D165" s="62" t="s">
        <v>87</v>
      </c>
      <c r="E165" s="62" t="s">
        <v>244</v>
      </c>
      <c r="F165" s="63">
        <v>1498</v>
      </c>
      <c r="G165" s="64">
        <v>10</v>
      </c>
      <c r="H165" s="64">
        <v>3815400.28</v>
      </c>
      <c r="I165" s="65">
        <v>74062.725600000005</v>
      </c>
      <c r="J165" s="66">
        <v>4115471.3098400002</v>
      </c>
      <c r="K165" s="64">
        <v>4175116.46</v>
      </c>
      <c r="L165" s="65">
        <v>81045.347200000004</v>
      </c>
      <c r="M165" s="66">
        <v>4503478.2240800001</v>
      </c>
      <c r="N165" s="64">
        <v>3527351.88</v>
      </c>
      <c r="O165" s="65">
        <v>166289.8204</v>
      </c>
      <c r="P165" s="66">
        <v>3697168.2655600002</v>
      </c>
      <c r="Q165" s="64">
        <v>3952930.83</v>
      </c>
      <c r="R165" s="65">
        <v>187906.7782</v>
      </c>
      <c r="S165" s="66">
        <f t="shared" si="48"/>
        <v>4141526.4569800003</v>
      </c>
      <c r="T165" s="64">
        <v>3671864.59</v>
      </c>
      <c r="U165" s="65">
        <v>175082.041103</v>
      </c>
      <c r="V165" s="67">
        <f t="shared" si="49"/>
        <v>3846460.8037867001</v>
      </c>
      <c r="W165" s="64">
        <v>4611749.5199999996</v>
      </c>
      <c r="X165" s="65">
        <v>219608.53131600001</v>
      </c>
      <c r="Y165" s="67">
        <f t="shared" si="45"/>
        <v>4831355.0875524003</v>
      </c>
      <c r="Z165" s="64">
        <v>5798891.3099999996</v>
      </c>
      <c r="AA165" s="68">
        <v>143352.4</v>
      </c>
      <c r="AB165" s="65">
        <v>276139.36758399999</v>
      </c>
      <c r="AC165" s="67">
        <f t="shared" si="50"/>
        <v>7235689.4966575997</v>
      </c>
      <c r="AD165" s="64">
        <v>4673863.57</v>
      </c>
      <c r="AE165" s="68">
        <v>94481.85</v>
      </c>
      <c r="AF165" s="65">
        <v>136132.07859399999</v>
      </c>
      <c r="AG165" s="67">
        <f t="shared" si="51"/>
        <v>6428674.6055466011</v>
      </c>
      <c r="AH165" s="64">
        <v>4680233.96</v>
      </c>
      <c r="AI165" s="68">
        <v>177799.85</v>
      </c>
      <c r="AJ165" s="64">
        <v>135919.40062900001</v>
      </c>
      <c r="AK165" s="67">
        <f t="shared" si="52"/>
        <v>6534016.1803081008</v>
      </c>
      <c r="AL165" s="64">
        <v>7034301.4400000004</v>
      </c>
      <c r="AM165" s="68">
        <v>173591.99</v>
      </c>
      <c r="AN165" s="64">
        <v>205285.05377599999</v>
      </c>
      <c r="AO165" s="67">
        <f t="shared" si="53"/>
        <v>8914866.8358464018</v>
      </c>
      <c r="AP165" s="69"/>
      <c r="AQ165" s="69"/>
      <c r="AR165" s="69"/>
      <c r="AS165" s="69"/>
      <c r="AT165" s="69"/>
      <c r="AU165" s="71"/>
      <c r="AV165" s="64">
        <v>799</v>
      </c>
      <c r="AW165" s="64">
        <v>934</v>
      </c>
      <c r="AX165" s="64">
        <v>1049</v>
      </c>
      <c r="AY165" s="64">
        <v>966</v>
      </c>
      <c r="AZ165" s="64"/>
      <c r="BA165" s="64"/>
      <c r="BB165" s="64"/>
      <c r="BC165" s="64"/>
      <c r="BD165" s="72">
        <f t="shared" si="54"/>
        <v>6788920.4400000004</v>
      </c>
      <c r="BE165" s="73">
        <f t="shared" si="46"/>
        <v>4531.99</v>
      </c>
      <c r="BF165" s="74">
        <f t="shared" si="60"/>
        <v>3373.62</v>
      </c>
      <c r="BG165" s="66">
        <f t="shared" si="47"/>
        <v>0</v>
      </c>
      <c r="BH165" s="75">
        <f t="shared" si="55"/>
        <v>0</v>
      </c>
      <c r="BI165" s="76">
        <f t="shared" si="56"/>
        <v>0</v>
      </c>
      <c r="BJ165" s="76">
        <f>+BI165-'Izračun udjela za 2024. (euri)'!BI165</f>
        <v>0</v>
      </c>
    </row>
    <row r="166" spans="1:62" ht="15.75" customHeight="1" x14ac:dyDescent="0.25">
      <c r="A166" s="60">
        <v>1</v>
      </c>
      <c r="B166" s="61">
        <v>176</v>
      </c>
      <c r="C166" s="61">
        <v>7</v>
      </c>
      <c r="D166" s="62" t="s">
        <v>87</v>
      </c>
      <c r="E166" s="62" t="s">
        <v>245</v>
      </c>
      <c r="F166" s="63">
        <v>2367</v>
      </c>
      <c r="G166" s="64">
        <v>10</v>
      </c>
      <c r="H166" s="64">
        <v>2013380.47</v>
      </c>
      <c r="I166" s="65">
        <v>147648.39629999999</v>
      </c>
      <c r="J166" s="66">
        <v>2052305.2810700003</v>
      </c>
      <c r="K166" s="64">
        <v>1781433.2</v>
      </c>
      <c r="L166" s="65">
        <v>130638.9326</v>
      </c>
      <c r="M166" s="66">
        <v>1815873.6941400003</v>
      </c>
      <c r="N166" s="64">
        <v>1394851.97</v>
      </c>
      <c r="O166" s="65">
        <v>102288.9883</v>
      </c>
      <c r="P166" s="66">
        <v>1421819.27987</v>
      </c>
      <c r="Q166" s="64">
        <v>1638771.91</v>
      </c>
      <c r="R166" s="65">
        <v>121933.2856</v>
      </c>
      <c r="S166" s="66">
        <f t="shared" si="48"/>
        <v>1668522.4868399999</v>
      </c>
      <c r="T166" s="64">
        <v>957980.27</v>
      </c>
      <c r="U166" s="65">
        <v>72555.814775999999</v>
      </c>
      <c r="V166" s="67">
        <f t="shared" si="49"/>
        <v>973966.90074640012</v>
      </c>
      <c r="W166" s="64">
        <v>1770809.51</v>
      </c>
      <c r="X166" s="65">
        <v>131171.57323800001</v>
      </c>
      <c r="Y166" s="67">
        <f t="shared" si="45"/>
        <v>1803601.7304382001</v>
      </c>
      <c r="Z166" s="64">
        <v>2124428.66</v>
      </c>
      <c r="AA166" s="68">
        <v>7117.49</v>
      </c>
      <c r="AB166" s="65">
        <v>157365.553082</v>
      </c>
      <c r="AC166" s="67">
        <f t="shared" si="50"/>
        <v>2163769.4176098001</v>
      </c>
      <c r="AD166" s="64">
        <v>2059174.89</v>
      </c>
      <c r="AE166" s="68">
        <v>0</v>
      </c>
      <c r="AF166" s="65">
        <v>152579.01665199999</v>
      </c>
      <c r="AG166" s="67">
        <f t="shared" si="51"/>
        <v>2097255.4606828</v>
      </c>
      <c r="AH166" s="64">
        <v>2009582.3</v>
      </c>
      <c r="AI166" s="68">
        <v>621.58000000000004</v>
      </c>
      <c r="AJ166" s="64">
        <v>142848.41717599999</v>
      </c>
      <c r="AK166" s="67">
        <f t="shared" si="52"/>
        <v>2059323.5331064002</v>
      </c>
      <c r="AL166" s="64">
        <v>2329220.77</v>
      </c>
      <c r="AM166" s="68">
        <v>648</v>
      </c>
      <c r="AN166" s="64">
        <v>173829.60540900001</v>
      </c>
      <c r="AO166" s="67">
        <f t="shared" si="53"/>
        <v>2386717.4810501002</v>
      </c>
      <c r="AP166" s="69"/>
      <c r="AQ166" s="69"/>
      <c r="AR166" s="69"/>
      <c r="AS166" s="69"/>
      <c r="AT166" s="69"/>
      <c r="AU166" s="71"/>
      <c r="AV166" s="64">
        <v>0</v>
      </c>
      <c r="AW166" s="64">
        <v>0</v>
      </c>
      <c r="AX166" s="64">
        <v>4</v>
      </c>
      <c r="AY166" s="64">
        <v>10</v>
      </c>
      <c r="AZ166" s="64"/>
      <c r="BA166" s="64"/>
      <c r="BB166" s="64"/>
      <c r="BC166" s="64"/>
      <c r="BD166" s="72">
        <f t="shared" si="54"/>
        <v>2102133.52</v>
      </c>
      <c r="BE166" s="73">
        <f t="shared" si="46"/>
        <v>888.1</v>
      </c>
      <c r="BF166" s="74">
        <f t="shared" si="60"/>
        <v>3373.62</v>
      </c>
      <c r="BG166" s="66">
        <f t="shared" si="47"/>
        <v>5883225.8399999999</v>
      </c>
      <c r="BH166" s="75">
        <f t="shared" si="55"/>
        <v>2.2063272951241752E-3</v>
      </c>
      <c r="BI166" s="76">
        <f t="shared" si="56"/>
        <v>2.20632729512418E-3</v>
      </c>
      <c r="BJ166" s="76">
        <f>+BI166-'Izračun udjela za 2024. (euri)'!BI166</f>
        <v>2.7634840890026352E-8</v>
      </c>
    </row>
    <row r="167" spans="1:62" ht="15.75" customHeight="1" x14ac:dyDescent="0.25">
      <c r="A167" s="60">
        <v>1</v>
      </c>
      <c r="B167" s="61">
        <v>177</v>
      </c>
      <c r="C167" s="61">
        <v>11</v>
      </c>
      <c r="D167" s="62" t="s">
        <v>87</v>
      </c>
      <c r="E167" s="62" t="s">
        <v>246</v>
      </c>
      <c r="F167" s="63">
        <v>2605</v>
      </c>
      <c r="G167" s="64">
        <v>10</v>
      </c>
      <c r="H167" s="64">
        <v>1883613.66</v>
      </c>
      <c r="I167" s="65">
        <v>254667.44</v>
      </c>
      <c r="J167" s="66">
        <v>1791840.8420000002</v>
      </c>
      <c r="K167" s="64">
        <v>1549470.34</v>
      </c>
      <c r="L167" s="65">
        <v>229685.69699999999</v>
      </c>
      <c r="M167" s="66">
        <v>1451763.1073000003</v>
      </c>
      <c r="N167" s="64">
        <v>1363294.28</v>
      </c>
      <c r="O167" s="65">
        <v>122696.98209999999</v>
      </c>
      <c r="P167" s="66">
        <v>1364657.0276900001</v>
      </c>
      <c r="Q167" s="64">
        <v>1739752.71</v>
      </c>
      <c r="R167" s="65">
        <v>160586.685</v>
      </c>
      <c r="S167" s="66">
        <f t="shared" si="48"/>
        <v>1737082.6274999999</v>
      </c>
      <c r="T167" s="64">
        <v>1618029.59</v>
      </c>
      <c r="U167" s="65">
        <v>151288.866197</v>
      </c>
      <c r="V167" s="67">
        <f t="shared" si="49"/>
        <v>1613414.7961833002</v>
      </c>
      <c r="W167" s="64">
        <v>2104762.0299999998</v>
      </c>
      <c r="X167" s="65">
        <v>191342.50714599999</v>
      </c>
      <c r="Y167" s="67">
        <f t="shared" si="45"/>
        <v>2104761.4751394</v>
      </c>
      <c r="Z167" s="64">
        <v>2855249.28</v>
      </c>
      <c r="AA167" s="68">
        <v>7931.29</v>
      </c>
      <c r="AB167" s="65">
        <v>259568.69415900001</v>
      </c>
      <c r="AC167" s="67">
        <f t="shared" si="50"/>
        <v>2855248.6444250997</v>
      </c>
      <c r="AD167" s="64">
        <v>2850364.74</v>
      </c>
      <c r="AE167" s="68">
        <v>21551</v>
      </c>
      <c r="AF167" s="65">
        <v>250215.477709</v>
      </c>
      <c r="AG167" s="67">
        <f t="shared" si="51"/>
        <v>2871108.0885201003</v>
      </c>
      <c r="AH167" s="64">
        <v>2367932.3199999998</v>
      </c>
      <c r="AI167" s="68">
        <v>10821.71</v>
      </c>
      <c r="AJ167" s="64">
        <v>215280.43118300001</v>
      </c>
      <c r="AK167" s="67">
        <f t="shared" si="52"/>
        <v>2405513.1966987001</v>
      </c>
      <c r="AL167" s="64">
        <v>3447400.98</v>
      </c>
      <c r="AM167" s="68">
        <v>3475</v>
      </c>
      <c r="AN167" s="64">
        <v>322089.33424900001</v>
      </c>
      <c r="AO167" s="67">
        <f t="shared" si="53"/>
        <v>3468670.3103261003</v>
      </c>
      <c r="AP167" s="69"/>
      <c r="AQ167" s="69"/>
      <c r="AR167" s="69"/>
      <c r="AS167" s="69"/>
      <c r="AT167" s="69"/>
      <c r="AU167" s="71"/>
      <c r="AV167" s="64">
        <v>0</v>
      </c>
      <c r="AW167" s="64">
        <v>21</v>
      </c>
      <c r="AX167" s="64">
        <v>30</v>
      </c>
      <c r="AY167" s="64">
        <v>21</v>
      </c>
      <c r="AZ167" s="64"/>
      <c r="BA167" s="64"/>
      <c r="BB167" s="64"/>
      <c r="BC167" s="64"/>
      <c r="BD167" s="72">
        <f t="shared" si="54"/>
        <v>2741060.34</v>
      </c>
      <c r="BE167" s="73">
        <f t="shared" si="46"/>
        <v>1052.23</v>
      </c>
      <c r="BF167" s="74">
        <f t="shared" si="60"/>
        <v>3373.62</v>
      </c>
      <c r="BG167" s="66">
        <f t="shared" si="47"/>
        <v>6047220.9499999993</v>
      </c>
      <c r="BH167" s="75">
        <f t="shared" si="55"/>
        <v>2.2678287396208038E-3</v>
      </c>
      <c r="BI167" s="76">
        <f t="shared" si="56"/>
        <v>2.2678287396207999E-3</v>
      </c>
      <c r="BJ167" s="76">
        <f>+BI167-'Izračun udjela za 2024. (euri)'!BI167</f>
        <v>2.9996912597092529E-9</v>
      </c>
    </row>
    <row r="168" spans="1:62" ht="15.75" customHeight="1" x14ac:dyDescent="0.25">
      <c r="A168" s="60">
        <v>1</v>
      </c>
      <c r="B168" s="61">
        <v>178</v>
      </c>
      <c r="C168" s="61">
        <v>9</v>
      </c>
      <c r="D168" s="62" t="s">
        <v>87</v>
      </c>
      <c r="E168" s="62" t="s">
        <v>247</v>
      </c>
      <c r="F168" s="63">
        <v>780</v>
      </c>
      <c r="G168" s="64">
        <v>10</v>
      </c>
      <c r="H168" s="64">
        <v>1386127.89</v>
      </c>
      <c r="I168" s="65">
        <v>0</v>
      </c>
      <c r="J168" s="66">
        <v>1524740.679</v>
      </c>
      <c r="K168" s="64">
        <v>1609390.85</v>
      </c>
      <c r="L168" s="65">
        <v>0</v>
      </c>
      <c r="M168" s="66">
        <v>1770329.9350000003</v>
      </c>
      <c r="N168" s="64">
        <v>1273527.3</v>
      </c>
      <c r="O168" s="65">
        <v>0</v>
      </c>
      <c r="P168" s="66">
        <v>1400880.0300000003</v>
      </c>
      <c r="Q168" s="64">
        <v>1222731.26</v>
      </c>
      <c r="R168" s="65">
        <v>0</v>
      </c>
      <c r="S168" s="66">
        <f t="shared" si="48"/>
        <v>1345004.3860000002</v>
      </c>
      <c r="T168" s="64">
        <v>1269579.8899999999</v>
      </c>
      <c r="U168" s="65">
        <v>0</v>
      </c>
      <c r="V168" s="67">
        <f t="shared" si="49"/>
        <v>1396537.879</v>
      </c>
      <c r="W168" s="64">
        <v>1267921.23</v>
      </c>
      <c r="X168" s="65">
        <v>0</v>
      </c>
      <c r="Y168" s="67">
        <f t="shared" si="45"/>
        <v>1394713.3530000001</v>
      </c>
      <c r="Z168" s="64">
        <v>2067506.05</v>
      </c>
      <c r="AA168" s="68">
        <v>272486.15999999997</v>
      </c>
      <c r="AB168" s="65">
        <v>0</v>
      </c>
      <c r="AC168" s="67">
        <f t="shared" si="50"/>
        <v>5556671.8790000007</v>
      </c>
      <c r="AD168" s="64">
        <v>1745851.23</v>
      </c>
      <c r="AE168" s="68">
        <v>370609.47</v>
      </c>
      <c r="AF168" s="65">
        <v>0</v>
      </c>
      <c r="AG168" s="67">
        <f t="shared" si="51"/>
        <v>5104815.9359999998</v>
      </c>
      <c r="AH168" s="64">
        <v>1785677.23</v>
      </c>
      <c r="AI168" s="68">
        <v>528345.39</v>
      </c>
      <c r="AJ168" s="64">
        <v>0</v>
      </c>
      <c r="AK168" s="67">
        <f t="shared" si="52"/>
        <v>5201165.0240000002</v>
      </c>
      <c r="AL168" s="64">
        <v>2414771.12</v>
      </c>
      <c r="AM168" s="68">
        <v>542115.83999999997</v>
      </c>
      <c r="AN168" s="64">
        <v>0</v>
      </c>
      <c r="AO168" s="67">
        <f t="shared" si="53"/>
        <v>5868120.8080000011</v>
      </c>
      <c r="AP168" s="69"/>
      <c r="AQ168" s="69"/>
      <c r="AR168" s="69"/>
      <c r="AS168" s="69"/>
      <c r="AT168" s="69"/>
      <c r="AU168" s="71"/>
      <c r="AV168" s="64">
        <v>2171</v>
      </c>
      <c r="AW168" s="64">
        <v>2177</v>
      </c>
      <c r="AX168" s="64">
        <v>2314</v>
      </c>
      <c r="AY168" s="64">
        <v>2308</v>
      </c>
      <c r="AZ168" s="64"/>
      <c r="BA168" s="64"/>
      <c r="BB168" s="64"/>
      <c r="BC168" s="64"/>
      <c r="BD168" s="72">
        <f t="shared" si="54"/>
        <v>4625097.4000000004</v>
      </c>
      <c r="BE168" s="73">
        <f t="shared" si="46"/>
        <v>5929.61</v>
      </c>
      <c r="BF168" s="74">
        <f t="shared" si="60"/>
        <v>3373.62</v>
      </c>
      <c r="BG168" s="66">
        <f t="shared" si="47"/>
        <v>0</v>
      </c>
      <c r="BH168" s="75">
        <f t="shared" si="55"/>
        <v>0</v>
      </c>
      <c r="BI168" s="76">
        <f t="shared" si="56"/>
        <v>0</v>
      </c>
      <c r="BJ168" s="76">
        <f>+BI168-'Izračun udjela za 2024. (euri)'!BI168</f>
        <v>0</v>
      </c>
    </row>
    <row r="169" spans="1:62" ht="15.75" customHeight="1" x14ac:dyDescent="0.25">
      <c r="A169" s="60">
        <v>1</v>
      </c>
      <c r="B169" s="61">
        <v>179</v>
      </c>
      <c r="C169" s="61">
        <v>4</v>
      </c>
      <c r="D169" s="62" t="s">
        <v>91</v>
      </c>
      <c r="E169" s="62" t="s">
        <v>248</v>
      </c>
      <c r="F169" s="63">
        <v>49377</v>
      </c>
      <c r="G169" s="64">
        <v>15</v>
      </c>
      <c r="H169" s="64">
        <v>164271323.47</v>
      </c>
      <c r="I169" s="65">
        <v>17553537.5973</v>
      </c>
      <c r="J169" s="66">
        <v>168725453.75360501</v>
      </c>
      <c r="K169" s="64">
        <v>166657525.38999999</v>
      </c>
      <c r="L169" s="65">
        <v>17818715.904100001</v>
      </c>
      <c r="M169" s="66">
        <v>171164630.90878496</v>
      </c>
      <c r="N169" s="64">
        <v>149947418.52000001</v>
      </c>
      <c r="O169" s="65">
        <v>18230186.8369</v>
      </c>
      <c r="P169" s="66">
        <v>151474816.43556499</v>
      </c>
      <c r="Q169" s="64">
        <v>172514889.59999999</v>
      </c>
      <c r="R169" s="65">
        <v>21053324.908100002</v>
      </c>
      <c r="S169" s="66">
        <f t="shared" si="48"/>
        <v>174180799.39568496</v>
      </c>
      <c r="T169" s="64">
        <v>156610221.62</v>
      </c>
      <c r="U169" s="65">
        <v>19133928.508928999</v>
      </c>
      <c r="V169" s="67">
        <f t="shared" si="49"/>
        <v>158097737.07773164</v>
      </c>
      <c r="W169" s="64">
        <v>164600359.52000001</v>
      </c>
      <c r="X169" s="65">
        <v>17635795.589156002</v>
      </c>
      <c r="Y169" s="67">
        <f t="shared" si="45"/>
        <v>169009248.52047059</v>
      </c>
      <c r="Z169" s="64">
        <v>181857241.94999999</v>
      </c>
      <c r="AA169" s="68">
        <v>546852.66</v>
      </c>
      <c r="AB169" s="65">
        <v>19484751.699963</v>
      </c>
      <c r="AC169" s="67">
        <f t="shared" si="50"/>
        <v>186708408.22854254</v>
      </c>
      <c r="AD169" s="64">
        <v>180464353.36000001</v>
      </c>
      <c r="AE169" s="68">
        <v>161767.48000000001</v>
      </c>
      <c r="AF169" s="65">
        <v>19495993.980427999</v>
      </c>
      <c r="AG169" s="67">
        <f t="shared" si="51"/>
        <v>185496830.68450782</v>
      </c>
      <c r="AH169" s="64">
        <v>161418691.12</v>
      </c>
      <c r="AI169" s="68">
        <v>159807.23000000001</v>
      </c>
      <c r="AJ169" s="64">
        <v>17294249.379358001</v>
      </c>
      <c r="AK169" s="67">
        <f t="shared" si="52"/>
        <v>166230354.68723831</v>
      </c>
      <c r="AL169" s="64">
        <v>190079738.72</v>
      </c>
      <c r="AM169" s="68">
        <v>159478.39999999999</v>
      </c>
      <c r="AN169" s="64">
        <v>15694650.808937</v>
      </c>
      <c r="AO169" s="67">
        <f t="shared" si="53"/>
        <v>201132250.93772241</v>
      </c>
      <c r="AP169" s="69"/>
      <c r="AQ169" s="69"/>
      <c r="AR169" s="69"/>
      <c r="AS169" s="69"/>
      <c r="AT169" s="69"/>
      <c r="AU169" s="71"/>
      <c r="AV169" s="64">
        <v>353</v>
      </c>
      <c r="AW169" s="64">
        <v>330</v>
      </c>
      <c r="AX169" s="64">
        <v>389</v>
      </c>
      <c r="AY169" s="64">
        <v>448</v>
      </c>
      <c r="AZ169" s="64"/>
      <c r="BA169" s="64"/>
      <c r="BB169" s="64"/>
      <c r="BC169" s="64"/>
      <c r="BD169" s="72">
        <f t="shared" si="54"/>
        <v>181715418.61000001</v>
      </c>
      <c r="BE169" s="73">
        <f t="shared" si="46"/>
        <v>3680.16</v>
      </c>
      <c r="BF169" s="74">
        <f t="shared" ref="BF169:BF171" si="61">+$BJ$601</f>
        <v>3415.13</v>
      </c>
      <c r="BG169" s="66">
        <f t="shared" si="47"/>
        <v>0</v>
      </c>
      <c r="BH169" s="75">
        <f t="shared" si="55"/>
        <v>0</v>
      </c>
      <c r="BI169" s="76">
        <f t="shared" si="56"/>
        <v>0</v>
      </c>
      <c r="BJ169" s="76">
        <f>+BI169-'Izračun udjela za 2024. (euri)'!BI169</f>
        <v>0</v>
      </c>
    </row>
    <row r="170" spans="1:62" ht="15.75" customHeight="1" x14ac:dyDescent="0.25">
      <c r="A170" s="60">
        <v>1</v>
      </c>
      <c r="B170" s="61">
        <v>180</v>
      </c>
      <c r="C170" s="61">
        <v>8</v>
      </c>
      <c r="D170" s="62" t="s">
        <v>91</v>
      </c>
      <c r="E170" s="62" t="s">
        <v>249</v>
      </c>
      <c r="F170" s="63">
        <v>10202</v>
      </c>
      <c r="G170" s="64">
        <v>12</v>
      </c>
      <c r="H170" s="64">
        <v>37012518.859999999</v>
      </c>
      <c r="I170" s="65">
        <v>0</v>
      </c>
      <c r="J170" s="66">
        <v>41454021.123200007</v>
      </c>
      <c r="K170" s="64">
        <v>37510318.219999999</v>
      </c>
      <c r="L170" s="65">
        <v>0</v>
      </c>
      <c r="M170" s="66">
        <v>42011556.406400003</v>
      </c>
      <c r="N170" s="64">
        <v>34979151.270000003</v>
      </c>
      <c r="O170" s="65">
        <v>0</v>
      </c>
      <c r="P170" s="66">
        <v>39176649.422400005</v>
      </c>
      <c r="Q170" s="64">
        <v>44018207.009999998</v>
      </c>
      <c r="R170" s="65">
        <v>0</v>
      </c>
      <c r="S170" s="66">
        <f t="shared" si="48"/>
        <v>49300391.851199999</v>
      </c>
      <c r="T170" s="64">
        <v>36706559.869999997</v>
      </c>
      <c r="U170" s="65">
        <v>0</v>
      </c>
      <c r="V170" s="67">
        <f t="shared" si="49"/>
        <v>41111347.054400004</v>
      </c>
      <c r="W170" s="64">
        <v>42539670.609999999</v>
      </c>
      <c r="X170" s="65">
        <v>0</v>
      </c>
      <c r="Y170" s="67">
        <f t="shared" si="45"/>
        <v>47644431.0832</v>
      </c>
      <c r="Z170" s="64">
        <v>44909802.890000001</v>
      </c>
      <c r="AA170" s="68">
        <v>327898.28000000003</v>
      </c>
      <c r="AB170" s="65">
        <v>0</v>
      </c>
      <c r="AC170" s="67">
        <f t="shared" si="50"/>
        <v>50371893.163200006</v>
      </c>
      <c r="AD170" s="64">
        <v>43718483.619999997</v>
      </c>
      <c r="AE170" s="68">
        <v>118578.83</v>
      </c>
      <c r="AF170" s="65">
        <v>0</v>
      </c>
      <c r="AG170" s="67">
        <f t="shared" si="51"/>
        <v>49309013.364800006</v>
      </c>
      <c r="AH170" s="64">
        <v>40226996.829999998</v>
      </c>
      <c r="AI170" s="68">
        <v>154402.6</v>
      </c>
      <c r="AJ170" s="64">
        <v>0</v>
      </c>
      <c r="AK170" s="67">
        <f t="shared" si="52"/>
        <v>45828825.537600003</v>
      </c>
      <c r="AL170" s="64">
        <v>50136909.369999997</v>
      </c>
      <c r="AM170" s="68">
        <v>181675.86</v>
      </c>
      <c r="AN170" s="64">
        <v>0</v>
      </c>
      <c r="AO170" s="67">
        <f t="shared" si="53"/>
        <v>56962901.531200007</v>
      </c>
      <c r="AP170" s="69"/>
      <c r="AQ170" s="69"/>
      <c r="AR170" s="69"/>
      <c r="AS170" s="69"/>
      <c r="AT170" s="69"/>
      <c r="AU170" s="71"/>
      <c r="AV170" s="64">
        <v>262</v>
      </c>
      <c r="AW170" s="64">
        <v>284</v>
      </c>
      <c r="AX170" s="64">
        <v>564</v>
      </c>
      <c r="AY170" s="64">
        <v>603</v>
      </c>
      <c r="AZ170" s="64"/>
      <c r="BA170" s="64"/>
      <c r="BB170" s="64"/>
      <c r="BC170" s="64"/>
      <c r="BD170" s="72">
        <f t="shared" si="54"/>
        <v>50023412.939999998</v>
      </c>
      <c r="BE170" s="73">
        <f t="shared" si="46"/>
        <v>4903.29</v>
      </c>
      <c r="BF170" s="74">
        <f t="shared" si="61"/>
        <v>3415.13</v>
      </c>
      <c r="BG170" s="66">
        <f t="shared" si="47"/>
        <v>0</v>
      </c>
      <c r="BH170" s="75">
        <f t="shared" si="55"/>
        <v>0</v>
      </c>
      <c r="BI170" s="76">
        <f t="shared" si="56"/>
        <v>0</v>
      </c>
      <c r="BJ170" s="76">
        <f>+BI170-'Izračun udjela za 2024. (euri)'!BI170</f>
        <v>0</v>
      </c>
    </row>
    <row r="171" spans="1:62" ht="15.75" customHeight="1" x14ac:dyDescent="0.25">
      <c r="A171" s="60">
        <v>1</v>
      </c>
      <c r="B171" s="61">
        <v>181</v>
      </c>
      <c r="C171" s="61">
        <v>17</v>
      </c>
      <c r="D171" s="62" t="s">
        <v>91</v>
      </c>
      <c r="E171" s="62" t="s">
        <v>250</v>
      </c>
      <c r="F171" s="63">
        <v>37794</v>
      </c>
      <c r="G171" s="64">
        <v>15</v>
      </c>
      <c r="H171" s="64">
        <v>72415741.590000004</v>
      </c>
      <c r="I171" s="65">
        <v>7681219.9341000002</v>
      </c>
      <c r="J171" s="66">
        <v>74444699.904284999</v>
      </c>
      <c r="K171" s="64">
        <v>73627489.109999999</v>
      </c>
      <c r="L171" s="65">
        <v>7809751.3563999999</v>
      </c>
      <c r="M171" s="66">
        <v>75690398.416639999</v>
      </c>
      <c r="N171" s="64">
        <v>64523773.270000003</v>
      </c>
      <c r="O171" s="65">
        <v>6844147.7999</v>
      </c>
      <c r="P171" s="66">
        <v>66331569.290614992</v>
      </c>
      <c r="Q171" s="64">
        <v>70748754.010000005</v>
      </c>
      <c r="R171" s="65">
        <v>7593279.7364999996</v>
      </c>
      <c r="S171" s="66">
        <f t="shared" si="48"/>
        <v>72628795.414525002</v>
      </c>
      <c r="T171" s="64">
        <v>65702589.670000002</v>
      </c>
      <c r="U171" s="65">
        <v>7070888.6950820005</v>
      </c>
      <c r="V171" s="67">
        <f t="shared" si="49"/>
        <v>67426456.121155694</v>
      </c>
      <c r="W171" s="64">
        <v>80686086.189999998</v>
      </c>
      <c r="X171" s="65">
        <v>8644953.90154</v>
      </c>
      <c r="Y171" s="67">
        <f t="shared" si="45"/>
        <v>82847302.131728992</v>
      </c>
      <c r="Z171" s="64">
        <v>93017725.469999999</v>
      </c>
      <c r="AA171" s="68">
        <v>2386248.56</v>
      </c>
      <c r="AB171" s="65">
        <v>9966203.3540339991</v>
      </c>
      <c r="AC171" s="67">
        <f t="shared" si="50"/>
        <v>106206264.58936088</v>
      </c>
      <c r="AD171" s="64">
        <v>91055611.230000004</v>
      </c>
      <c r="AE171" s="68">
        <v>1264528.18</v>
      </c>
      <c r="AF171" s="65">
        <v>9928562.0700679999</v>
      </c>
      <c r="AG171" s="67">
        <f t="shared" si="51"/>
        <v>106226674.12692179</v>
      </c>
      <c r="AH171" s="64">
        <v>80644017.819999993</v>
      </c>
      <c r="AI171" s="68">
        <v>1634224.24</v>
      </c>
      <c r="AJ171" s="64">
        <v>8785602.778771</v>
      </c>
      <c r="AK171" s="67">
        <f t="shared" si="52"/>
        <v>95739444.421413347</v>
      </c>
      <c r="AL171" s="64">
        <v>98554624.599999994</v>
      </c>
      <c r="AM171" s="68">
        <v>1630079.14</v>
      </c>
      <c r="AN171" s="64">
        <v>10466390.114436001</v>
      </c>
      <c r="AO171" s="67">
        <f t="shared" si="53"/>
        <v>115446953.64739858</v>
      </c>
      <c r="AP171" s="69"/>
      <c r="AQ171" s="69"/>
      <c r="AR171" s="69"/>
      <c r="AS171" s="69"/>
      <c r="AT171" s="69"/>
      <c r="AU171" s="71"/>
      <c r="AV171" s="64">
        <v>7792</v>
      </c>
      <c r="AW171" s="64">
        <v>8339</v>
      </c>
      <c r="AX171" s="64">
        <v>8685</v>
      </c>
      <c r="AY171" s="64">
        <v>9287</v>
      </c>
      <c r="AZ171" s="64"/>
      <c r="BA171" s="64"/>
      <c r="BB171" s="64"/>
      <c r="BC171" s="64"/>
      <c r="BD171" s="72">
        <f t="shared" si="54"/>
        <v>101293327.78</v>
      </c>
      <c r="BE171" s="73">
        <f t="shared" si="46"/>
        <v>2680.14</v>
      </c>
      <c r="BF171" s="74">
        <f t="shared" si="61"/>
        <v>3415.13</v>
      </c>
      <c r="BG171" s="66">
        <f t="shared" si="47"/>
        <v>27778212.06000001</v>
      </c>
      <c r="BH171" s="75">
        <f t="shared" si="55"/>
        <v>1.0417384806313261E-2</v>
      </c>
      <c r="BI171" s="76">
        <f t="shared" si="56"/>
        <v>1.0417384806313299E-2</v>
      </c>
      <c r="BJ171" s="76">
        <f>+BI171-'Izračun udjela za 2024. (euri)'!BI171</f>
        <v>-4.029715130159095E-8</v>
      </c>
    </row>
    <row r="172" spans="1:62" ht="15.75" customHeight="1" x14ac:dyDescent="0.25">
      <c r="A172" s="60">
        <v>1</v>
      </c>
      <c r="B172" s="61">
        <v>183</v>
      </c>
      <c r="C172" s="61">
        <v>15</v>
      </c>
      <c r="D172" s="62" t="s">
        <v>87</v>
      </c>
      <c r="E172" s="62" t="s">
        <v>251</v>
      </c>
      <c r="F172" s="63">
        <v>272</v>
      </c>
      <c r="G172" s="64">
        <v>10</v>
      </c>
      <c r="H172" s="64">
        <v>174506.49</v>
      </c>
      <c r="I172" s="65">
        <v>17884.799299999999</v>
      </c>
      <c r="J172" s="66">
        <v>172283.85976999998</v>
      </c>
      <c r="K172" s="64">
        <v>133892.31</v>
      </c>
      <c r="L172" s="65">
        <v>15731.652700000001</v>
      </c>
      <c r="M172" s="66">
        <v>129976.72303000001</v>
      </c>
      <c r="N172" s="64">
        <v>206261.1</v>
      </c>
      <c r="O172" s="65">
        <v>9723.7734999999993</v>
      </c>
      <c r="P172" s="66">
        <v>216191.05915000002</v>
      </c>
      <c r="Q172" s="64">
        <v>257459.08</v>
      </c>
      <c r="R172" s="65">
        <v>12386.5113</v>
      </c>
      <c r="S172" s="66">
        <f t="shared" si="48"/>
        <v>269579.82556999999</v>
      </c>
      <c r="T172" s="64">
        <v>251571.68</v>
      </c>
      <c r="U172" s="65">
        <v>12415.348193</v>
      </c>
      <c r="V172" s="67">
        <f t="shared" si="49"/>
        <v>263071.96498769999</v>
      </c>
      <c r="W172" s="64">
        <v>720283.35</v>
      </c>
      <c r="X172" s="65">
        <v>34299.370316</v>
      </c>
      <c r="Y172" s="67">
        <f t="shared" si="45"/>
        <v>754582.37765240006</v>
      </c>
      <c r="Z172" s="64">
        <v>506438.37</v>
      </c>
      <c r="AA172" s="68">
        <v>5841.23</v>
      </c>
      <c r="AB172" s="65">
        <v>24116.279729999998</v>
      </c>
      <c r="AC172" s="67">
        <f t="shared" si="50"/>
        <v>567028.94629700005</v>
      </c>
      <c r="AD172" s="64">
        <v>473439.06</v>
      </c>
      <c r="AE172" s="68">
        <v>2942.12</v>
      </c>
      <c r="AF172" s="65">
        <v>21839.752776000001</v>
      </c>
      <c r="AG172" s="67">
        <f t="shared" si="51"/>
        <v>526522.90594640002</v>
      </c>
      <c r="AH172" s="64">
        <v>365744.72</v>
      </c>
      <c r="AI172" s="68">
        <v>5122.41</v>
      </c>
      <c r="AJ172" s="64">
        <v>17416.438266000001</v>
      </c>
      <c r="AK172" s="67">
        <f t="shared" si="52"/>
        <v>420426.45890740003</v>
      </c>
      <c r="AL172" s="64">
        <v>359921.72</v>
      </c>
      <c r="AM172" s="68">
        <v>4348.7700000000004</v>
      </c>
      <c r="AN172" s="64">
        <v>17936.344717</v>
      </c>
      <c r="AO172" s="67">
        <f t="shared" si="53"/>
        <v>414300.26581129996</v>
      </c>
      <c r="AP172" s="69"/>
      <c r="AQ172" s="69"/>
      <c r="AR172" s="69"/>
      <c r="AS172" s="69"/>
      <c r="AT172" s="69"/>
      <c r="AU172" s="71"/>
      <c r="AV172" s="64">
        <v>26</v>
      </c>
      <c r="AW172" s="64">
        <v>20</v>
      </c>
      <c r="AX172" s="64">
        <v>26</v>
      </c>
      <c r="AY172" s="64">
        <v>26</v>
      </c>
      <c r="AZ172" s="64"/>
      <c r="BA172" s="64"/>
      <c r="BB172" s="64"/>
      <c r="BC172" s="64"/>
      <c r="BD172" s="72">
        <f t="shared" si="54"/>
        <v>536572.18999999994</v>
      </c>
      <c r="BE172" s="73">
        <f t="shared" si="46"/>
        <v>1972.69</v>
      </c>
      <c r="BF172" s="74">
        <f t="shared" ref="BF172:BF175" si="62">+$BJ$600</f>
        <v>3373.62</v>
      </c>
      <c r="BG172" s="66">
        <f t="shared" si="47"/>
        <v>381052.95999999996</v>
      </c>
      <c r="BH172" s="75">
        <f t="shared" si="55"/>
        <v>1.429024772123758E-4</v>
      </c>
      <c r="BI172" s="76">
        <f t="shared" si="56"/>
        <v>1.4290247721237599E-4</v>
      </c>
      <c r="BJ172" s="76">
        <f>+BI172-'Izračun udjela za 2024. (euri)'!BI172</f>
        <v>3.6621326109944306E-9</v>
      </c>
    </row>
    <row r="173" spans="1:62" ht="15.75" customHeight="1" x14ac:dyDescent="0.25">
      <c r="A173" s="60">
        <v>1</v>
      </c>
      <c r="B173" s="61">
        <v>184</v>
      </c>
      <c r="C173" s="61">
        <v>15</v>
      </c>
      <c r="D173" s="62" t="s">
        <v>87</v>
      </c>
      <c r="E173" s="62" t="s">
        <v>252</v>
      </c>
      <c r="F173" s="63">
        <v>2650</v>
      </c>
      <c r="G173" s="64">
        <v>10</v>
      </c>
      <c r="H173" s="64">
        <v>386888.45</v>
      </c>
      <c r="I173" s="65">
        <v>18221.217100000002</v>
      </c>
      <c r="J173" s="66">
        <v>405533.95619000006</v>
      </c>
      <c r="K173" s="64">
        <v>394381.39</v>
      </c>
      <c r="L173" s="65">
        <v>18579.2709</v>
      </c>
      <c r="M173" s="66">
        <v>413382.33101000002</v>
      </c>
      <c r="N173" s="64">
        <v>286617.17</v>
      </c>
      <c r="O173" s="65">
        <v>8264.6412999999993</v>
      </c>
      <c r="P173" s="66">
        <v>306187.78156999999</v>
      </c>
      <c r="Q173" s="64">
        <v>458976.1</v>
      </c>
      <c r="R173" s="65">
        <v>13894.232900000001</v>
      </c>
      <c r="S173" s="66">
        <f t="shared" si="48"/>
        <v>489590.05381000001</v>
      </c>
      <c r="T173" s="64">
        <v>135060.09</v>
      </c>
      <c r="U173" s="65">
        <v>4532.3173360000001</v>
      </c>
      <c r="V173" s="67">
        <f t="shared" si="49"/>
        <v>143580.54993040001</v>
      </c>
      <c r="W173" s="64">
        <v>363594.94</v>
      </c>
      <c r="X173" s="65">
        <v>10590.260362000001</v>
      </c>
      <c r="Y173" s="67">
        <f t="shared" si="45"/>
        <v>388305.14760179998</v>
      </c>
      <c r="Z173" s="64">
        <v>426939.14</v>
      </c>
      <c r="AA173" s="68">
        <v>3996.62</v>
      </c>
      <c r="AB173" s="65">
        <v>12435.226135999999</v>
      </c>
      <c r="AC173" s="67">
        <f t="shared" si="50"/>
        <v>484558.02325040003</v>
      </c>
      <c r="AD173" s="64">
        <v>615791.29</v>
      </c>
      <c r="AE173" s="68">
        <v>4074.39</v>
      </c>
      <c r="AF173" s="65">
        <v>18700.022251999999</v>
      </c>
      <c r="AG173" s="67">
        <f t="shared" si="51"/>
        <v>678718.56552279997</v>
      </c>
      <c r="AH173" s="64">
        <v>591149.97</v>
      </c>
      <c r="AI173" s="68">
        <v>5272.6</v>
      </c>
      <c r="AJ173" s="64">
        <v>17203.727082000001</v>
      </c>
      <c r="AK173" s="67">
        <f t="shared" si="52"/>
        <v>686591.00720980007</v>
      </c>
      <c r="AL173" s="64">
        <v>641819.82999999996</v>
      </c>
      <c r="AM173" s="68">
        <v>3244.48</v>
      </c>
      <c r="AN173" s="64">
        <v>19830.509259999999</v>
      </c>
      <c r="AO173" s="67">
        <f t="shared" si="53"/>
        <v>741669.32481400005</v>
      </c>
      <c r="AP173" s="69"/>
      <c r="AQ173" s="69"/>
      <c r="AR173" s="69"/>
      <c r="AS173" s="69"/>
      <c r="AT173" s="69"/>
      <c r="AU173" s="71"/>
      <c r="AV173" s="64">
        <v>20</v>
      </c>
      <c r="AW173" s="64">
        <v>16</v>
      </c>
      <c r="AX173" s="64">
        <v>37</v>
      </c>
      <c r="AY173" s="64">
        <v>37</v>
      </c>
      <c r="AZ173" s="64"/>
      <c r="BA173" s="64"/>
      <c r="BB173" s="64"/>
      <c r="BC173" s="64"/>
      <c r="BD173" s="72">
        <f t="shared" si="54"/>
        <v>595968.41</v>
      </c>
      <c r="BE173" s="73">
        <f t="shared" si="46"/>
        <v>224.89</v>
      </c>
      <c r="BF173" s="74">
        <f t="shared" si="62"/>
        <v>3373.62</v>
      </c>
      <c r="BG173" s="66">
        <f t="shared" si="47"/>
        <v>8344134.5</v>
      </c>
      <c r="BH173" s="75">
        <f t="shared" si="55"/>
        <v>3.129217235953892E-3</v>
      </c>
      <c r="BI173" s="76">
        <f t="shared" si="56"/>
        <v>3.1292172359538902E-3</v>
      </c>
      <c r="BJ173" s="76">
        <f>+BI173-'Izračun udjela za 2024. (euri)'!BI173</f>
        <v>5.1980887550047428E-8</v>
      </c>
    </row>
    <row r="174" spans="1:62" ht="15.75" customHeight="1" x14ac:dyDescent="0.25">
      <c r="A174" s="60">
        <v>1</v>
      </c>
      <c r="B174" s="61">
        <v>185</v>
      </c>
      <c r="C174" s="61">
        <v>12</v>
      </c>
      <c r="D174" s="62" t="s">
        <v>87</v>
      </c>
      <c r="E174" s="62" t="s">
        <v>253</v>
      </c>
      <c r="F174" s="63">
        <v>2020</v>
      </c>
      <c r="G174" s="64">
        <v>10</v>
      </c>
      <c r="H174" s="64">
        <v>1767668.69</v>
      </c>
      <c r="I174" s="65">
        <v>0</v>
      </c>
      <c r="J174" s="66">
        <v>1944435.5590000001</v>
      </c>
      <c r="K174" s="64">
        <v>1895468.52</v>
      </c>
      <c r="L174" s="65">
        <v>0</v>
      </c>
      <c r="M174" s="66">
        <v>2085015.3720000002</v>
      </c>
      <c r="N174" s="64">
        <v>1416756.93</v>
      </c>
      <c r="O174" s="65">
        <v>0</v>
      </c>
      <c r="P174" s="66">
        <v>1558432.6230000001</v>
      </c>
      <c r="Q174" s="64">
        <v>1787763.5</v>
      </c>
      <c r="R174" s="65">
        <v>0</v>
      </c>
      <c r="S174" s="66">
        <f t="shared" si="48"/>
        <v>1966539.85</v>
      </c>
      <c r="T174" s="64">
        <v>1645655.19</v>
      </c>
      <c r="U174" s="65">
        <v>0</v>
      </c>
      <c r="V174" s="67">
        <f t="shared" si="49"/>
        <v>1810220.709</v>
      </c>
      <c r="W174" s="64">
        <v>2492812.7999999998</v>
      </c>
      <c r="X174" s="65">
        <v>0</v>
      </c>
      <c r="Y174" s="67">
        <f t="shared" si="45"/>
        <v>2742094.08</v>
      </c>
      <c r="Z174" s="64">
        <v>2655716.9</v>
      </c>
      <c r="AA174" s="68">
        <v>303.37</v>
      </c>
      <c r="AB174" s="65">
        <v>0</v>
      </c>
      <c r="AC174" s="67">
        <f t="shared" si="50"/>
        <v>2921288.5900000003</v>
      </c>
      <c r="AD174" s="64">
        <v>2522839.9300000002</v>
      </c>
      <c r="AE174" s="68">
        <v>0</v>
      </c>
      <c r="AF174" s="65">
        <v>0</v>
      </c>
      <c r="AG174" s="67">
        <f t="shared" si="51"/>
        <v>2775123.9230000004</v>
      </c>
      <c r="AH174" s="64">
        <v>2815011.94</v>
      </c>
      <c r="AI174" s="68">
        <v>0</v>
      </c>
      <c r="AJ174" s="64">
        <v>0</v>
      </c>
      <c r="AK174" s="67">
        <f t="shared" si="52"/>
        <v>3096513.1340000001</v>
      </c>
      <c r="AL174" s="64">
        <v>3090776.13</v>
      </c>
      <c r="AM174" s="68">
        <v>0</v>
      </c>
      <c r="AN174" s="64">
        <v>0</v>
      </c>
      <c r="AO174" s="67">
        <f t="shared" si="53"/>
        <v>3399853.7430000002</v>
      </c>
      <c r="AP174" s="69"/>
      <c r="AQ174" s="69"/>
      <c r="AR174" s="69"/>
      <c r="AS174" s="69"/>
      <c r="AT174" s="69"/>
      <c r="AU174" s="71"/>
      <c r="AV174" s="64">
        <v>0</v>
      </c>
      <c r="AW174" s="64">
        <v>0</v>
      </c>
      <c r="AX174" s="64">
        <v>0</v>
      </c>
      <c r="AY174" s="64">
        <v>0</v>
      </c>
      <c r="AZ174" s="64"/>
      <c r="BA174" s="64"/>
      <c r="BB174" s="64"/>
      <c r="BC174" s="64"/>
      <c r="BD174" s="72">
        <f t="shared" si="54"/>
        <v>2986974.69</v>
      </c>
      <c r="BE174" s="73">
        <f t="shared" si="46"/>
        <v>1478.7</v>
      </c>
      <c r="BF174" s="74">
        <f t="shared" si="62"/>
        <v>3373.62</v>
      </c>
      <c r="BG174" s="66">
        <f t="shared" si="47"/>
        <v>3827738.4</v>
      </c>
      <c r="BH174" s="75">
        <f t="shared" si="55"/>
        <v>1.435478416126031E-3</v>
      </c>
      <c r="BI174" s="76">
        <f t="shared" si="56"/>
        <v>1.4354784161260299E-3</v>
      </c>
      <c r="BJ174" s="76">
        <f>+BI174-'Izračun udjela za 2024. (euri)'!BI174</f>
        <v>4.7338551989808964E-8</v>
      </c>
    </row>
    <row r="175" spans="1:62" ht="15.75" customHeight="1" x14ac:dyDescent="0.25">
      <c r="A175" s="60">
        <v>1</v>
      </c>
      <c r="B175" s="61">
        <v>186</v>
      </c>
      <c r="C175" s="61">
        <v>8</v>
      </c>
      <c r="D175" s="62" t="s">
        <v>87</v>
      </c>
      <c r="E175" s="62" t="s">
        <v>254</v>
      </c>
      <c r="F175" s="63">
        <v>1845</v>
      </c>
      <c r="G175" s="64">
        <v>10</v>
      </c>
      <c r="H175" s="64">
        <v>4365033.26</v>
      </c>
      <c r="I175" s="65">
        <v>0</v>
      </c>
      <c r="J175" s="66">
        <v>4801536.5860000001</v>
      </c>
      <c r="K175" s="64">
        <v>4382156.9000000004</v>
      </c>
      <c r="L175" s="65">
        <v>0</v>
      </c>
      <c r="M175" s="66">
        <v>4820372.5900000008</v>
      </c>
      <c r="N175" s="64">
        <v>3569646.17</v>
      </c>
      <c r="O175" s="65">
        <v>0</v>
      </c>
      <c r="P175" s="66">
        <v>3926610.787</v>
      </c>
      <c r="Q175" s="64">
        <v>3920309.38</v>
      </c>
      <c r="R175" s="65">
        <v>0</v>
      </c>
      <c r="S175" s="66">
        <f t="shared" si="48"/>
        <v>4312340.318</v>
      </c>
      <c r="T175" s="64">
        <v>4321177.3099999996</v>
      </c>
      <c r="U175" s="65">
        <v>0</v>
      </c>
      <c r="V175" s="67">
        <f t="shared" si="49"/>
        <v>4753295.0410000002</v>
      </c>
      <c r="W175" s="64">
        <v>4105759.24</v>
      </c>
      <c r="X175" s="65">
        <v>0</v>
      </c>
      <c r="Y175" s="67">
        <f t="shared" si="45"/>
        <v>4516335.1640000008</v>
      </c>
      <c r="Z175" s="64">
        <v>4734190.59</v>
      </c>
      <c r="AA175" s="68">
        <v>5886.93</v>
      </c>
      <c r="AB175" s="65">
        <v>0</v>
      </c>
      <c r="AC175" s="67">
        <f t="shared" si="50"/>
        <v>5211034.0260000005</v>
      </c>
      <c r="AD175" s="64">
        <v>4442007.9800000004</v>
      </c>
      <c r="AE175" s="68">
        <v>1951.87</v>
      </c>
      <c r="AF175" s="65">
        <v>0</v>
      </c>
      <c r="AG175" s="67">
        <f t="shared" si="51"/>
        <v>4897261.7210000008</v>
      </c>
      <c r="AH175" s="64">
        <v>4200639.2</v>
      </c>
      <c r="AI175" s="68">
        <v>2707.26</v>
      </c>
      <c r="AJ175" s="64">
        <v>0</v>
      </c>
      <c r="AK175" s="67">
        <f t="shared" si="52"/>
        <v>4658975.1340000005</v>
      </c>
      <c r="AL175" s="64">
        <v>5237971.33</v>
      </c>
      <c r="AM175" s="68">
        <v>1868.92</v>
      </c>
      <c r="AN175" s="64">
        <v>0</v>
      </c>
      <c r="AO175" s="67">
        <f t="shared" si="53"/>
        <v>5810862.6510000005</v>
      </c>
      <c r="AP175" s="69"/>
      <c r="AQ175" s="69"/>
      <c r="AR175" s="69"/>
      <c r="AS175" s="69"/>
      <c r="AT175" s="69"/>
      <c r="AU175" s="71"/>
      <c r="AV175" s="64">
        <v>6</v>
      </c>
      <c r="AW175" s="64">
        <v>8</v>
      </c>
      <c r="AX175" s="64">
        <v>25</v>
      </c>
      <c r="AY175" s="64">
        <v>31</v>
      </c>
      <c r="AZ175" s="64"/>
      <c r="BA175" s="64"/>
      <c r="BB175" s="64"/>
      <c r="BC175" s="64"/>
      <c r="BD175" s="72">
        <f t="shared" si="54"/>
        <v>5018893.74</v>
      </c>
      <c r="BE175" s="73">
        <f t="shared" si="46"/>
        <v>2720.27</v>
      </c>
      <c r="BF175" s="74">
        <f t="shared" si="62"/>
        <v>3373.62</v>
      </c>
      <c r="BG175" s="66">
        <f t="shared" si="47"/>
        <v>1205430.7499999998</v>
      </c>
      <c r="BH175" s="75">
        <f t="shared" si="55"/>
        <v>4.5206062769587738E-4</v>
      </c>
      <c r="BI175" s="76">
        <f t="shared" si="56"/>
        <v>4.52060627695877E-4</v>
      </c>
      <c r="BJ175" s="76">
        <f>+BI175-'Izračun udjela za 2024. (euri)'!BI175</f>
        <v>2.1726047247014584E-8</v>
      </c>
    </row>
    <row r="176" spans="1:62" ht="15.75" customHeight="1" x14ac:dyDescent="0.25">
      <c r="A176" s="60">
        <v>1</v>
      </c>
      <c r="B176" s="61">
        <v>187</v>
      </c>
      <c r="C176" s="61">
        <v>2</v>
      </c>
      <c r="D176" s="62" t="s">
        <v>91</v>
      </c>
      <c r="E176" s="62" t="s">
        <v>255</v>
      </c>
      <c r="F176" s="63">
        <v>2548</v>
      </c>
      <c r="G176" s="64">
        <v>12</v>
      </c>
      <c r="H176" s="64">
        <v>6410615.8099999996</v>
      </c>
      <c r="I176" s="65">
        <v>679982.04299999995</v>
      </c>
      <c r="J176" s="66">
        <v>6418309.8190400004</v>
      </c>
      <c r="K176" s="64">
        <v>6625402.4500000002</v>
      </c>
      <c r="L176" s="65">
        <v>702764.65079999994</v>
      </c>
      <c r="M176" s="66">
        <v>6633354.3351040008</v>
      </c>
      <c r="N176" s="64">
        <v>4950719.83</v>
      </c>
      <c r="O176" s="65">
        <v>525131.10380000004</v>
      </c>
      <c r="P176" s="66">
        <v>4956659.3733440014</v>
      </c>
      <c r="Q176" s="64">
        <v>5718470.2199999997</v>
      </c>
      <c r="R176" s="65">
        <v>607882.4</v>
      </c>
      <c r="S176" s="66">
        <f t="shared" si="48"/>
        <v>5723858.3584000003</v>
      </c>
      <c r="T176" s="64">
        <v>5530347.1799999997</v>
      </c>
      <c r="U176" s="65">
        <v>588547.97125099995</v>
      </c>
      <c r="V176" s="67">
        <f t="shared" si="49"/>
        <v>5534815.1137988809</v>
      </c>
      <c r="W176" s="64">
        <v>5893127.6399999997</v>
      </c>
      <c r="X176" s="65">
        <v>631407.95961200004</v>
      </c>
      <c r="Y176" s="67">
        <f t="shared" si="45"/>
        <v>5893126.0420345608</v>
      </c>
      <c r="Z176" s="64">
        <v>6899451.2300000004</v>
      </c>
      <c r="AA176" s="68">
        <v>13766.2</v>
      </c>
      <c r="AB176" s="65">
        <v>739228.49436999997</v>
      </c>
      <c r="AC176" s="67">
        <f t="shared" si="50"/>
        <v>6907551.3199056005</v>
      </c>
      <c r="AD176" s="64">
        <v>7047460.6100000003</v>
      </c>
      <c r="AE176" s="68">
        <v>3690.46</v>
      </c>
      <c r="AF176" s="65">
        <v>750905.61739699997</v>
      </c>
      <c r="AG176" s="67">
        <f t="shared" si="51"/>
        <v>7078248.2765153609</v>
      </c>
      <c r="AH176" s="64">
        <v>6478298.9500000002</v>
      </c>
      <c r="AI176" s="68">
        <v>4346.83</v>
      </c>
      <c r="AJ176" s="64">
        <v>694224.54220000003</v>
      </c>
      <c r="AK176" s="67">
        <f t="shared" si="52"/>
        <v>6515294.8871360011</v>
      </c>
      <c r="AL176" s="64">
        <v>7918586.8600000003</v>
      </c>
      <c r="AM176" s="68">
        <v>8301.7900000000009</v>
      </c>
      <c r="AN176" s="64">
        <v>846661.26034399995</v>
      </c>
      <c r="AO176" s="67">
        <f t="shared" si="53"/>
        <v>7956618.6668147212</v>
      </c>
      <c r="AP176" s="69"/>
      <c r="AQ176" s="69"/>
      <c r="AR176" s="69"/>
      <c r="AS176" s="69"/>
      <c r="AT176" s="69"/>
      <c r="AU176" s="71"/>
      <c r="AV176" s="64">
        <v>14</v>
      </c>
      <c r="AW176" s="64">
        <v>18</v>
      </c>
      <c r="AX176" s="64">
        <v>25</v>
      </c>
      <c r="AY176" s="64">
        <v>27</v>
      </c>
      <c r="AZ176" s="64"/>
      <c r="BA176" s="64"/>
      <c r="BB176" s="64"/>
      <c r="BC176" s="64"/>
      <c r="BD176" s="72">
        <f t="shared" si="54"/>
        <v>6870167.8399999999</v>
      </c>
      <c r="BE176" s="73">
        <f t="shared" si="46"/>
        <v>2696.3</v>
      </c>
      <c r="BF176" s="74">
        <f>+$BJ$601</f>
        <v>3415.13</v>
      </c>
      <c r="BG176" s="66">
        <f t="shared" si="47"/>
        <v>1831578.8399999999</v>
      </c>
      <c r="BH176" s="75">
        <f t="shared" si="55"/>
        <v>6.868786780865571E-4</v>
      </c>
      <c r="BI176" s="76">
        <f t="shared" si="56"/>
        <v>6.8687867808655699E-4</v>
      </c>
      <c r="BJ176" s="76">
        <f>+BI176-'Izračun udjela za 2024. (euri)'!BI176</f>
        <v>-3.7229393360033516E-8</v>
      </c>
    </row>
    <row r="177" spans="1:62" ht="15.75" customHeight="1" x14ac:dyDescent="0.25">
      <c r="A177" s="60">
        <v>1</v>
      </c>
      <c r="B177" s="61">
        <v>189</v>
      </c>
      <c r="C177" s="61">
        <v>5</v>
      </c>
      <c r="D177" s="62" t="s">
        <v>87</v>
      </c>
      <c r="E177" s="62" t="s">
        <v>256</v>
      </c>
      <c r="F177" s="63">
        <v>1793</v>
      </c>
      <c r="G177" s="64">
        <v>10</v>
      </c>
      <c r="H177" s="64">
        <v>3031569.52</v>
      </c>
      <c r="I177" s="65">
        <v>196344.04689999999</v>
      </c>
      <c r="J177" s="66">
        <v>3118748.0204100003</v>
      </c>
      <c r="K177" s="64">
        <v>2932558.21</v>
      </c>
      <c r="L177" s="65">
        <v>189931.3885</v>
      </c>
      <c r="M177" s="66">
        <v>3016889.5036500003</v>
      </c>
      <c r="N177" s="64">
        <v>2759758.09</v>
      </c>
      <c r="O177" s="65">
        <v>178740.7409</v>
      </c>
      <c r="P177" s="66">
        <v>2839119.0840099999</v>
      </c>
      <c r="Q177" s="64">
        <v>2696919.56</v>
      </c>
      <c r="R177" s="65">
        <v>175593.26180000001</v>
      </c>
      <c r="S177" s="66">
        <f t="shared" si="48"/>
        <v>2773458.9280200005</v>
      </c>
      <c r="T177" s="64">
        <v>2504930.29</v>
      </c>
      <c r="U177" s="65">
        <v>163561.386168</v>
      </c>
      <c r="V177" s="67">
        <f t="shared" si="49"/>
        <v>2575505.7942152005</v>
      </c>
      <c r="W177" s="64">
        <v>3042144.57</v>
      </c>
      <c r="X177" s="65">
        <v>199019.91757200001</v>
      </c>
      <c r="Y177" s="67">
        <f t="shared" si="45"/>
        <v>3127437.1176708001</v>
      </c>
      <c r="Z177" s="64">
        <v>3783149.92</v>
      </c>
      <c r="AA177" s="68">
        <v>642</v>
      </c>
      <c r="AB177" s="65">
        <v>247497.040913</v>
      </c>
      <c r="AC177" s="67">
        <f t="shared" si="50"/>
        <v>3893461.9669957003</v>
      </c>
      <c r="AD177" s="64">
        <v>3842655.58</v>
      </c>
      <c r="AE177" s="68">
        <v>0</v>
      </c>
      <c r="AF177" s="65">
        <v>249479.47335099999</v>
      </c>
      <c r="AG177" s="67">
        <f t="shared" si="51"/>
        <v>3957443.7173139006</v>
      </c>
      <c r="AH177" s="64">
        <v>3466166.11</v>
      </c>
      <c r="AI177" s="68">
        <v>492.98</v>
      </c>
      <c r="AJ177" s="64">
        <v>225550.32862499999</v>
      </c>
      <c r="AK177" s="67">
        <f t="shared" si="52"/>
        <v>3569085.0815125001</v>
      </c>
      <c r="AL177" s="64">
        <v>4368002.33</v>
      </c>
      <c r="AM177" s="68">
        <v>1203.82</v>
      </c>
      <c r="AN177" s="64">
        <v>285757.94397999998</v>
      </c>
      <c r="AO177" s="67">
        <f t="shared" si="53"/>
        <v>4503994.622622001</v>
      </c>
      <c r="AP177" s="69"/>
      <c r="AQ177" s="69"/>
      <c r="AR177" s="69"/>
      <c r="AS177" s="69"/>
      <c r="AT177" s="69"/>
      <c r="AU177" s="71"/>
      <c r="AV177" s="64">
        <v>3</v>
      </c>
      <c r="AW177" s="64">
        <v>3</v>
      </c>
      <c r="AX177" s="64">
        <v>3</v>
      </c>
      <c r="AY177" s="64">
        <v>9</v>
      </c>
      <c r="AZ177" s="64"/>
      <c r="BA177" s="64"/>
      <c r="BB177" s="64"/>
      <c r="BC177" s="64"/>
      <c r="BD177" s="72">
        <f t="shared" si="54"/>
        <v>3810284.5</v>
      </c>
      <c r="BE177" s="73">
        <f t="shared" si="46"/>
        <v>2125.09</v>
      </c>
      <c r="BF177" s="74">
        <f t="shared" ref="BF177:BF182" si="63">+$BJ$600</f>
        <v>3373.62</v>
      </c>
      <c r="BG177" s="66">
        <f t="shared" si="47"/>
        <v>2238614.2899999996</v>
      </c>
      <c r="BH177" s="75">
        <f t="shared" si="55"/>
        <v>8.3952510843643316E-4</v>
      </c>
      <c r="BI177" s="76">
        <f t="shared" si="56"/>
        <v>8.3952510843643305E-4</v>
      </c>
      <c r="BJ177" s="76">
        <f>+BI177-'Izračun udjela za 2024. (euri)'!BI177</f>
        <v>3.9892422187002077E-8</v>
      </c>
    </row>
    <row r="178" spans="1:62" ht="15.75" customHeight="1" x14ac:dyDescent="0.25">
      <c r="A178" s="60">
        <v>1</v>
      </c>
      <c r="B178" s="61">
        <v>190</v>
      </c>
      <c r="C178" s="61">
        <v>1</v>
      </c>
      <c r="D178" s="62" t="s">
        <v>87</v>
      </c>
      <c r="E178" s="62" t="s">
        <v>257</v>
      </c>
      <c r="F178" s="63">
        <v>5044</v>
      </c>
      <c r="G178" s="64">
        <v>10</v>
      </c>
      <c r="H178" s="64">
        <v>11209805.59</v>
      </c>
      <c r="I178" s="65">
        <v>1008883.6246</v>
      </c>
      <c r="J178" s="66">
        <v>11221014.161939999</v>
      </c>
      <c r="K178" s="64">
        <v>12552579.42</v>
      </c>
      <c r="L178" s="65">
        <v>1129733.2519</v>
      </c>
      <c r="M178" s="66">
        <v>12565130.784910001</v>
      </c>
      <c r="N178" s="64">
        <v>10853438.859999999</v>
      </c>
      <c r="O178" s="65">
        <v>976809.12320000003</v>
      </c>
      <c r="P178" s="66">
        <v>10864292.710480001</v>
      </c>
      <c r="Q178" s="64">
        <v>13251033.029999999</v>
      </c>
      <c r="R178" s="65">
        <v>1199147.5666</v>
      </c>
      <c r="S178" s="66">
        <f t="shared" si="48"/>
        <v>13257074.009740001</v>
      </c>
      <c r="T178" s="64">
        <v>11506487.710000001</v>
      </c>
      <c r="U178" s="65">
        <v>1042946.814195</v>
      </c>
      <c r="V178" s="67">
        <f t="shared" si="49"/>
        <v>11509894.985385502</v>
      </c>
      <c r="W178" s="64">
        <v>14005677.27</v>
      </c>
      <c r="X178" s="65">
        <v>1273243.506755</v>
      </c>
      <c r="Y178" s="67">
        <f t="shared" si="45"/>
        <v>14005677.1395695</v>
      </c>
      <c r="Z178" s="64">
        <v>17427501.73</v>
      </c>
      <c r="AA178" s="68">
        <v>31264.68</v>
      </c>
      <c r="AB178" s="65">
        <v>1584318.3499660001</v>
      </c>
      <c r="AC178" s="67">
        <f t="shared" si="50"/>
        <v>17419510.570037402</v>
      </c>
      <c r="AD178" s="64">
        <v>16207710.48</v>
      </c>
      <c r="AE178" s="68">
        <v>6674.65</v>
      </c>
      <c r="AF178" s="65">
        <v>1470104.6570369999</v>
      </c>
      <c r="AG178" s="67">
        <f t="shared" si="51"/>
        <v>16228774.290259302</v>
      </c>
      <c r="AH178" s="64">
        <v>13824048.16</v>
      </c>
      <c r="AI178" s="68">
        <v>2971.86</v>
      </c>
      <c r="AJ178" s="64">
        <v>1266429.3668470001</v>
      </c>
      <c r="AK178" s="67">
        <f t="shared" si="52"/>
        <v>13849711.626468301</v>
      </c>
      <c r="AL178" s="64">
        <v>15825063.84</v>
      </c>
      <c r="AM178" s="68">
        <v>3940.06</v>
      </c>
      <c r="AN178" s="64">
        <v>1435050.9873869999</v>
      </c>
      <c r="AO178" s="67">
        <f t="shared" si="53"/>
        <v>15864280.0718743</v>
      </c>
      <c r="AP178" s="69"/>
      <c r="AQ178" s="69"/>
      <c r="AR178" s="69"/>
      <c r="AS178" s="69"/>
      <c r="AT178" s="69"/>
      <c r="AU178" s="71"/>
      <c r="AV178" s="64">
        <v>16</v>
      </c>
      <c r="AW178" s="64">
        <v>15</v>
      </c>
      <c r="AX178" s="64">
        <v>24</v>
      </c>
      <c r="AY178" s="64">
        <v>24</v>
      </c>
      <c r="AZ178" s="64"/>
      <c r="BA178" s="64"/>
      <c r="BB178" s="64"/>
      <c r="BC178" s="64"/>
      <c r="BD178" s="72">
        <f t="shared" si="54"/>
        <v>15473590.74</v>
      </c>
      <c r="BE178" s="73">
        <f t="shared" si="46"/>
        <v>3067.72</v>
      </c>
      <c r="BF178" s="74">
        <f t="shared" si="63"/>
        <v>3373.62</v>
      </c>
      <c r="BG178" s="66">
        <f t="shared" si="47"/>
        <v>1542959.6000000006</v>
      </c>
      <c r="BH178" s="75">
        <f t="shared" si="55"/>
        <v>5.7864069361544021E-4</v>
      </c>
      <c r="BI178" s="76">
        <f t="shared" si="56"/>
        <v>5.7864069361543999E-4</v>
      </c>
      <c r="BJ178" s="76">
        <f>+BI178-'Izračun udjela za 2024. (euri)'!BI178</f>
        <v>1.3933462403000266E-7</v>
      </c>
    </row>
    <row r="179" spans="1:62" ht="15.75" customHeight="1" x14ac:dyDescent="0.25">
      <c r="A179" s="60">
        <v>1</v>
      </c>
      <c r="B179" s="61">
        <v>192</v>
      </c>
      <c r="C179" s="61">
        <v>17</v>
      </c>
      <c r="D179" s="62" t="s">
        <v>87</v>
      </c>
      <c r="E179" s="62" t="s">
        <v>258</v>
      </c>
      <c r="F179" s="63">
        <v>5226</v>
      </c>
      <c r="G179" s="64">
        <v>10</v>
      </c>
      <c r="H179" s="64">
        <v>5571710.1500000004</v>
      </c>
      <c r="I179" s="65">
        <v>0</v>
      </c>
      <c r="J179" s="66">
        <v>6128881.165000001</v>
      </c>
      <c r="K179" s="64">
        <v>7221014.0199999996</v>
      </c>
      <c r="L179" s="65">
        <v>85364.797000000006</v>
      </c>
      <c r="M179" s="66">
        <v>7849214.1453</v>
      </c>
      <c r="N179" s="64">
        <v>7131484.8099999996</v>
      </c>
      <c r="O179" s="65">
        <v>641833.59820000001</v>
      </c>
      <c r="P179" s="66">
        <v>7138616.3329800004</v>
      </c>
      <c r="Q179" s="64">
        <v>7790619.8499999996</v>
      </c>
      <c r="R179" s="65">
        <v>704744.8726</v>
      </c>
      <c r="S179" s="66">
        <f t="shared" si="48"/>
        <v>7794462.4751399998</v>
      </c>
      <c r="T179" s="64">
        <v>7382941.1699999999</v>
      </c>
      <c r="U179" s="65">
        <v>669603.79365699994</v>
      </c>
      <c r="V179" s="67">
        <f t="shared" si="49"/>
        <v>7384671.1139773</v>
      </c>
      <c r="W179" s="64">
        <v>8926531.3900000006</v>
      </c>
      <c r="X179" s="65">
        <v>811503.09849600005</v>
      </c>
      <c r="Y179" s="67">
        <f t="shared" si="45"/>
        <v>8926531.1206544004</v>
      </c>
      <c r="Z179" s="64">
        <v>11245708.73</v>
      </c>
      <c r="AA179" s="68">
        <v>113237.21</v>
      </c>
      <c r="AB179" s="65">
        <v>1022337.33909</v>
      </c>
      <c r="AC179" s="67">
        <f t="shared" si="50"/>
        <v>11617797.599001</v>
      </c>
      <c r="AD179" s="64">
        <v>12260883.51</v>
      </c>
      <c r="AE179" s="68">
        <v>78369.53</v>
      </c>
      <c r="AF179" s="65">
        <v>1128820.3883209999</v>
      </c>
      <c r="AG179" s="67">
        <f t="shared" si="51"/>
        <v>12678812.950846903</v>
      </c>
      <c r="AH179" s="64">
        <v>10462907.449999999</v>
      </c>
      <c r="AI179" s="68">
        <v>88565.96</v>
      </c>
      <c r="AJ179" s="64">
        <v>958751.741805</v>
      </c>
      <c r="AK179" s="67">
        <f t="shared" si="52"/>
        <v>11035298.723014498</v>
      </c>
      <c r="AL179" s="64">
        <v>12861829.27</v>
      </c>
      <c r="AM179" s="68">
        <v>88896.86</v>
      </c>
      <c r="AN179" s="64">
        <v>1161686.0935740001</v>
      </c>
      <c r="AO179" s="67">
        <f t="shared" si="53"/>
        <v>13523120.9480686</v>
      </c>
      <c r="AP179" s="69"/>
      <c r="AQ179" s="69"/>
      <c r="AR179" s="69"/>
      <c r="AS179" s="69"/>
      <c r="AT179" s="69"/>
      <c r="AU179" s="71"/>
      <c r="AV179" s="64">
        <v>301</v>
      </c>
      <c r="AW179" s="64">
        <v>315</v>
      </c>
      <c r="AX179" s="64">
        <v>411</v>
      </c>
      <c r="AY179" s="64">
        <v>455</v>
      </c>
      <c r="AZ179" s="64"/>
      <c r="BA179" s="64"/>
      <c r="BB179" s="64"/>
      <c r="BC179" s="64"/>
      <c r="BD179" s="72">
        <f t="shared" si="54"/>
        <v>11556312.27</v>
      </c>
      <c r="BE179" s="73">
        <f t="shared" si="46"/>
        <v>2211.31</v>
      </c>
      <c r="BF179" s="74">
        <f t="shared" si="63"/>
        <v>3373.62</v>
      </c>
      <c r="BG179" s="66">
        <f t="shared" si="47"/>
        <v>6074232.0599999996</v>
      </c>
      <c r="BH179" s="75">
        <f t="shared" si="55"/>
        <v>2.27795844582032E-3</v>
      </c>
      <c r="BI179" s="76">
        <f t="shared" si="56"/>
        <v>2.27795844582032E-3</v>
      </c>
      <c r="BJ179" s="76">
        <f>+BI179-'Izračun udjela za 2024. (euri)'!BI179</f>
        <v>6.7193945139758238E-8</v>
      </c>
    </row>
    <row r="180" spans="1:62" ht="15.75" customHeight="1" x14ac:dyDescent="0.25">
      <c r="A180" s="60">
        <v>1</v>
      </c>
      <c r="B180" s="61">
        <v>193</v>
      </c>
      <c r="C180" s="61">
        <v>1</v>
      </c>
      <c r="D180" s="62" t="s">
        <v>87</v>
      </c>
      <c r="E180" s="62" t="s">
        <v>259</v>
      </c>
      <c r="F180" s="63">
        <v>5523</v>
      </c>
      <c r="G180" s="64">
        <v>10</v>
      </c>
      <c r="H180" s="64">
        <v>9462896.8000000007</v>
      </c>
      <c r="I180" s="65">
        <v>183691.76699999999</v>
      </c>
      <c r="J180" s="66">
        <v>10207125.5363</v>
      </c>
      <c r="K180" s="64">
        <v>9761395.8599999994</v>
      </c>
      <c r="L180" s="65">
        <v>189486.15719999999</v>
      </c>
      <c r="M180" s="66">
        <v>10529100.673080001</v>
      </c>
      <c r="N180" s="64">
        <v>8343618.5099999998</v>
      </c>
      <c r="O180" s="65">
        <v>161964.2403</v>
      </c>
      <c r="P180" s="66">
        <v>8999819.6966700014</v>
      </c>
      <c r="Q180" s="64">
        <v>9235278.1999999993</v>
      </c>
      <c r="R180" s="65">
        <v>180205.97959999999</v>
      </c>
      <c r="S180" s="66">
        <f t="shared" si="48"/>
        <v>9960579.4424400013</v>
      </c>
      <c r="T180" s="64">
        <v>8053674.8799999999</v>
      </c>
      <c r="U180" s="65">
        <v>157398.27488000001</v>
      </c>
      <c r="V180" s="67">
        <f t="shared" si="49"/>
        <v>8685904.2656319998</v>
      </c>
      <c r="W180" s="64">
        <v>9662986.2699999996</v>
      </c>
      <c r="X180" s="65">
        <v>189470.03299499999</v>
      </c>
      <c r="Y180" s="67">
        <f t="shared" si="45"/>
        <v>10420867.8607055</v>
      </c>
      <c r="Z180" s="64">
        <v>11935209.42</v>
      </c>
      <c r="AA180" s="68">
        <v>16541.490000000002</v>
      </c>
      <c r="AB180" s="65">
        <v>234023.32969399999</v>
      </c>
      <c r="AC180" s="67">
        <f t="shared" si="50"/>
        <v>12871304.699336601</v>
      </c>
      <c r="AD180" s="64">
        <v>11555113.16</v>
      </c>
      <c r="AE180" s="68">
        <v>7028.53</v>
      </c>
      <c r="AF180" s="65">
        <v>223731.61124599999</v>
      </c>
      <c r="AG180" s="67">
        <f t="shared" si="51"/>
        <v>12464519.703629402</v>
      </c>
      <c r="AH180" s="64">
        <v>9911878.5999999996</v>
      </c>
      <c r="AI180" s="68">
        <v>8067.73</v>
      </c>
      <c r="AJ180" s="64">
        <v>194415.359784</v>
      </c>
      <c r="AK180" s="67">
        <f t="shared" si="52"/>
        <v>10693535.0612376</v>
      </c>
      <c r="AL180" s="64">
        <v>13120910.390000001</v>
      </c>
      <c r="AM180" s="68">
        <v>25112.82</v>
      </c>
      <c r="AN180" s="64">
        <v>257295.46124199999</v>
      </c>
      <c r="AO180" s="67">
        <f t="shared" si="53"/>
        <v>14148752.319633802</v>
      </c>
      <c r="AP180" s="69"/>
      <c r="AQ180" s="69"/>
      <c r="AR180" s="69"/>
      <c r="AS180" s="69"/>
      <c r="AT180" s="69"/>
      <c r="AU180" s="71"/>
      <c r="AV180" s="64">
        <v>0</v>
      </c>
      <c r="AW180" s="64">
        <v>0</v>
      </c>
      <c r="AX180" s="64">
        <v>8</v>
      </c>
      <c r="AY180" s="64">
        <v>16</v>
      </c>
      <c r="AZ180" s="64"/>
      <c r="BA180" s="64"/>
      <c r="BB180" s="64"/>
      <c r="BC180" s="64"/>
      <c r="BD180" s="72">
        <f t="shared" si="54"/>
        <v>12119795.93</v>
      </c>
      <c r="BE180" s="73">
        <f t="shared" si="46"/>
        <v>2194.42</v>
      </c>
      <c r="BF180" s="74">
        <f t="shared" si="63"/>
        <v>3373.62</v>
      </c>
      <c r="BG180" s="66">
        <f t="shared" si="47"/>
        <v>6512721.5999999987</v>
      </c>
      <c r="BH180" s="75">
        <f t="shared" si="55"/>
        <v>2.4424007886844588E-3</v>
      </c>
      <c r="BI180" s="76">
        <f t="shared" si="56"/>
        <v>2.4424007886844601E-3</v>
      </c>
      <c r="BJ180" s="76">
        <f>+BI180-'Izračun udjela za 2024. (euri)'!BI180</f>
        <v>9.7246143390076339E-8</v>
      </c>
    </row>
    <row r="181" spans="1:62" ht="15.75" customHeight="1" x14ac:dyDescent="0.25">
      <c r="A181" s="60">
        <v>1</v>
      </c>
      <c r="B181" s="61">
        <v>194</v>
      </c>
      <c r="C181" s="61">
        <v>6</v>
      </c>
      <c r="D181" s="62" t="s">
        <v>87</v>
      </c>
      <c r="E181" s="62" t="s">
        <v>260</v>
      </c>
      <c r="F181" s="63">
        <v>2749</v>
      </c>
      <c r="G181" s="64">
        <v>10</v>
      </c>
      <c r="H181" s="64">
        <v>1777553.8</v>
      </c>
      <c r="I181" s="65">
        <v>0</v>
      </c>
      <c r="J181" s="66">
        <v>1955309.1800000002</v>
      </c>
      <c r="K181" s="64">
        <v>1607010.22</v>
      </c>
      <c r="L181" s="65">
        <v>36668.471299999997</v>
      </c>
      <c r="M181" s="66">
        <v>1727375.9235700001</v>
      </c>
      <c r="N181" s="64">
        <v>1033853.99</v>
      </c>
      <c r="O181" s="65">
        <v>48738.536899999999</v>
      </c>
      <c r="P181" s="66">
        <v>1083626.9984100002</v>
      </c>
      <c r="Q181" s="64">
        <v>1321921.3999999999</v>
      </c>
      <c r="R181" s="65">
        <v>64975.980600000003</v>
      </c>
      <c r="S181" s="66">
        <f t="shared" si="48"/>
        <v>1382639.9613400002</v>
      </c>
      <c r="T181" s="64">
        <v>1154771.77</v>
      </c>
      <c r="U181" s="65">
        <v>58559.946149000003</v>
      </c>
      <c r="V181" s="67">
        <f t="shared" si="49"/>
        <v>1205833.0062361001</v>
      </c>
      <c r="W181" s="64">
        <v>2111928.6800000002</v>
      </c>
      <c r="X181" s="65">
        <v>99443.25</v>
      </c>
      <c r="Y181" s="67">
        <f t="shared" si="45"/>
        <v>2213733.9730000002</v>
      </c>
      <c r="Z181" s="64">
        <v>2661491.89</v>
      </c>
      <c r="AA181" s="68">
        <v>6532.5</v>
      </c>
      <c r="AB181" s="65">
        <v>125613.10949</v>
      </c>
      <c r="AC181" s="67">
        <f t="shared" si="50"/>
        <v>2789466.6585610001</v>
      </c>
      <c r="AD181" s="64">
        <v>2617662.37</v>
      </c>
      <c r="AE181" s="68">
        <v>2610.9499999999998</v>
      </c>
      <c r="AF181" s="65">
        <v>124651.47758999999</v>
      </c>
      <c r="AG181" s="67">
        <f t="shared" si="51"/>
        <v>2742739.9366510003</v>
      </c>
      <c r="AH181" s="64">
        <v>3279028.44</v>
      </c>
      <c r="AI181" s="68">
        <v>0</v>
      </c>
      <c r="AJ181" s="64">
        <v>156144.35</v>
      </c>
      <c r="AK181" s="67">
        <f t="shared" si="52"/>
        <v>3448372.4990000003</v>
      </c>
      <c r="AL181" s="64">
        <v>3359742.88</v>
      </c>
      <c r="AM181" s="68">
        <v>1114.1400000000001</v>
      </c>
      <c r="AN181" s="64">
        <v>159987.8775</v>
      </c>
      <c r="AO181" s="67">
        <f t="shared" si="53"/>
        <v>3531704.94875</v>
      </c>
      <c r="AP181" s="69"/>
      <c r="AQ181" s="69"/>
      <c r="AR181" s="69"/>
      <c r="AS181" s="69"/>
      <c r="AT181" s="69"/>
      <c r="AU181" s="71"/>
      <c r="AV181" s="64">
        <v>0</v>
      </c>
      <c r="AW181" s="64">
        <v>2</v>
      </c>
      <c r="AX181" s="64">
        <v>8</v>
      </c>
      <c r="AY181" s="64">
        <v>8</v>
      </c>
      <c r="AZ181" s="64"/>
      <c r="BA181" s="64"/>
      <c r="BB181" s="64"/>
      <c r="BC181" s="64"/>
      <c r="BD181" s="72">
        <f t="shared" si="54"/>
        <v>2945203.6</v>
      </c>
      <c r="BE181" s="73">
        <f t="shared" si="46"/>
        <v>1071.3699999999999</v>
      </c>
      <c r="BF181" s="74">
        <f t="shared" si="63"/>
        <v>3373.62</v>
      </c>
      <c r="BG181" s="66">
        <f t="shared" si="47"/>
        <v>6328885.25</v>
      </c>
      <c r="BH181" s="75">
        <f t="shared" si="55"/>
        <v>2.3734584825633332E-3</v>
      </c>
      <c r="BI181" s="76">
        <f t="shared" si="56"/>
        <v>2.3734584825633302E-3</v>
      </c>
      <c r="BJ181" s="76">
        <f>+BI181-'Izračun udjela za 2024. (euri)'!BI181</f>
        <v>7.8461441100317886E-8</v>
      </c>
    </row>
    <row r="182" spans="1:62" ht="15.75" customHeight="1" x14ac:dyDescent="0.25">
      <c r="A182" s="60">
        <v>1</v>
      </c>
      <c r="B182" s="61">
        <v>195</v>
      </c>
      <c r="C182" s="61">
        <v>14</v>
      </c>
      <c r="D182" s="62" t="s">
        <v>87</v>
      </c>
      <c r="E182" s="62" t="s">
        <v>261</v>
      </c>
      <c r="F182" s="63">
        <v>3357</v>
      </c>
      <c r="G182" s="64">
        <v>10</v>
      </c>
      <c r="H182" s="64">
        <v>2694418</v>
      </c>
      <c r="I182" s="65">
        <v>260798.7542</v>
      </c>
      <c r="J182" s="66">
        <v>2676981.1703800005</v>
      </c>
      <c r="K182" s="64">
        <v>2191202.19</v>
      </c>
      <c r="L182" s="65">
        <v>241010.95699999999</v>
      </c>
      <c r="M182" s="66">
        <v>2145210.3563000001</v>
      </c>
      <c r="N182" s="64">
        <v>2613469.67</v>
      </c>
      <c r="O182" s="65">
        <v>123205.5472</v>
      </c>
      <c r="P182" s="66">
        <v>2739290.5350800003</v>
      </c>
      <c r="Q182" s="64">
        <v>3319910.84</v>
      </c>
      <c r="R182" s="65">
        <v>157058.32449999999</v>
      </c>
      <c r="S182" s="66">
        <f t="shared" si="48"/>
        <v>3479137.7670499999</v>
      </c>
      <c r="T182" s="64">
        <v>2809242.57</v>
      </c>
      <c r="U182" s="65">
        <v>133023.885002</v>
      </c>
      <c r="V182" s="67">
        <f t="shared" si="49"/>
        <v>2943840.5534978001</v>
      </c>
      <c r="W182" s="64">
        <v>3835814.11</v>
      </c>
      <c r="X182" s="65">
        <v>182657.766573</v>
      </c>
      <c r="Y182" s="67">
        <f t="shared" si="45"/>
        <v>4018471.9777696999</v>
      </c>
      <c r="Z182" s="64">
        <v>3878395.15</v>
      </c>
      <c r="AA182" s="68">
        <v>21980</v>
      </c>
      <c r="AB182" s="65">
        <v>184685.39454499999</v>
      </c>
      <c r="AC182" s="67">
        <f t="shared" si="50"/>
        <v>4195652.7310004998</v>
      </c>
      <c r="AD182" s="64">
        <v>4295625.13</v>
      </c>
      <c r="AE182" s="68">
        <v>12123.51</v>
      </c>
      <c r="AF182" s="65">
        <v>185040.41786300001</v>
      </c>
      <c r="AG182" s="67">
        <f t="shared" si="51"/>
        <v>4640307.3223507004</v>
      </c>
      <c r="AH182" s="64">
        <v>3812443.85</v>
      </c>
      <c r="AI182" s="68">
        <v>14558.89</v>
      </c>
      <c r="AJ182" s="64">
        <v>145646.99435299999</v>
      </c>
      <c r="AK182" s="67">
        <f t="shared" si="52"/>
        <v>4180811.7622117004</v>
      </c>
      <c r="AL182" s="64">
        <v>5544460.75</v>
      </c>
      <c r="AM182" s="68">
        <v>18222.38</v>
      </c>
      <c r="AN182" s="64">
        <v>214243.08575699999</v>
      </c>
      <c r="AO182" s="67">
        <f t="shared" si="53"/>
        <v>5983444.8126673</v>
      </c>
      <c r="AP182" s="69"/>
      <c r="AQ182" s="69"/>
      <c r="AR182" s="69"/>
      <c r="AS182" s="69"/>
      <c r="AT182" s="69"/>
      <c r="AU182" s="71"/>
      <c r="AV182" s="64">
        <v>95</v>
      </c>
      <c r="AW182" s="64">
        <v>80</v>
      </c>
      <c r="AX182" s="64">
        <v>99</v>
      </c>
      <c r="AY182" s="64">
        <v>85</v>
      </c>
      <c r="AZ182" s="64"/>
      <c r="BA182" s="64"/>
      <c r="BB182" s="64"/>
      <c r="BC182" s="64"/>
      <c r="BD182" s="72">
        <f t="shared" si="54"/>
        <v>4603737.72</v>
      </c>
      <c r="BE182" s="73">
        <f t="shared" si="46"/>
        <v>1371.38</v>
      </c>
      <c r="BF182" s="74">
        <f t="shared" si="63"/>
        <v>3373.62</v>
      </c>
      <c r="BG182" s="66">
        <f t="shared" si="47"/>
        <v>6721519.6799999997</v>
      </c>
      <c r="BH182" s="75">
        <f t="shared" si="55"/>
        <v>2.5207042425381908E-3</v>
      </c>
      <c r="BI182" s="76">
        <f t="shared" si="56"/>
        <v>2.52070424253819E-3</v>
      </c>
      <c r="BJ182" s="76">
        <f>+BI182-'Izračun udjela za 2024. (euri)'!BI182</f>
        <v>1.95373621499767E-8</v>
      </c>
    </row>
    <row r="183" spans="1:62" ht="15.75" customHeight="1" x14ac:dyDescent="0.25">
      <c r="A183" s="60">
        <v>1</v>
      </c>
      <c r="B183" s="61">
        <v>196</v>
      </c>
      <c r="C183" s="61">
        <v>15</v>
      </c>
      <c r="D183" s="62" t="s">
        <v>91</v>
      </c>
      <c r="E183" s="62" t="s">
        <v>262</v>
      </c>
      <c r="F183" s="63">
        <v>11633</v>
      </c>
      <c r="G183" s="64">
        <v>12</v>
      </c>
      <c r="H183" s="64">
        <v>11209319.66</v>
      </c>
      <c r="I183" s="65">
        <v>1708993.077</v>
      </c>
      <c r="J183" s="66">
        <v>10640365.772960002</v>
      </c>
      <c r="K183" s="64">
        <v>10620784.27</v>
      </c>
      <c r="L183" s="65">
        <v>1676294.9539999999</v>
      </c>
      <c r="M183" s="66">
        <v>10017828.033920001</v>
      </c>
      <c r="N183" s="64">
        <v>10374243.869999999</v>
      </c>
      <c r="O183" s="65">
        <v>933683.9449</v>
      </c>
      <c r="P183" s="66">
        <v>10573427.116111999</v>
      </c>
      <c r="Q183" s="64">
        <v>12451999.939999999</v>
      </c>
      <c r="R183" s="65">
        <v>1129409.037</v>
      </c>
      <c r="S183" s="66">
        <f t="shared" si="48"/>
        <v>12681301.81136</v>
      </c>
      <c r="T183" s="64">
        <v>10543965.73</v>
      </c>
      <c r="U183" s="65">
        <v>959292.63488699996</v>
      </c>
      <c r="V183" s="67">
        <f t="shared" si="49"/>
        <v>10734833.866526561</v>
      </c>
      <c r="W183" s="64">
        <v>15267951.85</v>
      </c>
      <c r="X183" s="65">
        <v>1387996.4707899999</v>
      </c>
      <c r="Y183" s="67">
        <f t="shared" si="45"/>
        <v>15545550.0247152</v>
      </c>
      <c r="Z183" s="64">
        <v>18403579.039999999</v>
      </c>
      <c r="AA183" s="68">
        <v>72215.25</v>
      </c>
      <c r="AB183" s="65">
        <v>1673053.5282620001</v>
      </c>
      <c r="AC183" s="67">
        <f t="shared" si="50"/>
        <v>18741307.493146561</v>
      </c>
      <c r="AD183" s="64">
        <v>17996844.100000001</v>
      </c>
      <c r="AE183" s="68">
        <v>18195.96</v>
      </c>
      <c r="AF183" s="65">
        <v>1600132.983032</v>
      </c>
      <c r="AG183" s="67">
        <f t="shared" si="51"/>
        <v>18432976.975804165</v>
      </c>
      <c r="AH183" s="64">
        <v>16785867.399999999</v>
      </c>
      <c r="AI183" s="68">
        <v>21895.63</v>
      </c>
      <c r="AJ183" s="64">
        <v>1525854.3323669999</v>
      </c>
      <c r="AK183" s="67">
        <f t="shared" si="52"/>
        <v>17219571.530148961</v>
      </c>
      <c r="AL183" s="64">
        <v>18576059.34</v>
      </c>
      <c r="AM183" s="68">
        <v>19517.240000000002</v>
      </c>
      <c r="AN183" s="64">
        <v>1705029.5533670001</v>
      </c>
      <c r="AO183" s="67">
        <f t="shared" si="53"/>
        <v>19034974.052228965</v>
      </c>
      <c r="AP183" s="69"/>
      <c r="AQ183" s="69"/>
      <c r="AR183" s="69"/>
      <c r="AS183" s="69"/>
      <c r="AT183" s="69"/>
      <c r="AU183" s="71"/>
      <c r="AV183" s="64">
        <v>50</v>
      </c>
      <c r="AW183" s="64">
        <v>53</v>
      </c>
      <c r="AX183" s="64">
        <v>91</v>
      </c>
      <c r="AY183" s="64">
        <v>96</v>
      </c>
      <c r="AZ183" s="64"/>
      <c r="BA183" s="64"/>
      <c r="BB183" s="64"/>
      <c r="BC183" s="64"/>
      <c r="BD183" s="72">
        <f t="shared" si="54"/>
        <v>17794876.02</v>
      </c>
      <c r="BE183" s="73">
        <f t="shared" si="46"/>
        <v>1529.69</v>
      </c>
      <c r="BF183" s="74">
        <f t="shared" ref="BF183:BF184" si="64">+$BJ$601</f>
        <v>3415.13</v>
      </c>
      <c r="BG183" s="66">
        <f t="shared" si="47"/>
        <v>21933323.52</v>
      </c>
      <c r="BH183" s="75">
        <f t="shared" si="55"/>
        <v>8.2254347650480564E-3</v>
      </c>
      <c r="BI183" s="76">
        <f t="shared" si="56"/>
        <v>8.2254347650480598E-3</v>
      </c>
      <c r="BJ183" s="76">
        <f>+BI183-'Izračun udjela za 2024. (euri)'!BI183</f>
        <v>-3.2588717959955438E-7</v>
      </c>
    </row>
    <row r="184" spans="1:62" ht="15.75" customHeight="1" x14ac:dyDescent="0.25">
      <c r="A184" s="60">
        <v>1</v>
      </c>
      <c r="B184" s="61">
        <v>197</v>
      </c>
      <c r="C184" s="61">
        <v>17</v>
      </c>
      <c r="D184" s="62" t="s">
        <v>91</v>
      </c>
      <c r="E184" s="62" t="s">
        <v>263</v>
      </c>
      <c r="F184" s="63">
        <v>1394</v>
      </c>
      <c r="G184" s="64">
        <v>12</v>
      </c>
      <c r="H184" s="64">
        <v>2336691</v>
      </c>
      <c r="I184" s="65">
        <v>0</v>
      </c>
      <c r="J184" s="66">
        <v>2617093.9200000004</v>
      </c>
      <c r="K184" s="64">
        <v>2532059.7400000002</v>
      </c>
      <c r="L184" s="65">
        <v>0</v>
      </c>
      <c r="M184" s="66">
        <v>2835906.9088000003</v>
      </c>
      <c r="N184" s="64">
        <v>2600321.83</v>
      </c>
      <c r="O184" s="65">
        <v>122586.9605</v>
      </c>
      <c r="P184" s="66">
        <v>2775063.0538400002</v>
      </c>
      <c r="Q184" s="64">
        <v>2725685.02</v>
      </c>
      <c r="R184" s="65">
        <v>130436.2065</v>
      </c>
      <c r="S184" s="66">
        <f t="shared" si="48"/>
        <v>2906678.6711200005</v>
      </c>
      <c r="T184" s="64">
        <v>2447472.87</v>
      </c>
      <c r="U184" s="65">
        <v>117610.90700399999</v>
      </c>
      <c r="V184" s="67">
        <f t="shared" si="49"/>
        <v>2609445.39855552</v>
      </c>
      <c r="W184" s="64">
        <v>2943948.65</v>
      </c>
      <c r="X184" s="65">
        <v>140188.07981200001</v>
      </c>
      <c r="Y184" s="67">
        <f t="shared" si="45"/>
        <v>3140211.8386105602</v>
      </c>
      <c r="Z184" s="64">
        <v>3569404.32</v>
      </c>
      <c r="AA184" s="68">
        <v>321528.65000000002</v>
      </c>
      <c r="AB184" s="65">
        <v>169971.63541300001</v>
      </c>
      <c r="AC184" s="67">
        <f t="shared" si="50"/>
        <v>5449812.51873744</v>
      </c>
      <c r="AD184" s="64">
        <v>2964382.09</v>
      </c>
      <c r="AE184" s="68">
        <v>266434.45</v>
      </c>
      <c r="AF184" s="65">
        <v>137930.77437699999</v>
      </c>
      <c r="AG184" s="67">
        <f t="shared" si="51"/>
        <v>4852978.8894977598</v>
      </c>
      <c r="AH184" s="64">
        <v>3776646.77</v>
      </c>
      <c r="AI184" s="68">
        <v>449418.42</v>
      </c>
      <c r="AJ184" s="64">
        <v>179874.250478</v>
      </c>
      <c r="AK184" s="67">
        <f t="shared" si="52"/>
        <v>5705676.5914646406</v>
      </c>
      <c r="AL184" s="64">
        <v>5278064.6100000003</v>
      </c>
      <c r="AM184" s="68">
        <v>444878.34</v>
      </c>
      <c r="AN184" s="64">
        <v>251344.976154</v>
      </c>
      <c r="AO184" s="67">
        <f t="shared" si="53"/>
        <v>7324062.249107522</v>
      </c>
      <c r="AP184" s="69"/>
      <c r="AQ184" s="69"/>
      <c r="AR184" s="69"/>
      <c r="AS184" s="69"/>
      <c r="AT184" s="69"/>
      <c r="AU184" s="71"/>
      <c r="AV184" s="64">
        <v>1192</v>
      </c>
      <c r="AW184" s="64">
        <v>1182</v>
      </c>
      <c r="AX184" s="64">
        <v>1298</v>
      </c>
      <c r="AY184" s="64">
        <v>1305</v>
      </c>
      <c r="AZ184" s="64"/>
      <c r="BA184" s="64"/>
      <c r="BB184" s="64"/>
      <c r="BC184" s="64"/>
      <c r="BD184" s="72">
        <f t="shared" si="54"/>
        <v>5294548.42</v>
      </c>
      <c r="BE184" s="73">
        <f t="shared" si="46"/>
        <v>3798.1</v>
      </c>
      <c r="BF184" s="74">
        <f t="shared" si="64"/>
        <v>3415.13</v>
      </c>
      <c r="BG184" s="66">
        <f t="shared" si="47"/>
        <v>0</v>
      </c>
      <c r="BH184" s="75">
        <f t="shared" si="55"/>
        <v>0</v>
      </c>
      <c r="BI184" s="76">
        <f t="shared" si="56"/>
        <v>0</v>
      </c>
      <c r="BJ184" s="76">
        <f>+BI184-'Izračun udjela za 2024. (euri)'!BI184</f>
        <v>0</v>
      </c>
    </row>
    <row r="185" spans="1:62" ht="15.75" customHeight="1" x14ac:dyDescent="0.25">
      <c r="A185" s="60">
        <v>1</v>
      </c>
      <c r="B185" s="61">
        <v>198</v>
      </c>
      <c r="C185" s="61">
        <v>19</v>
      </c>
      <c r="D185" s="62" t="s">
        <v>87</v>
      </c>
      <c r="E185" s="62" t="s">
        <v>264</v>
      </c>
      <c r="F185" s="63">
        <v>8607</v>
      </c>
      <c r="G185" s="64">
        <v>10</v>
      </c>
      <c r="H185" s="64">
        <v>23498566.649999999</v>
      </c>
      <c r="I185" s="65">
        <v>2402462.3459000001</v>
      </c>
      <c r="J185" s="66">
        <v>23205714.734510001</v>
      </c>
      <c r="K185" s="64">
        <v>25983094.350000001</v>
      </c>
      <c r="L185" s="65">
        <v>2555261.0863000001</v>
      </c>
      <c r="M185" s="66">
        <v>25770616.590070002</v>
      </c>
      <c r="N185" s="64">
        <v>30563347.530000001</v>
      </c>
      <c r="O185" s="65">
        <v>2750701.6016000002</v>
      </c>
      <c r="P185" s="66">
        <v>30593910.521240003</v>
      </c>
      <c r="Q185" s="64">
        <v>33523714.02</v>
      </c>
      <c r="R185" s="65">
        <v>3035351.6809999999</v>
      </c>
      <c r="S185" s="66">
        <f t="shared" si="48"/>
        <v>33537198.572900005</v>
      </c>
      <c r="T185" s="64">
        <v>31081069.469999999</v>
      </c>
      <c r="U185" s="65">
        <v>2816317.6062770002</v>
      </c>
      <c r="V185" s="67">
        <f t="shared" si="49"/>
        <v>31091227.050095301</v>
      </c>
      <c r="W185" s="64">
        <v>38084514.369999997</v>
      </c>
      <c r="X185" s="65">
        <v>3462229.8491659998</v>
      </c>
      <c r="Y185" s="67">
        <f t="shared" si="45"/>
        <v>38084512.9729174</v>
      </c>
      <c r="Z185" s="64">
        <v>41235732.310000002</v>
      </c>
      <c r="AA185" s="68">
        <v>1424141.05</v>
      </c>
      <c r="AB185" s="65">
        <v>3748704.3186050002</v>
      </c>
      <c r="AC185" s="67">
        <f t="shared" si="50"/>
        <v>44424475.63553451</v>
      </c>
      <c r="AD185" s="64">
        <v>29143722.140000001</v>
      </c>
      <c r="AE185" s="68">
        <v>816874.23</v>
      </c>
      <c r="AF185" s="65">
        <v>2690317.1858270001</v>
      </c>
      <c r="AG185" s="67">
        <f t="shared" si="51"/>
        <v>33282183.796590302</v>
      </c>
      <c r="AH185" s="64">
        <v>23102155.390000001</v>
      </c>
      <c r="AI185" s="68">
        <v>1401337.72</v>
      </c>
      <c r="AJ185" s="64">
        <v>2100194.3240200002</v>
      </c>
      <c r="AK185" s="67">
        <f t="shared" si="52"/>
        <v>26608035.680578005</v>
      </c>
      <c r="AL185" s="64">
        <v>33451017.530000001</v>
      </c>
      <c r="AM185" s="68">
        <v>1855216.97</v>
      </c>
      <c r="AN185" s="64">
        <v>3040999.1312640002</v>
      </c>
      <c r="AO185" s="67">
        <f t="shared" si="53"/>
        <v>36979031.571609601</v>
      </c>
      <c r="AP185" s="69"/>
      <c r="AQ185" s="69"/>
      <c r="AR185" s="69"/>
      <c r="AS185" s="69"/>
      <c r="AT185" s="69"/>
      <c r="AU185" s="71"/>
      <c r="AV185" s="64">
        <v>2882</v>
      </c>
      <c r="AW185" s="64">
        <v>3080</v>
      </c>
      <c r="AX185" s="64">
        <v>3059</v>
      </c>
      <c r="AY185" s="64">
        <v>3375</v>
      </c>
      <c r="AZ185" s="64"/>
      <c r="BA185" s="64"/>
      <c r="BB185" s="64"/>
      <c r="BC185" s="64"/>
      <c r="BD185" s="72">
        <f t="shared" si="54"/>
        <v>35875647.93</v>
      </c>
      <c r="BE185" s="73">
        <f t="shared" si="46"/>
        <v>4168.1899999999996</v>
      </c>
      <c r="BF185" s="74">
        <f t="shared" ref="BF185:BF187" si="65">+$BJ$600</f>
        <v>3373.62</v>
      </c>
      <c r="BG185" s="66">
        <f t="shared" si="47"/>
        <v>0</v>
      </c>
      <c r="BH185" s="75">
        <f t="shared" si="55"/>
        <v>0</v>
      </c>
      <c r="BI185" s="76">
        <f t="shared" si="56"/>
        <v>0</v>
      </c>
      <c r="BJ185" s="76">
        <f>+BI185-'Izračun udjela za 2024. (euri)'!BI185</f>
        <v>0</v>
      </c>
    </row>
    <row r="186" spans="1:62" ht="15.75" customHeight="1" x14ac:dyDescent="0.25">
      <c r="A186" s="60">
        <v>1</v>
      </c>
      <c r="B186" s="61">
        <v>199</v>
      </c>
      <c r="C186" s="61">
        <v>7</v>
      </c>
      <c r="D186" s="62" t="s">
        <v>87</v>
      </c>
      <c r="E186" s="62" t="s">
        <v>265</v>
      </c>
      <c r="F186" s="63">
        <v>1805</v>
      </c>
      <c r="G186" s="64">
        <v>10</v>
      </c>
      <c r="H186" s="64">
        <v>1177574.3400000001</v>
      </c>
      <c r="I186" s="65">
        <v>55514.372600000002</v>
      </c>
      <c r="J186" s="66">
        <v>1234265.9641400001</v>
      </c>
      <c r="K186" s="64">
        <v>1311063.32</v>
      </c>
      <c r="L186" s="65">
        <v>61807.4</v>
      </c>
      <c r="M186" s="66">
        <v>1374181.5120000003</v>
      </c>
      <c r="N186" s="64">
        <v>887373.29</v>
      </c>
      <c r="O186" s="65">
        <v>42335.1152</v>
      </c>
      <c r="P186" s="66">
        <v>929541.99228000012</v>
      </c>
      <c r="Q186" s="64">
        <v>1090540.1200000001</v>
      </c>
      <c r="R186" s="65">
        <v>53933.222300000001</v>
      </c>
      <c r="S186" s="66">
        <f t="shared" si="48"/>
        <v>1140267.5874700001</v>
      </c>
      <c r="T186" s="64">
        <v>1129006.06</v>
      </c>
      <c r="U186" s="65">
        <v>55672.514987000002</v>
      </c>
      <c r="V186" s="67">
        <f t="shared" si="49"/>
        <v>1180666.8995143001</v>
      </c>
      <c r="W186" s="64">
        <v>1146611.76</v>
      </c>
      <c r="X186" s="65">
        <v>46931.961302000003</v>
      </c>
      <c r="Y186" s="67">
        <f t="shared" si="45"/>
        <v>1209647.7785678001</v>
      </c>
      <c r="Z186" s="64">
        <v>1720777.09</v>
      </c>
      <c r="AA186" s="68">
        <v>596.62</v>
      </c>
      <c r="AB186" s="65">
        <v>81942.471753999998</v>
      </c>
      <c r="AC186" s="67">
        <f t="shared" si="50"/>
        <v>1802718.0800706001</v>
      </c>
      <c r="AD186" s="64">
        <v>1687413.76</v>
      </c>
      <c r="AE186" s="68">
        <v>1774.06</v>
      </c>
      <c r="AF186" s="65">
        <v>80328.852868999995</v>
      </c>
      <c r="AG186" s="67">
        <f t="shared" si="51"/>
        <v>1767793.3978441001</v>
      </c>
      <c r="AH186" s="64">
        <v>1818085.19</v>
      </c>
      <c r="AI186" s="68">
        <v>848.03</v>
      </c>
      <c r="AJ186" s="64">
        <v>86600.4375</v>
      </c>
      <c r="AK186" s="67">
        <f t="shared" si="52"/>
        <v>1910300.39475</v>
      </c>
      <c r="AL186" s="64">
        <v>1761256.83</v>
      </c>
      <c r="AM186" s="68">
        <v>907.34</v>
      </c>
      <c r="AN186" s="64">
        <v>83869.470625000002</v>
      </c>
      <c r="AO186" s="67">
        <f t="shared" si="53"/>
        <v>1850728.0213125001</v>
      </c>
      <c r="AP186" s="69"/>
      <c r="AQ186" s="69"/>
      <c r="AR186" s="69"/>
      <c r="AS186" s="69"/>
      <c r="AT186" s="69"/>
      <c r="AU186" s="71"/>
      <c r="AV186" s="64">
        <v>0</v>
      </c>
      <c r="AW186" s="64">
        <v>0</v>
      </c>
      <c r="AX186" s="64">
        <v>4</v>
      </c>
      <c r="AY186" s="64">
        <v>4</v>
      </c>
      <c r="AZ186" s="64"/>
      <c r="BA186" s="64"/>
      <c r="BB186" s="64"/>
      <c r="BC186" s="64"/>
      <c r="BD186" s="72">
        <f t="shared" si="54"/>
        <v>1708237.53</v>
      </c>
      <c r="BE186" s="73">
        <f t="shared" si="46"/>
        <v>946.39</v>
      </c>
      <c r="BF186" s="74">
        <f t="shared" si="65"/>
        <v>3373.62</v>
      </c>
      <c r="BG186" s="66">
        <f t="shared" si="47"/>
        <v>4381150.1500000004</v>
      </c>
      <c r="BH186" s="75">
        <f t="shared" si="55"/>
        <v>1.6430188850242024E-3</v>
      </c>
      <c r="BI186" s="76">
        <f t="shared" si="56"/>
        <v>1.6430188850242E-3</v>
      </c>
      <c r="BJ186" s="76">
        <f>+BI186-'Izračun udjela za 2024. (euri)'!BI186</f>
        <v>3.9497559409977859E-8</v>
      </c>
    </row>
    <row r="187" spans="1:62" ht="15.75" customHeight="1" x14ac:dyDescent="0.25">
      <c r="A187" s="60">
        <v>1</v>
      </c>
      <c r="B187" s="61">
        <v>200</v>
      </c>
      <c r="C187" s="61">
        <v>2</v>
      </c>
      <c r="D187" s="62" t="s">
        <v>87</v>
      </c>
      <c r="E187" s="62" t="s">
        <v>266</v>
      </c>
      <c r="F187" s="63">
        <v>3308</v>
      </c>
      <c r="G187" s="64">
        <v>10</v>
      </c>
      <c r="H187" s="64">
        <v>6781531.5499999998</v>
      </c>
      <c r="I187" s="65">
        <v>319700.86099999998</v>
      </c>
      <c r="J187" s="66">
        <v>7108013.7579000005</v>
      </c>
      <c r="K187" s="64">
        <v>7095572.4199999999</v>
      </c>
      <c r="L187" s="65">
        <v>334505.61780000001</v>
      </c>
      <c r="M187" s="66">
        <v>7437173.4824200002</v>
      </c>
      <c r="N187" s="64">
        <v>7143912.6699999999</v>
      </c>
      <c r="O187" s="65">
        <v>642952.67180000001</v>
      </c>
      <c r="P187" s="66">
        <v>7151055.9980200008</v>
      </c>
      <c r="Q187" s="64">
        <v>6815965.1399999997</v>
      </c>
      <c r="R187" s="65">
        <v>615677.67599999998</v>
      </c>
      <c r="S187" s="66">
        <f t="shared" si="48"/>
        <v>6820316.2104000002</v>
      </c>
      <c r="T187" s="64">
        <v>6088329.6699999999</v>
      </c>
      <c r="U187" s="65">
        <v>550963.04277399997</v>
      </c>
      <c r="V187" s="67">
        <f t="shared" si="49"/>
        <v>6091103.2899486003</v>
      </c>
      <c r="W187" s="64">
        <f>7731042.95+259101.44</f>
        <v>7990144.3900000006</v>
      </c>
      <c r="X187" s="65">
        <v>702821.19580800005</v>
      </c>
      <c r="Y187" s="67">
        <f t="shared" si="45"/>
        <v>8016055.5136112012</v>
      </c>
      <c r="Z187" s="64">
        <v>10043639.52</v>
      </c>
      <c r="AA187" s="68">
        <v>26922.01</v>
      </c>
      <c r="AB187" s="65">
        <v>913056.80470500002</v>
      </c>
      <c r="AC187" s="67">
        <f t="shared" si="50"/>
        <v>10043640.986824501</v>
      </c>
      <c r="AD187" s="64">
        <v>9875575.4600000009</v>
      </c>
      <c r="AE187" s="68">
        <v>9690.1299999999992</v>
      </c>
      <c r="AF187" s="65">
        <v>900926.04686</v>
      </c>
      <c r="AG187" s="67">
        <f t="shared" si="51"/>
        <v>9872114.3544540014</v>
      </c>
      <c r="AH187" s="64">
        <v>9199571.5099999998</v>
      </c>
      <c r="AI187" s="68">
        <v>1451.39</v>
      </c>
      <c r="AJ187" s="64">
        <v>836287.88994799997</v>
      </c>
      <c r="AK187" s="67">
        <f t="shared" si="52"/>
        <v>9201315.4530571997</v>
      </c>
      <c r="AL187" s="64">
        <v>10242287.119999999</v>
      </c>
      <c r="AM187" s="68">
        <v>4182.99</v>
      </c>
      <c r="AN187" s="64">
        <v>931115.30949799996</v>
      </c>
      <c r="AO187" s="67">
        <f t="shared" si="53"/>
        <v>10282237.702552201</v>
      </c>
      <c r="AP187" s="69"/>
      <c r="AQ187" s="69"/>
      <c r="AR187" s="69"/>
      <c r="AS187" s="69"/>
      <c r="AT187" s="69"/>
      <c r="AU187" s="71"/>
      <c r="AV187" s="64">
        <v>0</v>
      </c>
      <c r="AW187" s="64">
        <v>0</v>
      </c>
      <c r="AX187" s="64">
        <v>2</v>
      </c>
      <c r="AY187" s="64">
        <v>27</v>
      </c>
      <c r="AZ187" s="64"/>
      <c r="BA187" s="64"/>
      <c r="BB187" s="64"/>
      <c r="BC187" s="64"/>
      <c r="BD187" s="72">
        <f t="shared" si="54"/>
        <v>9483072.8000000007</v>
      </c>
      <c r="BE187" s="73">
        <f t="shared" si="46"/>
        <v>2866.71</v>
      </c>
      <c r="BF187" s="74">
        <f t="shared" si="65"/>
        <v>3373.62</v>
      </c>
      <c r="BG187" s="66">
        <f t="shared" si="47"/>
        <v>1676858.2799999996</v>
      </c>
      <c r="BH187" s="75">
        <f t="shared" si="55"/>
        <v>6.2885537523729945E-4</v>
      </c>
      <c r="BI187" s="76">
        <f t="shared" si="56"/>
        <v>6.2885537523729902E-4</v>
      </c>
      <c r="BJ187" s="76">
        <f>+BI187-'Izračun udjela za 2024. (euri)'!BI187</f>
        <v>7.7599827366073466E-8</v>
      </c>
    </row>
    <row r="188" spans="1:62" ht="15.75" customHeight="1" x14ac:dyDescent="0.25">
      <c r="A188" s="60">
        <v>1</v>
      </c>
      <c r="B188" s="61">
        <v>201</v>
      </c>
      <c r="C188" s="61">
        <v>6</v>
      </c>
      <c r="D188" s="62" t="s">
        <v>91</v>
      </c>
      <c r="E188" s="62" t="s">
        <v>267</v>
      </c>
      <c r="F188" s="63">
        <v>28580</v>
      </c>
      <c r="G188" s="64">
        <v>15</v>
      </c>
      <c r="H188" s="64">
        <v>97956722.370000005</v>
      </c>
      <c r="I188" s="65">
        <v>0</v>
      </c>
      <c r="J188" s="66">
        <v>112650230.7255</v>
      </c>
      <c r="K188" s="64">
        <v>97433822.099999994</v>
      </c>
      <c r="L188" s="65">
        <v>0</v>
      </c>
      <c r="M188" s="66">
        <v>112048895.41499999</v>
      </c>
      <c r="N188" s="64">
        <v>84986689.060000002</v>
      </c>
      <c r="O188" s="65">
        <v>0</v>
      </c>
      <c r="P188" s="66">
        <v>97734692.419</v>
      </c>
      <c r="Q188" s="64">
        <v>89570735.799999997</v>
      </c>
      <c r="R188" s="65">
        <v>0</v>
      </c>
      <c r="S188" s="66">
        <f t="shared" si="48"/>
        <v>103006346.16999999</v>
      </c>
      <c r="T188" s="64">
        <v>86642876.060000002</v>
      </c>
      <c r="U188" s="65">
        <v>0</v>
      </c>
      <c r="V188" s="67">
        <f t="shared" si="49"/>
        <v>99639307.468999997</v>
      </c>
      <c r="W188" s="64">
        <v>95338916.709999993</v>
      </c>
      <c r="X188" s="65">
        <v>0</v>
      </c>
      <c r="Y188" s="67">
        <f t="shared" si="45"/>
        <v>109639754.21649998</v>
      </c>
      <c r="Z188" s="64">
        <v>98393215.409999996</v>
      </c>
      <c r="AA188" s="68">
        <v>186639.52</v>
      </c>
      <c r="AB188" s="65">
        <v>0</v>
      </c>
      <c r="AC188" s="67">
        <f t="shared" si="50"/>
        <v>112966887.2735</v>
      </c>
      <c r="AD188" s="64">
        <v>98975521.349999994</v>
      </c>
      <c r="AE188" s="68">
        <v>20360.89</v>
      </c>
      <c r="AF188" s="65">
        <v>0</v>
      </c>
      <c r="AG188" s="67">
        <f t="shared" si="51"/>
        <v>113838109.52899998</v>
      </c>
      <c r="AH188" s="64">
        <v>88897938.670000002</v>
      </c>
      <c r="AI188" s="68">
        <v>19662.259999999998</v>
      </c>
      <c r="AJ188" s="64">
        <v>0</v>
      </c>
      <c r="AK188" s="67">
        <f t="shared" si="52"/>
        <v>102270392.87149999</v>
      </c>
      <c r="AL188" s="64">
        <v>110861694.31</v>
      </c>
      <c r="AM188" s="68">
        <v>20984.080000000002</v>
      </c>
      <c r="AN188" s="64">
        <v>0</v>
      </c>
      <c r="AO188" s="67">
        <f t="shared" si="53"/>
        <v>127566866.76449999</v>
      </c>
      <c r="AP188" s="69"/>
      <c r="AQ188" s="69"/>
      <c r="AR188" s="69"/>
      <c r="AS188" s="69"/>
      <c r="AT188" s="69"/>
      <c r="AU188" s="71"/>
      <c r="AV188" s="64">
        <v>17</v>
      </c>
      <c r="AW188" s="64">
        <v>23</v>
      </c>
      <c r="AX188" s="64">
        <v>35</v>
      </c>
      <c r="AY188" s="64">
        <v>58</v>
      </c>
      <c r="AZ188" s="64"/>
      <c r="BA188" s="64"/>
      <c r="BB188" s="64"/>
      <c r="BC188" s="64"/>
      <c r="BD188" s="72">
        <f t="shared" si="54"/>
        <v>113256402.13</v>
      </c>
      <c r="BE188" s="73">
        <f t="shared" si="46"/>
        <v>3962.79</v>
      </c>
      <c r="BF188" s="74">
        <f>+$BJ$601</f>
        <v>3415.13</v>
      </c>
      <c r="BG188" s="66">
        <f t="shared" si="47"/>
        <v>0</v>
      </c>
      <c r="BH188" s="75">
        <f t="shared" si="55"/>
        <v>0</v>
      </c>
      <c r="BI188" s="76">
        <f t="shared" si="56"/>
        <v>0</v>
      </c>
      <c r="BJ188" s="76">
        <f>+BI188-'Izračun udjela za 2024. (euri)'!BI188</f>
        <v>0</v>
      </c>
    </row>
    <row r="189" spans="1:62" ht="15.75" customHeight="1" x14ac:dyDescent="0.25">
      <c r="A189" s="60">
        <v>1</v>
      </c>
      <c r="B189" s="61">
        <v>202</v>
      </c>
      <c r="C189" s="61">
        <v>6</v>
      </c>
      <c r="D189" s="62" t="s">
        <v>87</v>
      </c>
      <c r="E189" s="62" t="s">
        <v>268</v>
      </c>
      <c r="F189" s="63">
        <v>1968</v>
      </c>
      <c r="G189" s="64">
        <v>10</v>
      </c>
      <c r="H189" s="64">
        <v>2407352.86</v>
      </c>
      <c r="I189" s="65">
        <v>0</v>
      </c>
      <c r="J189" s="66">
        <v>2648088.1460000002</v>
      </c>
      <c r="K189" s="64">
        <v>2305750.54</v>
      </c>
      <c r="L189" s="65">
        <v>0</v>
      </c>
      <c r="M189" s="66">
        <v>2536325.594</v>
      </c>
      <c r="N189" s="64">
        <v>1550089.09</v>
      </c>
      <c r="O189" s="65">
        <v>0</v>
      </c>
      <c r="P189" s="66">
        <v>1705097.9990000003</v>
      </c>
      <c r="Q189" s="64">
        <v>1865094.35</v>
      </c>
      <c r="R189" s="65">
        <v>0</v>
      </c>
      <c r="S189" s="66">
        <f t="shared" si="48"/>
        <v>2051603.7850000004</v>
      </c>
      <c r="T189" s="64">
        <v>1687733.83</v>
      </c>
      <c r="U189" s="65">
        <v>0</v>
      </c>
      <c r="V189" s="67">
        <f t="shared" si="49"/>
        <v>1856507.2130000002</v>
      </c>
      <c r="W189" s="64">
        <v>2514121.5499999998</v>
      </c>
      <c r="X189" s="65">
        <v>0</v>
      </c>
      <c r="Y189" s="67">
        <f t="shared" si="45"/>
        <v>2765533.7050000001</v>
      </c>
      <c r="Z189" s="64">
        <v>2652164.12</v>
      </c>
      <c r="AA189" s="68">
        <v>300</v>
      </c>
      <c r="AB189" s="65">
        <v>0</v>
      </c>
      <c r="AC189" s="67">
        <f t="shared" si="50"/>
        <v>2917380.5320000006</v>
      </c>
      <c r="AD189" s="64">
        <v>2403818.33</v>
      </c>
      <c r="AE189" s="68">
        <v>0</v>
      </c>
      <c r="AF189" s="65">
        <v>0</v>
      </c>
      <c r="AG189" s="67">
        <f t="shared" si="51"/>
        <v>2644200.1630000002</v>
      </c>
      <c r="AH189" s="64">
        <v>2240721.67</v>
      </c>
      <c r="AI189" s="68">
        <v>2540</v>
      </c>
      <c r="AJ189" s="64">
        <v>0</v>
      </c>
      <c r="AK189" s="67">
        <f t="shared" si="52"/>
        <v>2464793.8370000003</v>
      </c>
      <c r="AL189" s="64">
        <v>2877844.85</v>
      </c>
      <c r="AM189" s="68">
        <v>-1316.82</v>
      </c>
      <c r="AN189" s="64">
        <v>0</v>
      </c>
      <c r="AO189" s="67">
        <f t="shared" si="53"/>
        <v>3165629.3350000004</v>
      </c>
      <c r="AP189" s="69"/>
      <c r="AQ189" s="69"/>
      <c r="AR189" s="69"/>
      <c r="AS189" s="69"/>
      <c r="AT189" s="69"/>
      <c r="AU189" s="71"/>
      <c r="AV189" s="64">
        <v>0</v>
      </c>
      <c r="AW189" s="64">
        <v>0</v>
      </c>
      <c r="AX189" s="64">
        <v>0</v>
      </c>
      <c r="AY189" s="64">
        <v>0</v>
      </c>
      <c r="AZ189" s="64"/>
      <c r="BA189" s="64"/>
      <c r="BB189" s="64"/>
      <c r="BC189" s="64"/>
      <c r="BD189" s="72">
        <f t="shared" si="54"/>
        <v>2791507.51</v>
      </c>
      <c r="BE189" s="73">
        <f t="shared" si="46"/>
        <v>1418.45</v>
      </c>
      <c r="BF189" s="74">
        <f t="shared" ref="BF189:BF190" si="66">+$BJ$600</f>
        <v>3373.62</v>
      </c>
      <c r="BG189" s="66">
        <f t="shared" si="47"/>
        <v>3847774.5599999996</v>
      </c>
      <c r="BH189" s="75">
        <f t="shared" si="55"/>
        <v>1.4429923766469609E-3</v>
      </c>
      <c r="BI189" s="76">
        <f t="shared" si="56"/>
        <v>1.4429923766469601E-3</v>
      </c>
      <c r="BJ189" s="76">
        <f>+BI189-'Izračun udjela za 2024. (euri)'!BI189</f>
        <v>2.6787579300146386E-8</v>
      </c>
    </row>
    <row r="190" spans="1:62" ht="15.75" customHeight="1" x14ac:dyDescent="0.25">
      <c r="A190" s="60">
        <v>1</v>
      </c>
      <c r="B190" s="61">
        <v>203</v>
      </c>
      <c r="C190" s="61">
        <v>6</v>
      </c>
      <c r="D190" s="62" t="s">
        <v>87</v>
      </c>
      <c r="E190" s="62" t="s">
        <v>269</v>
      </c>
      <c r="F190" s="63">
        <v>1798</v>
      </c>
      <c r="G190" s="64">
        <v>10</v>
      </c>
      <c r="H190" s="64">
        <v>2403285.73</v>
      </c>
      <c r="I190" s="65">
        <v>0</v>
      </c>
      <c r="J190" s="66">
        <v>2643614.3030000003</v>
      </c>
      <c r="K190" s="64">
        <v>2331180.33</v>
      </c>
      <c r="L190" s="65">
        <v>0</v>
      </c>
      <c r="M190" s="66">
        <v>2564298.3630000004</v>
      </c>
      <c r="N190" s="64">
        <v>1896877.19</v>
      </c>
      <c r="O190" s="65">
        <v>0</v>
      </c>
      <c r="P190" s="66">
        <v>2086564.9090000002</v>
      </c>
      <c r="Q190" s="64">
        <v>2031039</v>
      </c>
      <c r="R190" s="65">
        <v>0</v>
      </c>
      <c r="S190" s="66">
        <f t="shared" si="48"/>
        <v>2234142.9000000004</v>
      </c>
      <c r="T190" s="64">
        <v>1757899.15</v>
      </c>
      <c r="U190" s="65">
        <v>0</v>
      </c>
      <c r="V190" s="67">
        <f t="shared" si="49"/>
        <v>1933689.0649999999</v>
      </c>
      <c r="W190" s="64">
        <v>2310256.25</v>
      </c>
      <c r="X190" s="65">
        <v>0</v>
      </c>
      <c r="Y190" s="67">
        <f t="shared" si="45"/>
        <v>2541281.875</v>
      </c>
      <c r="Z190" s="64">
        <v>2597941.98</v>
      </c>
      <c r="AA190" s="68">
        <v>2400</v>
      </c>
      <c r="AB190" s="65">
        <v>0</v>
      </c>
      <c r="AC190" s="67">
        <f t="shared" si="50"/>
        <v>2857736.1780000003</v>
      </c>
      <c r="AD190" s="64">
        <v>2283451.56</v>
      </c>
      <c r="AE190" s="68">
        <v>0</v>
      </c>
      <c r="AF190" s="65">
        <v>0</v>
      </c>
      <c r="AG190" s="67">
        <f t="shared" si="51"/>
        <v>2511796.7160000005</v>
      </c>
      <c r="AH190" s="64">
        <v>2902378.99</v>
      </c>
      <c r="AI190" s="68">
        <v>0</v>
      </c>
      <c r="AJ190" s="64">
        <v>0</v>
      </c>
      <c r="AK190" s="67">
        <f t="shared" si="52"/>
        <v>3192616.8890000004</v>
      </c>
      <c r="AL190" s="64">
        <v>3110484.37</v>
      </c>
      <c r="AM190" s="68">
        <v>0</v>
      </c>
      <c r="AN190" s="64">
        <v>0</v>
      </c>
      <c r="AO190" s="67">
        <f t="shared" si="53"/>
        <v>3421532.8070000005</v>
      </c>
      <c r="AP190" s="69"/>
      <c r="AQ190" s="69"/>
      <c r="AR190" s="69"/>
      <c r="AS190" s="69"/>
      <c r="AT190" s="69"/>
      <c r="AU190" s="71"/>
      <c r="AV190" s="64">
        <v>0</v>
      </c>
      <c r="AW190" s="64">
        <v>0</v>
      </c>
      <c r="AX190" s="64">
        <v>0</v>
      </c>
      <c r="AY190" s="64">
        <v>0</v>
      </c>
      <c r="AZ190" s="64"/>
      <c r="BA190" s="64"/>
      <c r="BB190" s="64"/>
      <c r="BC190" s="64"/>
      <c r="BD190" s="72">
        <f t="shared" si="54"/>
        <v>2904992.89</v>
      </c>
      <c r="BE190" s="73">
        <f t="shared" si="46"/>
        <v>1615.68</v>
      </c>
      <c r="BF190" s="74">
        <f t="shared" si="66"/>
        <v>3373.62</v>
      </c>
      <c r="BG190" s="66">
        <f t="shared" si="47"/>
        <v>3160776.1199999996</v>
      </c>
      <c r="BH190" s="75">
        <f t="shared" si="55"/>
        <v>1.1853542286135805E-3</v>
      </c>
      <c r="BI190" s="76">
        <f t="shared" si="56"/>
        <v>1.1853542286135799E-3</v>
      </c>
      <c r="BJ190" s="76">
        <f>+BI190-'Izračun udjela za 2024. (euri)'!BI190</f>
        <v>4.0552329339796009E-8</v>
      </c>
    </row>
    <row r="191" spans="1:62" ht="15.75" customHeight="1" x14ac:dyDescent="0.25">
      <c r="A191" s="60">
        <v>1</v>
      </c>
      <c r="B191" s="61">
        <v>204</v>
      </c>
      <c r="C191" s="61">
        <v>19</v>
      </c>
      <c r="D191" s="62" t="s">
        <v>91</v>
      </c>
      <c r="E191" s="62" t="s">
        <v>270</v>
      </c>
      <c r="F191" s="63">
        <v>5415</v>
      </c>
      <c r="G191" s="64">
        <v>12</v>
      </c>
      <c r="H191" s="64">
        <v>11182369.48</v>
      </c>
      <c r="I191" s="65">
        <v>626635.95929999999</v>
      </c>
      <c r="J191" s="66">
        <v>11822421.543184001</v>
      </c>
      <c r="K191" s="64">
        <v>12506683.529999999</v>
      </c>
      <c r="L191" s="65">
        <v>700847.54299999995</v>
      </c>
      <c r="M191" s="66">
        <v>13222536.305440001</v>
      </c>
      <c r="N191" s="64">
        <v>11078121.029999999</v>
      </c>
      <c r="O191" s="65">
        <v>620792.4828</v>
      </c>
      <c r="P191" s="66">
        <v>11712207.972864</v>
      </c>
      <c r="Q191" s="64">
        <v>10071257.439999999</v>
      </c>
      <c r="R191" s="65">
        <v>571443.4558</v>
      </c>
      <c r="S191" s="66">
        <f t="shared" si="48"/>
        <v>10639791.662303999</v>
      </c>
      <c r="T191" s="64">
        <v>10067320.65</v>
      </c>
      <c r="U191" s="65">
        <v>572662.22824600001</v>
      </c>
      <c r="V191" s="67">
        <f t="shared" si="49"/>
        <v>10634017.432364482</v>
      </c>
      <c r="W191" s="64">
        <v>11265508.390000001</v>
      </c>
      <c r="X191" s="65">
        <v>637670.53687399998</v>
      </c>
      <c r="Y191" s="67">
        <f t="shared" si="45"/>
        <v>11903178.395501122</v>
      </c>
      <c r="Z191" s="64">
        <v>12655587.4</v>
      </c>
      <c r="AA191" s="68">
        <v>991830.59</v>
      </c>
      <c r="AB191" s="65">
        <v>716354.24910000002</v>
      </c>
      <c r="AC191" s="67">
        <f t="shared" si="50"/>
        <v>16193970.868208002</v>
      </c>
      <c r="AD191" s="64">
        <v>11061298.93</v>
      </c>
      <c r="AE191" s="68">
        <v>763951.94</v>
      </c>
      <c r="AF191" s="65">
        <v>637229.74640599999</v>
      </c>
      <c r="AG191" s="67">
        <f t="shared" si="51"/>
        <v>14532131.312825281</v>
      </c>
      <c r="AH191" s="64">
        <v>9988003.6999999993</v>
      </c>
      <c r="AI191" s="68">
        <v>1047433.19</v>
      </c>
      <c r="AJ191" s="64">
        <v>565358.8125</v>
      </c>
      <c r="AK191" s="67">
        <f t="shared" si="52"/>
        <v>14815037.101200001</v>
      </c>
      <c r="AL191" s="64">
        <v>13137723.92</v>
      </c>
      <c r="AM191" s="68">
        <v>1054954.5900000001</v>
      </c>
      <c r="AN191" s="64">
        <v>743644.85624999995</v>
      </c>
      <c r="AO191" s="67">
        <f t="shared" si="53"/>
        <v>18507579.410600003</v>
      </c>
      <c r="AP191" s="69"/>
      <c r="AQ191" s="69"/>
      <c r="AR191" s="69"/>
      <c r="AS191" s="69"/>
      <c r="AT191" s="69"/>
      <c r="AU191" s="71"/>
      <c r="AV191" s="64">
        <v>2341</v>
      </c>
      <c r="AW191" s="64">
        <v>2210</v>
      </c>
      <c r="AX191" s="64">
        <v>3235</v>
      </c>
      <c r="AY191" s="64">
        <v>3457</v>
      </c>
      <c r="AZ191" s="64"/>
      <c r="BA191" s="64"/>
      <c r="BB191" s="64"/>
      <c r="BC191" s="64"/>
      <c r="BD191" s="72">
        <f t="shared" si="54"/>
        <v>15190379.42</v>
      </c>
      <c r="BE191" s="73">
        <f t="shared" si="46"/>
        <v>2805.24</v>
      </c>
      <c r="BF191" s="74">
        <f>+$BJ$601</f>
        <v>3415.13</v>
      </c>
      <c r="BG191" s="66">
        <f t="shared" si="47"/>
        <v>3302554.350000002</v>
      </c>
      <c r="BH191" s="75">
        <f t="shared" si="55"/>
        <v>1.2385238989968952E-3</v>
      </c>
      <c r="BI191" s="76">
        <f t="shared" si="56"/>
        <v>1.2385238989969E-3</v>
      </c>
      <c r="BJ191" s="76">
        <f>+BI191-'Izračun udjela za 2024. (euri)'!BI191</f>
        <v>-6.0394309809924315E-8</v>
      </c>
    </row>
    <row r="192" spans="1:62" ht="15.75" customHeight="1" x14ac:dyDescent="0.25">
      <c r="A192" s="60">
        <v>1</v>
      </c>
      <c r="B192" s="61">
        <v>205</v>
      </c>
      <c r="C192" s="61">
        <v>14</v>
      </c>
      <c r="D192" s="62" t="s">
        <v>87</v>
      </c>
      <c r="E192" s="62" t="s">
        <v>271</v>
      </c>
      <c r="F192" s="63">
        <v>3169</v>
      </c>
      <c r="G192" s="64">
        <v>10</v>
      </c>
      <c r="H192" s="64">
        <v>3159749.04</v>
      </c>
      <c r="I192" s="65">
        <v>0</v>
      </c>
      <c r="J192" s="66">
        <v>3475723.9440000001</v>
      </c>
      <c r="K192" s="64">
        <v>3651721.41</v>
      </c>
      <c r="L192" s="65">
        <v>0</v>
      </c>
      <c r="M192" s="66">
        <v>4016893.5510000004</v>
      </c>
      <c r="N192" s="64">
        <v>2383334.42</v>
      </c>
      <c r="O192" s="65">
        <v>0</v>
      </c>
      <c r="P192" s="66">
        <v>2621667.8620000002</v>
      </c>
      <c r="Q192" s="64">
        <v>2406903.0699999998</v>
      </c>
      <c r="R192" s="65">
        <v>0</v>
      </c>
      <c r="S192" s="66">
        <f t="shared" si="48"/>
        <v>2647593.3769999999</v>
      </c>
      <c r="T192" s="64">
        <v>2161222.52</v>
      </c>
      <c r="U192" s="65">
        <v>0</v>
      </c>
      <c r="V192" s="67">
        <f t="shared" si="49"/>
        <v>2377344.7720000003</v>
      </c>
      <c r="W192" s="64">
        <v>3618085.3</v>
      </c>
      <c r="X192" s="65">
        <v>0</v>
      </c>
      <c r="Y192" s="67">
        <f t="shared" si="45"/>
        <v>3979893.83</v>
      </c>
      <c r="Z192" s="64">
        <v>3622617.99</v>
      </c>
      <c r="AA192" s="68">
        <v>7284.81</v>
      </c>
      <c r="AB192" s="65">
        <v>0</v>
      </c>
      <c r="AC192" s="67">
        <f t="shared" si="50"/>
        <v>3984879.7890000003</v>
      </c>
      <c r="AD192" s="64">
        <v>3515536.11</v>
      </c>
      <c r="AE192" s="68">
        <v>2424.1799999999998</v>
      </c>
      <c r="AF192" s="65">
        <v>0</v>
      </c>
      <c r="AG192" s="67">
        <f t="shared" si="51"/>
        <v>3867089.7210000004</v>
      </c>
      <c r="AH192" s="64">
        <v>3428189.15</v>
      </c>
      <c r="AI192" s="68">
        <v>1327.14</v>
      </c>
      <c r="AJ192" s="64">
        <v>0</v>
      </c>
      <c r="AK192" s="67">
        <f t="shared" si="52"/>
        <v>3771008.0650000004</v>
      </c>
      <c r="AL192" s="64">
        <v>3905215.16</v>
      </c>
      <c r="AM192" s="68">
        <v>225</v>
      </c>
      <c r="AN192" s="64">
        <v>0</v>
      </c>
      <c r="AO192" s="67">
        <f t="shared" si="53"/>
        <v>4298789.1760000009</v>
      </c>
      <c r="AP192" s="69"/>
      <c r="AQ192" s="69"/>
      <c r="AR192" s="69"/>
      <c r="AS192" s="69"/>
      <c r="AT192" s="69"/>
      <c r="AU192" s="71"/>
      <c r="AV192" s="64">
        <v>0</v>
      </c>
      <c r="AW192" s="64">
        <v>0</v>
      </c>
      <c r="AX192" s="64">
        <v>0</v>
      </c>
      <c r="AY192" s="64">
        <v>2</v>
      </c>
      <c r="AZ192" s="64"/>
      <c r="BA192" s="64"/>
      <c r="BB192" s="64"/>
      <c r="BC192" s="64"/>
      <c r="BD192" s="72">
        <f t="shared" si="54"/>
        <v>3980332.12</v>
      </c>
      <c r="BE192" s="73">
        <f t="shared" si="46"/>
        <v>1256.02</v>
      </c>
      <c r="BF192" s="74">
        <f t="shared" ref="BF192:BF194" si="67">+$BJ$600</f>
        <v>3373.62</v>
      </c>
      <c r="BG192" s="66">
        <f t="shared" si="47"/>
        <v>6710674.3999999994</v>
      </c>
      <c r="BH192" s="75">
        <f t="shared" si="55"/>
        <v>2.5166370457420767E-3</v>
      </c>
      <c r="BI192" s="76">
        <f t="shared" si="56"/>
        <v>2.5166370457420802E-3</v>
      </c>
      <c r="BJ192" s="76">
        <f>+BI192-'Izračun udjela za 2024. (euri)'!BI192</f>
        <v>2.6088843080220719E-8</v>
      </c>
    </row>
    <row r="193" spans="1:62" ht="15.75" customHeight="1" x14ac:dyDescent="0.25">
      <c r="A193" s="60">
        <v>1</v>
      </c>
      <c r="B193" s="61">
        <v>206</v>
      </c>
      <c r="C193" s="61">
        <v>20</v>
      </c>
      <c r="D193" s="62" t="s">
        <v>87</v>
      </c>
      <c r="E193" s="62" t="s">
        <v>272</v>
      </c>
      <c r="F193" s="63">
        <v>2938</v>
      </c>
      <c r="G193" s="64">
        <v>10</v>
      </c>
      <c r="H193" s="64">
        <v>3381991.84</v>
      </c>
      <c r="I193" s="65">
        <v>0</v>
      </c>
      <c r="J193" s="66">
        <v>3720191.0240000002</v>
      </c>
      <c r="K193" s="64">
        <v>3434410.72</v>
      </c>
      <c r="L193" s="65">
        <v>0</v>
      </c>
      <c r="M193" s="66">
        <v>3777851.7920000004</v>
      </c>
      <c r="N193" s="64">
        <v>2771344.73</v>
      </c>
      <c r="O193" s="65">
        <v>0</v>
      </c>
      <c r="P193" s="66">
        <v>3048479.2030000002</v>
      </c>
      <c r="Q193" s="64">
        <v>3773538.63</v>
      </c>
      <c r="R193" s="65">
        <v>0</v>
      </c>
      <c r="S193" s="66">
        <f t="shared" si="48"/>
        <v>4150892.4930000002</v>
      </c>
      <c r="T193" s="64">
        <v>4082503.64</v>
      </c>
      <c r="U193" s="65">
        <v>0</v>
      </c>
      <c r="V193" s="67">
        <f t="shared" si="49"/>
        <v>4490754.0040000007</v>
      </c>
      <c r="W193" s="64">
        <v>4971542.3099999996</v>
      </c>
      <c r="X193" s="65">
        <v>0</v>
      </c>
      <c r="Y193" s="67">
        <f t="shared" si="45"/>
        <v>5468696.5410000002</v>
      </c>
      <c r="Z193" s="64">
        <v>5971330.8099999996</v>
      </c>
      <c r="AA193" s="68">
        <v>5106.4399999999996</v>
      </c>
      <c r="AB193" s="65">
        <v>0</v>
      </c>
      <c r="AC193" s="67">
        <f t="shared" si="50"/>
        <v>6568463.8909999998</v>
      </c>
      <c r="AD193" s="64">
        <v>5728685.6299999999</v>
      </c>
      <c r="AE193" s="68">
        <v>3802.54</v>
      </c>
      <c r="AF193" s="65">
        <v>0</v>
      </c>
      <c r="AG193" s="67">
        <f t="shared" si="51"/>
        <v>6301554.193</v>
      </c>
      <c r="AH193" s="64">
        <v>6020403.2800000003</v>
      </c>
      <c r="AI193" s="68">
        <v>0</v>
      </c>
      <c r="AJ193" s="64">
        <v>0</v>
      </c>
      <c r="AK193" s="67">
        <f t="shared" si="52"/>
        <v>6622443.6080000009</v>
      </c>
      <c r="AL193" s="64">
        <v>7287436.6699999999</v>
      </c>
      <c r="AM193" s="68">
        <v>0</v>
      </c>
      <c r="AN193" s="64">
        <v>0</v>
      </c>
      <c r="AO193" s="67">
        <f t="shared" si="53"/>
        <v>8016180.3370000003</v>
      </c>
      <c r="AP193" s="69"/>
      <c r="AQ193" s="69"/>
      <c r="AR193" s="69"/>
      <c r="AS193" s="69"/>
      <c r="AT193" s="69"/>
      <c r="AU193" s="71"/>
      <c r="AV193" s="64">
        <v>0</v>
      </c>
      <c r="AW193" s="64">
        <v>0</v>
      </c>
      <c r="AX193" s="64">
        <v>0</v>
      </c>
      <c r="AY193" s="64">
        <v>0</v>
      </c>
      <c r="AZ193" s="64"/>
      <c r="BA193" s="64"/>
      <c r="BB193" s="64"/>
      <c r="BC193" s="64"/>
      <c r="BD193" s="72">
        <f t="shared" si="54"/>
        <v>6595467.71</v>
      </c>
      <c r="BE193" s="73">
        <f t="shared" si="46"/>
        <v>2244.88</v>
      </c>
      <c r="BF193" s="74">
        <f t="shared" si="67"/>
        <v>3373.62</v>
      </c>
      <c r="BG193" s="66">
        <f t="shared" si="47"/>
        <v>3316238.1199999992</v>
      </c>
      <c r="BH193" s="75">
        <f t="shared" si="55"/>
        <v>1.2436555862841529E-3</v>
      </c>
      <c r="BI193" s="76">
        <f t="shared" si="56"/>
        <v>1.2436555862841499E-3</v>
      </c>
      <c r="BJ193" s="76">
        <f>+BI193-'Izračun udjela za 2024. (euri)'!BI193</f>
        <v>7.5213256509878632E-8</v>
      </c>
    </row>
    <row r="194" spans="1:62" ht="15.75" customHeight="1" x14ac:dyDescent="0.25">
      <c r="A194" s="60">
        <v>1</v>
      </c>
      <c r="B194" s="61">
        <v>208</v>
      </c>
      <c r="C194" s="61">
        <v>2</v>
      </c>
      <c r="D194" s="62" t="s">
        <v>87</v>
      </c>
      <c r="E194" s="62" t="s">
        <v>273</v>
      </c>
      <c r="F194" s="63">
        <v>1591</v>
      </c>
      <c r="G194" s="64">
        <v>10</v>
      </c>
      <c r="H194" s="64">
        <v>2303355.17</v>
      </c>
      <c r="I194" s="65">
        <v>0</v>
      </c>
      <c r="J194" s="66">
        <v>2533690.6869999999</v>
      </c>
      <c r="K194" s="64">
        <v>2215792.0299999998</v>
      </c>
      <c r="L194" s="65">
        <v>0</v>
      </c>
      <c r="M194" s="66">
        <v>2437371.233</v>
      </c>
      <c r="N194" s="64">
        <v>1920869.71</v>
      </c>
      <c r="O194" s="65">
        <v>0</v>
      </c>
      <c r="P194" s="66">
        <v>2112956.6810000003</v>
      </c>
      <c r="Q194" s="64">
        <v>2099172.9500000002</v>
      </c>
      <c r="R194" s="65">
        <v>0</v>
      </c>
      <c r="S194" s="66">
        <f t="shared" si="48"/>
        <v>2309090.2450000006</v>
      </c>
      <c r="T194" s="64">
        <v>1739608.62</v>
      </c>
      <c r="U194" s="65">
        <v>0</v>
      </c>
      <c r="V194" s="67">
        <f t="shared" si="49"/>
        <v>1913569.4820000003</v>
      </c>
      <c r="W194" s="64">
        <v>2046372.89</v>
      </c>
      <c r="X194" s="65">
        <v>0</v>
      </c>
      <c r="Y194" s="67">
        <f t="shared" si="45"/>
        <v>2251010.179</v>
      </c>
      <c r="Z194" s="64">
        <v>2280328.21</v>
      </c>
      <c r="AA194" s="68">
        <v>0</v>
      </c>
      <c r="AB194" s="65">
        <v>0</v>
      </c>
      <c r="AC194" s="67">
        <f t="shared" si="50"/>
        <v>2514961.031</v>
      </c>
      <c r="AD194" s="64">
        <v>2363468.81</v>
      </c>
      <c r="AE194" s="68">
        <v>6454.74</v>
      </c>
      <c r="AF194" s="65">
        <v>0</v>
      </c>
      <c r="AG194" s="67">
        <f t="shared" si="51"/>
        <v>2607565.477</v>
      </c>
      <c r="AH194" s="64">
        <v>2486809.2400000002</v>
      </c>
      <c r="AI194" s="68">
        <v>1875</v>
      </c>
      <c r="AJ194" s="64">
        <v>0</v>
      </c>
      <c r="AK194" s="67">
        <f t="shared" si="52"/>
        <v>2748277.6640000003</v>
      </c>
      <c r="AL194" s="64">
        <v>2734134.92</v>
      </c>
      <c r="AM194" s="68">
        <v>1353.37</v>
      </c>
      <c r="AN194" s="64">
        <v>0</v>
      </c>
      <c r="AO194" s="67">
        <f t="shared" si="53"/>
        <v>3020909.7050000001</v>
      </c>
      <c r="AP194" s="69"/>
      <c r="AQ194" s="69"/>
      <c r="AR194" s="69"/>
      <c r="AS194" s="69"/>
      <c r="AT194" s="69"/>
      <c r="AU194" s="71"/>
      <c r="AV194" s="64">
        <v>4</v>
      </c>
      <c r="AW194" s="64">
        <v>9</v>
      </c>
      <c r="AX194" s="64">
        <v>9</v>
      </c>
      <c r="AY194" s="64">
        <v>9</v>
      </c>
      <c r="AZ194" s="64"/>
      <c r="BA194" s="64"/>
      <c r="BB194" s="64"/>
      <c r="BC194" s="64"/>
      <c r="BD194" s="72">
        <f t="shared" si="54"/>
        <v>2628544.81</v>
      </c>
      <c r="BE194" s="73">
        <f t="shared" si="46"/>
        <v>1652.13</v>
      </c>
      <c r="BF194" s="74">
        <f t="shared" si="67"/>
        <v>3373.62</v>
      </c>
      <c r="BG194" s="66">
        <f t="shared" si="47"/>
        <v>2738890.59</v>
      </c>
      <c r="BH194" s="75">
        <f t="shared" si="55"/>
        <v>1.0271387214120199E-3</v>
      </c>
      <c r="BI194" s="76">
        <f t="shared" si="56"/>
        <v>1.0271387214120201E-3</v>
      </c>
      <c r="BJ194" s="76">
        <f>+BI194-'Izračun udjela za 2024. (euri)'!BI194</f>
        <v>4.6084961500148652E-8</v>
      </c>
    </row>
    <row r="195" spans="1:62" ht="15.75" customHeight="1" x14ac:dyDescent="0.25">
      <c r="A195" s="60">
        <v>1</v>
      </c>
      <c r="B195" s="61">
        <v>209</v>
      </c>
      <c r="C195" s="61">
        <v>8</v>
      </c>
      <c r="D195" s="62" t="s">
        <v>91</v>
      </c>
      <c r="E195" s="62" t="s">
        <v>274</v>
      </c>
      <c r="F195" s="63">
        <v>4066</v>
      </c>
      <c r="G195" s="64">
        <v>12</v>
      </c>
      <c r="H195" s="64">
        <v>11095735.17</v>
      </c>
      <c r="I195" s="65">
        <v>523086.09090000001</v>
      </c>
      <c r="J195" s="66">
        <v>11841366.968592001</v>
      </c>
      <c r="K195" s="64">
        <v>11392624.779999999</v>
      </c>
      <c r="L195" s="65">
        <v>537082.38</v>
      </c>
      <c r="M195" s="66">
        <v>12158207.488</v>
      </c>
      <c r="N195" s="64">
        <v>10572700.369999999</v>
      </c>
      <c r="O195" s="65">
        <v>498427.84460000001</v>
      </c>
      <c r="P195" s="66">
        <v>11283185.228448</v>
      </c>
      <c r="Q195" s="64">
        <v>11750661.35</v>
      </c>
      <c r="R195" s="65">
        <v>556480.13890000002</v>
      </c>
      <c r="S195" s="66">
        <f t="shared" si="48"/>
        <v>12537482.956432</v>
      </c>
      <c r="T195" s="64">
        <v>11326544.43</v>
      </c>
      <c r="U195" s="65">
        <v>538813.85503199999</v>
      </c>
      <c r="V195" s="67">
        <f t="shared" si="49"/>
        <v>12082258.24396416</v>
      </c>
      <c r="W195" s="64">
        <v>13762209.789999999</v>
      </c>
      <c r="X195" s="65">
        <v>655342.38542599999</v>
      </c>
      <c r="Y195" s="67">
        <f t="shared" si="45"/>
        <v>14679691.493122881</v>
      </c>
      <c r="Z195" s="64">
        <v>14144763.73</v>
      </c>
      <c r="AA195" s="68">
        <v>207185.72</v>
      </c>
      <c r="AB195" s="65">
        <v>673559.19413199998</v>
      </c>
      <c r="AC195" s="67">
        <f t="shared" si="50"/>
        <v>16124101.07377216</v>
      </c>
      <c r="AD195" s="64">
        <v>12426606.699999999</v>
      </c>
      <c r="AE195" s="68">
        <v>149660.29999999999</v>
      </c>
      <c r="AF195" s="65">
        <v>591927.95345599996</v>
      </c>
      <c r="AG195" s="67">
        <f t="shared" si="51"/>
        <v>14402660.660129281</v>
      </c>
      <c r="AH195" s="64">
        <v>11892750.17</v>
      </c>
      <c r="AI195" s="68">
        <v>184957.26</v>
      </c>
      <c r="AJ195" s="64">
        <v>566001.71871799999</v>
      </c>
      <c r="AK195" s="67">
        <f t="shared" si="52"/>
        <v>14049606.134235842</v>
      </c>
      <c r="AL195" s="64">
        <v>16422924.699999999</v>
      </c>
      <c r="AM195" s="68">
        <v>251680.41</v>
      </c>
      <c r="AN195" s="64">
        <v>781992.42201800004</v>
      </c>
      <c r="AO195" s="67">
        <f t="shared" si="53"/>
        <v>18820202.09213984</v>
      </c>
      <c r="AP195" s="69"/>
      <c r="AQ195" s="69"/>
      <c r="AR195" s="69"/>
      <c r="AS195" s="69"/>
      <c r="AT195" s="69"/>
      <c r="AU195" s="71"/>
      <c r="AV195" s="64">
        <v>755</v>
      </c>
      <c r="AW195" s="64">
        <v>783</v>
      </c>
      <c r="AX195" s="64">
        <v>935</v>
      </c>
      <c r="AY195" s="64">
        <v>943</v>
      </c>
      <c r="AZ195" s="64"/>
      <c r="BA195" s="64"/>
      <c r="BB195" s="64"/>
      <c r="BC195" s="64"/>
      <c r="BD195" s="72">
        <f t="shared" si="54"/>
        <v>15615252.289999999</v>
      </c>
      <c r="BE195" s="73">
        <f t="shared" si="46"/>
        <v>3840.45</v>
      </c>
      <c r="BF195" s="74">
        <f t="shared" ref="BF195:BF196" si="68">+$BJ$601</f>
        <v>3415.13</v>
      </c>
      <c r="BG195" s="66">
        <f t="shared" si="47"/>
        <v>0</v>
      </c>
      <c r="BH195" s="75">
        <f t="shared" si="55"/>
        <v>0</v>
      </c>
      <c r="BI195" s="76">
        <f t="shared" si="56"/>
        <v>0</v>
      </c>
      <c r="BJ195" s="76">
        <f>+BI195-'Izračun udjela za 2024. (euri)'!BI195</f>
        <v>0</v>
      </c>
    </row>
    <row r="196" spans="1:62" ht="15.75" customHeight="1" x14ac:dyDescent="0.25">
      <c r="A196" s="60">
        <v>1</v>
      </c>
      <c r="B196" s="61">
        <v>211</v>
      </c>
      <c r="C196" s="61">
        <v>2</v>
      </c>
      <c r="D196" s="62" t="s">
        <v>91</v>
      </c>
      <c r="E196" s="62" t="s">
        <v>275</v>
      </c>
      <c r="F196" s="63">
        <v>11530</v>
      </c>
      <c r="G196" s="64">
        <v>12</v>
      </c>
      <c r="H196" s="64">
        <v>29772490.77</v>
      </c>
      <c r="I196" s="65">
        <v>0</v>
      </c>
      <c r="J196" s="66">
        <v>33345189.662400004</v>
      </c>
      <c r="K196" s="64">
        <v>30680420.379999999</v>
      </c>
      <c r="L196" s="65">
        <v>0</v>
      </c>
      <c r="M196" s="66">
        <v>34362070.825600006</v>
      </c>
      <c r="N196" s="64">
        <v>27646108.039999999</v>
      </c>
      <c r="O196" s="65">
        <v>0</v>
      </c>
      <c r="P196" s="66">
        <v>30963641.004800003</v>
      </c>
      <c r="Q196" s="64">
        <v>31813234.640000001</v>
      </c>
      <c r="R196" s="65">
        <v>0</v>
      </c>
      <c r="S196" s="66">
        <f t="shared" si="48"/>
        <v>35630822.796800002</v>
      </c>
      <c r="T196" s="64">
        <v>28105051.59</v>
      </c>
      <c r="U196" s="65">
        <v>0</v>
      </c>
      <c r="V196" s="67">
        <f t="shared" si="49"/>
        <v>31477657.780800004</v>
      </c>
      <c r="W196" s="64">
        <v>33394899.620000001</v>
      </c>
      <c r="X196" s="65">
        <v>0</v>
      </c>
      <c r="Y196" s="67">
        <f t="shared" si="45"/>
        <v>37402287.574400008</v>
      </c>
      <c r="Z196" s="64">
        <v>37505438.210000001</v>
      </c>
      <c r="AA196" s="68">
        <v>64937.7</v>
      </c>
      <c r="AB196" s="65">
        <v>0</v>
      </c>
      <c r="AC196" s="67">
        <f t="shared" si="50"/>
        <v>42045920.571199998</v>
      </c>
      <c r="AD196" s="64">
        <v>35941731.659999996</v>
      </c>
      <c r="AE196" s="68">
        <v>15001.59</v>
      </c>
      <c r="AF196" s="65">
        <v>0</v>
      </c>
      <c r="AG196" s="67">
        <f t="shared" si="51"/>
        <v>40370657.678399995</v>
      </c>
      <c r="AH196" s="64">
        <v>35622100.329999998</v>
      </c>
      <c r="AI196" s="68">
        <v>18757.68</v>
      </c>
      <c r="AJ196" s="64">
        <v>0</v>
      </c>
      <c r="AK196" s="67">
        <f t="shared" si="52"/>
        <v>40060543.767999999</v>
      </c>
      <c r="AL196" s="64">
        <v>45357400.079999998</v>
      </c>
      <c r="AM196" s="68">
        <v>17005.07</v>
      </c>
      <c r="AN196" s="64">
        <v>0</v>
      </c>
      <c r="AO196" s="67">
        <f t="shared" si="53"/>
        <v>50981162.411200002</v>
      </c>
      <c r="AP196" s="69"/>
      <c r="AQ196" s="69"/>
      <c r="AR196" s="69"/>
      <c r="AS196" s="69"/>
      <c r="AT196" s="69"/>
      <c r="AU196" s="71"/>
      <c r="AV196" s="64">
        <v>67</v>
      </c>
      <c r="AW196" s="64">
        <v>79</v>
      </c>
      <c r="AX196" s="64">
        <v>110</v>
      </c>
      <c r="AY196" s="64">
        <v>119</v>
      </c>
      <c r="AZ196" s="64"/>
      <c r="BA196" s="64"/>
      <c r="BB196" s="64"/>
      <c r="BC196" s="64"/>
      <c r="BD196" s="72">
        <f t="shared" si="54"/>
        <v>42172114.399999999</v>
      </c>
      <c r="BE196" s="73">
        <f t="shared" si="46"/>
        <v>3657.6</v>
      </c>
      <c r="BF196" s="74">
        <f t="shared" si="68"/>
        <v>3415.13</v>
      </c>
      <c r="BG196" s="66">
        <f t="shared" si="47"/>
        <v>0</v>
      </c>
      <c r="BH196" s="75">
        <f t="shared" si="55"/>
        <v>0</v>
      </c>
      <c r="BI196" s="76">
        <f t="shared" si="56"/>
        <v>0</v>
      </c>
      <c r="BJ196" s="76">
        <f>+BI196-'Izračun udjela za 2024. (euri)'!BI196</f>
        <v>0</v>
      </c>
    </row>
    <row r="197" spans="1:62" ht="15.75" customHeight="1" x14ac:dyDescent="0.25">
      <c r="A197" s="60">
        <v>1</v>
      </c>
      <c r="B197" s="61">
        <v>212</v>
      </c>
      <c r="C197" s="61">
        <v>2</v>
      </c>
      <c r="D197" s="62" t="s">
        <v>87</v>
      </c>
      <c r="E197" s="62" t="s">
        <v>276</v>
      </c>
      <c r="F197" s="63">
        <v>4827</v>
      </c>
      <c r="G197" s="64">
        <v>10</v>
      </c>
      <c r="H197" s="64">
        <v>17038438.399999999</v>
      </c>
      <c r="I197" s="65">
        <v>0</v>
      </c>
      <c r="J197" s="66">
        <v>18742282.239999998</v>
      </c>
      <c r="K197" s="64">
        <v>12960602.130000001</v>
      </c>
      <c r="L197" s="65">
        <v>0</v>
      </c>
      <c r="M197" s="66">
        <v>14256662.343000002</v>
      </c>
      <c r="N197" s="64">
        <v>10223949.83</v>
      </c>
      <c r="O197" s="65">
        <v>0</v>
      </c>
      <c r="P197" s="66">
        <v>11246344.813000001</v>
      </c>
      <c r="Q197" s="64">
        <v>12457449.85</v>
      </c>
      <c r="R197" s="65">
        <v>0</v>
      </c>
      <c r="S197" s="66">
        <f t="shared" si="48"/>
        <v>13703194.835000001</v>
      </c>
      <c r="T197" s="64">
        <v>11240449.119999999</v>
      </c>
      <c r="U197" s="65">
        <v>0</v>
      </c>
      <c r="V197" s="67">
        <f t="shared" si="49"/>
        <v>12364494.032</v>
      </c>
      <c r="W197" s="64">
        <v>12464529.279999999</v>
      </c>
      <c r="X197" s="65">
        <v>0</v>
      </c>
      <c r="Y197" s="67">
        <f t="shared" si="45"/>
        <v>13710982.208000001</v>
      </c>
      <c r="Z197" s="64">
        <v>18072828.780000001</v>
      </c>
      <c r="AA197" s="68">
        <v>30134.74</v>
      </c>
      <c r="AB197" s="65">
        <v>0</v>
      </c>
      <c r="AC197" s="67">
        <f t="shared" si="50"/>
        <v>20058163.444000006</v>
      </c>
      <c r="AD197" s="64">
        <v>14684758.949999999</v>
      </c>
      <c r="AE197" s="68">
        <v>20269.25</v>
      </c>
      <c r="AF197" s="65">
        <v>0</v>
      </c>
      <c r="AG197" s="67">
        <f t="shared" si="51"/>
        <v>16378438.67</v>
      </c>
      <c r="AH197" s="64">
        <v>13251379.539999999</v>
      </c>
      <c r="AI197" s="68">
        <v>32812.28</v>
      </c>
      <c r="AJ197" s="64">
        <v>0</v>
      </c>
      <c r="AK197" s="67">
        <f t="shared" si="52"/>
        <v>14878673.986000001</v>
      </c>
      <c r="AL197" s="64">
        <v>18751832.559999999</v>
      </c>
      <c r="AM197" s="68">
        <v>32298.54</v>
      </c>
      <c r="AN197" s="64">
        <v>0</v>
      </c>
      <c r="AO197" s="67">
        <f t="shared" si="53"/>
        <v>20906637.422000002</v>
      </c>
      <c r="AP197" s="69"/>
      <c r="AQ197" s="69"/>
      <c r="AR197" s="69"/>
      <c r="AS197" s="69"/>
      <c r="AT197" s="69"/>
      <c r="AU197" s="71"/>
      <c r="AV197" s="64">
        <v>128</v>
      </c>
      <c r="AW197" s="64">
        <v>150</v>
      </c>
      <c r="AX197" s="64">
        <v>205</v>
      </c>
      <c r="AY197" s="64">
        <v>191</v>
      </c>
      <c r="AZ197" s="64"/>
      <c r="BA197" s="64"/>
      <c r="BB197" s="64"/>
      <c r="BC197" s="64"/>
      <c r="BD197" s="72">
        <f t="shared" si="54"/>
        <v>17186579.149999999</v>
      </c>
      <c r="BE197" s="73">
        <f t="shared" si="46"/>
        <v>3560.51</v>
      </c>
      <c r="BF197" s="74">
        <f t="shared" ref="BF197:BF198" si="69">+$BJ$600</f>
        <v>3373.62</v>
      </c>
      <c r="BG197" s="66">
        <f t="shared" si="47"/>
        <v>0</v>
      </c>
      <c r="BH197" s="75">
        <f t="shared" si="55"/>
        <v>0</v>
      </c>
      <c r="BI197" s="76">
        <f t="shared" si="56"/>
        <v>0</v>
      </c>
      <c r="BJ197" s="76">
        <f>+BI197-'Izračun udjela za 2024. (euri)'!BI197</f>
        <v>0</v>
      </c>
    </row>
    <row r="198" spans="1:62" ht="15.75" customHeight="1" x14ac:dyDescent="0.25">
      <c r="A198" s="60">
        <v>1</v>
      </c>
      <c r="B198" s="61">
        <v>213</v>
      </c>
      <c r="C198" s="61">
        <v>1</v>
      </c>
      <c r="D198" s="62" t="s">
        <v>87</v>
      </c>
      <c r="E198" s="62" t="s">
        <v>277</v>
      </c>
      <c r="F198" s="63">
        <v>6098</v>
      </c>
      <c r="G198" s="64">
        <v>10</v>
      </c>
      <c r="H198" s="64">
        <v>12217951.4</v>
      </c>
      <c r="I198" s="65">
        <v>237172.2776</v>
      </c>
      <c r="J198" s="66">
        <v>13178857.034640001</v>
      </c>
      <c r="K198" s="64">
        <v>12882083.23</v>
      </c>
      <c r="L198" s="65">
        <v>250064.25219999999</v>
      </c>
      <c r="M198" s="66">
        <v>13895220.875580002</v>
      </c>
      <c r="N198" s="64">
        <v>11216909.26</v>
      </c>
      <c r="O198" s="65">
        <v>217739.82130000001</v>
      </c>
      <c r="P198" s="66">
        <v>12099086.38257</v>
      </c>
      <c r="Q198" s="64">
        <v>10942985.76</v>
      </c>
      <c r="R198" s="65">
        <v>213209.0104</v>
      </c>
      <c r="S198" s="66">
        <f t="shared" si="48"/>
        <v>11802754.424560001</v>
      </c>
      <c r="T198" s="64">
        <v>9147984.5999999996</v>
      </c>
      <c r="U198" s="65">
        <v>178935.305032</v>
      </c>
      <c r="V198" s="67">
        <f t="shared" si="49"/>
        <v>9865954.2244648002</v>
      </c>
      <c r="W198" s="64">
        <v>11500801.039999999</v>
      </c>
      <c r="X198" s="65">
        <v>225505.54673</v>
      </c>
      <c r="Y198" s="67">
        <f t="shared" si="45"/>
        <v>12402825.042597</v>
      </c>
      <c r="Z198" s="64">
        <v>12753885.83</v>
      </c>
      <c r="AA198" s="68">
        <v>23190.05</v>
      </c>
      <c r="AB198" s="65">
        <v>250075.77791199999</v>
      </c>
      <c r="AC198" s="67">
        <f t="shared" si="50"/>
        <v>13754191.057296801</v>
      </c>
      <c r="AD198" s="64">
        <v>12373681.51</v>
      </c>
      <c r="AE198" s="68">
        <v>5587.09</v>
      </c>
      <c r="AF198" s="65">
        <v>240393.46082499999</v>
      </c>
      <c r="AG198" s="67">
        <f t="shared" si="51"/>
        <v>13346616.854092501</v>
      </c>
      <c r="AH198" s="64">
        <v>11025494.039999999</v>
      </c>
      <c r="AI198" s="68">
        <v>0</v>
      </c>
      <c r="AJ198" s="64">
        <v>220606.87852500001</v>
      </c>
      <c r="AK198" s="67">
        <f t="shared" si="52"/>
        <v>11885375.8776225</v>
      </c>
      <c r="AL198" s="64">
        <v>13275199.67</v>
      </c>
      <c r="AM198" s="68">
        <v>55.96</v>
      </c>
      <c r="AN198" s="64">
        <v>257390.90437400001</v>
      </c>
      <c r="AO198" s="67">
        <f t="shared" si="53"/>
        <v>14319589.642188601</v>
      </c>
      <c r="AP198" s="69"/>
      <c r="AQ198" s="69"/>
      <c r="AR198" s="69"/>
      <c r="AS198" s="69"/>
      <c r="AT198" s="69"/>
      <c r="AU198" s="71"/>
      <c r="AV198" s="64">
        <v>0</v>
      </c>
      <c r="AW198" s="64">
        <v>0</v>
      </c>
      <c r="AX198" s="64">
        <v>0</v>
      </c>
      <c r="AY198" s="64">
        <v>0</v>
      </c>
      <c r="AZ198" s="64"/>
      <c r="BA198" s="64"/>
      <c r="BB198" s="64"/>
      <c r="BC198" s="64"/>
      <c r="BD198" s="72">
        <f t="shared" si="54"/>
        <v>13141719.689999999</v>
      </c>
      <c r="BE198" s="73">
        <f t="shared" si="46"/>
        <v>2155.09</v>
      </c>
      <c r="BF198" s="74">
        <f t="shared" si="69"/>
        <v>3373.62</v>
      </c>
      <c r="BG198" s="66">
        <f t="shared" si="47"/>
        <v>7430595.9399999985</v>
      </c>
      <c r="BH198" s="75">
        <f t="shared" si="55"/>
        <v>2.7866220144050899E-3</v>
      </c>
      <c r="BI198" s="76">
        <f t="shared" si="56"/>
        <v>2.7866220144050899E-3</v>
      </c>
      <c r="BJ198" s="76">
        <f>+BI198-'Izračun udjela za 2024. (euri)'!BI198</f>
        <v>1.0687483408986995E-7</v>
      </c>
    </row>
    <row r="199" spans="1:62" ht="15.75" customHeight="1" x14ac:dyDescent="0.25">
      <c r="A199" s="60">
        <v>1</v>
      </c>
      <c r="B199" s="61">
        <v>214</v>
      </c>
      <c r="C199" s="61">
        <v>6</v>
      </c>
      <c r="D199" s="62" t="s">
        <v>91</v>
      </c>
      <c r="E199" s="62" t="s">
        <v>278</v>
      </c>
      <c r="F199" s="63">
        <v>18949</v>
      </c>
      <c r="G199" s="64">
        <v>12</v>
      </c>
      <c r="H199" s="64">
        <v>40833829.630000003</v>
      </c>
      <c r="I199" s="65">
        <v>3675035.8524000002</v>
      </c>
      <c r="J199" s="66">
        <v>41617849.030912012</v>
      </c>
      <c r="K199" s="64">
        <v>39064545.710000001</v>
      </c>
      <c r="L199" s="65">
        <v>3515800.6691000001</v>
      </c>
      <c r="M199" s="66">
        <v>39814594.445808001</v>
      </c>
      <c r="N199" s="64">
        <v>34757797.210000001</v>
      </c>
      <c r="O199" s="65">
        <v>3128201.4863</v>
      </c>
      <c r="P199" s="66">
        <v>35425147.210544005</v>
      </c>
      <c r="Q199" s="64">
        <v>38186763.219999999</v>
      </c>
      <c r="R199" s="65">
        <v>3455036.3643</v>
      </c>
      <c r="S199" s="66">
        <f t="shared" si="48"/>
        <v>38899534.078384005</v>
      </c>
      <c r="T199" s="64">
        <v>38700882.689999998</v>
      </c>
      <c r="U199" s="65">
        <v>3502647.7106570001</v>
      </c>
      <c r="V199" s="67">
        <f t="shared" si="49"/>
        <v>39422023.176864162</v>
      </c>
      <c r="W199" s="64">
        <v>42067118.990000002</v>
      </c>
      <c r="X199" s="65">
        <v>3824282.4562749998</v>
      </c>
      <c r="Y199" s="67">
        <f t="shared" si="45"/>
        <v>42831976.917772003</v>
      </c>
      <c r="Z199" s="64">
        <v>46174227.149999999</v>
      </c>
      <c r="AA199" s="68">
        <v>131349.26</v>
      </c>
      <c r="AB199" s="65">
        <v>4197655.7756549995</v>
      </c>
      <c r="AC199" s="67">
        <f t="shared" si="50"/>
        <v>46885128.768066406</v>
      </c>
      <c r="AD199" s="64">
        <v>46499300.659999996</v>
      </c>
      <c r="AE199" s="68">
        <v>21479.7</v>
      </c>
      <c r="AF199" s="65">
        <v>4227207.8110779999</v>
      </c>
      <c r="AG199" s="67">
        <f t="shared" si="51"/>
        <v>47339166.726792641</v>
      </c>
      <c r="AH199" s="64">
        <v>43875812.25</v>
      </c>
      <c r="AI199" s="68">
        <v>16500.830000000002</v>
      </c>
      <c r="AJ199" s="64">
        <v>3988717.350784</v>
      </c>
      <c r="AK199" s="67">
        <f t="shared" si="52"/>
        <v>44712185.357521921</v>
      </c>
      <c r="AL199" s="64">
        <v>62566449.130000003</v>
      </c>
      <c r="AM199" s="68">
        <v>7040.31</v>
      </c>
      <c r="AN199" s="64">
        <v>5687869.0872400003</v>
      </c>
      <c r="AO199" s="67">
        <f t="shared" si="53"/>
        <v>63753244.500691205</v>
      </c>
      <c r="AP199" s="69"/>
      <c r="AQ199" s="69"/>
      <c r="AR199" s="69"/>
      <c r="AS199" s="69"/>
      <c r="AT199" s="69"/>
      <c r="AU199" s="71"/>
      <c r="AV199" s="64">
        <v>11</v>
      </c>
      <c r="AW199" s="64">
        <v>11</v>
      </c>
      <c r="AX199" s="64">
        <v>34</v>
      </c>
      <c r="AY199" s="64">
        <v>34</v>
      </c>
      <c r="AZ199" s="64"/>
      <c r="BA199" s="64"/>
      <c r="BB199" s="64"/>
      <c r="BC199" s="64"/>
      <c r="BD199" s="72">
        <f t="shared" si="54"/>
        <v>49104340.450000003</v>
      </c>
      <c r="BE199" s="73">
        <f t="shared" si="46"/>
        <v>2591.39</v>
      </c>
      <c r="BF199" s="74">
        <f t="shared" ref="BF199:BF200" si="70">+$BJ$601</f>
        <v>3415.13</v>
      </c>
      <c r="BG199" s="66">
        <f t="shared" si="47"/>
        <v>15609049.260000005</v>
      </c>
      <c r="BH199" s="75">
        <f t="shared" si="55"/>
        <v>5.8537054959079769E-3</v>
      </c>
      <c r="BI199" s="76">
        <f t="shared" si="56"/>
        <v>5.8537054959079803E-3</v>
      </c>
      <c r="BJ199" s="76">
        <f>+BI199-'Izračun udjela za 2024. (euri)'!BI199</f>
        <v>-6.7787298259867901E-8</v>
      </c>
    </row>
    <row r="200" spans="1:62" ht="15.75" customHeight="1" x14ac:dyDescent="0.25">
      <c r="A200" s="60">
        <v>1</v>
      </c>
      <c r="B200" s="61">
        <v>215</v>
      </c>
      <c r="C200" s="61">
        <v>8</v>
      </c>
      <c r="D200" s="62" t="s">
        <v>91</v>
      </c>
      <c r="E200" s="62" t="s">
        <v>279</v>
      </c>
      <c r="F200" s="63">
        <v>6816</v>
      </c>
      <c r="G200" s="64">
        <v>12</v>
      </c>
      <c r="H200" s="64">
        <v>20847992.52</v>
      </c>
      <c r="I200" s="65">
        <v>0</v>
      </c>
      <c r="J200" s="66">
        <v>23349751.622400001</v>
      </c>
      <c r="K200" s="64">
        <v>21618347.210000001</v>
      </c>
      <c r="L200" s="65">
        <v>0</v>
      </c>
      <c r="M200" s="66">
        <v>24212548.875200003</v>
      </c>
      <c r="N200" s="64">
        <v>18976385.190000001</v>
      </c>
      <c r="O200" s="65">
        <v>0</v>
      </c>
      <c r="P200" s="66">
        <v>21253551.412800003</v>
      </c>
      <c r="Q200" s="64">
        <v>21477732.420000002</v>
      </c>
      <c r="R200" s="65">
        <v>0</v>
      </c>
      <c r="S200" s="66">
        <f t="shared" si="48"/>
        <v>24055060.310400005</v>
      </c>
      <c r="T200" s="64">
        <v>19086766.100000001</v>
      </c>
      <c r="U200" s="65">
        <v>0</v>
      </c>
      <c r="V200" s="67">
        <f t="shared" si="49"/>
        <v>21377178.032000005</v>
      </c>
      <c r="W200" s="64">
        <v>21982314.32</v>
      </c>
      <c r="X200" s="65">
        <v>0</v>
      </c>
      <c r="Y200" s="67">
        <f t="shared" si="45"/>
        <v>24620192.038400002</v>
      </c>
      <c r="Z200" s="64">
        <v>24917036.23</v>
      </c>
      <c r="AA200" s="68">
        <v>1609111.77</v>
      </c>
      <c r="AB200" s="65">
        <v>0</v>
      </c>
      <c r="AC200" s="67">
        <f t="shared" si="50"/>
        <v>38058075.395200007</v>
      </c>
      <c r="AD200" s="64">
        <v>22170553.16</v>
      </c>
      <c r="AE200" s="68">
        <v>1273154.25</v>
      </c>
      <c r="AF200" s="65">
        <v>0</v>
      </c>
      <c r="AG200" s="67">
        <f t="shared" si="51"/>
        <v>35195326.779200003</v>
      </c>
      <c r="AH200" s="64">
        <v>25973069.239999998</v>
      </c>
      <c r="AI200" s="68">
        <v>1856475.77</v>
      </c>
      <c r="AJ200" s="64">
        <v>0</v>
      </c>
      <c r="AK200" s="67">
        <f t="shared" si="52"/>
        <v>40133064.686400004</v>
      </c>
      <c r="AL200" s="64">
        <v>30217957.899999999</v>
      </c>
      <c r="AM200" s="68">
        <v>2034907.1</v>
      </c>
      <c r="AN200" s="64">
        <v>0</v>
      </c>
      <c r="AO200" s="67">
        <f t="shared" si="53"/>
        <v>44648856.895999998</v>
      </c>
      <c r="AP200" s="69"/>
      <c r="AQ200" s="69"/>
      <c r="AR200" s="69"/>
      <c r="AS200" s="69"/>
      <c r="AT200" s="69"/>
      <c r="AU200" s="71"/>
      <c r="AV200" s="64">
        <v>7115</v>
      </c>
      <c r="AW200" s="64">
        <v>7018</v>
      </c>
      <c r="AX200" s="64">
        <v>7811</v>
      </c>
      <c r="AY200" s="64">
        <v>7788</v>
      </c>
      <c r="AZ200" s="64"/>
      <c r="BA200" s="64"/>
      <c r="BB200" s="64"/>
      <c r="BC200" s="64"/>
      <c r="BD200" s="72">
        <f t="shared" si="54"/>
        <v>36531103.159999996</v>
      </c>
      <c r="BE200" s="73">
        <f t="shared" si="46"/>
        <v>5359.61</v>
      </c>
      <c r="BF200" s="74">
        <f t="shared" si="70"/>
        <v>3415.13</v>
      </c>
      <c r="BG200" s="66">
        <f t="shared" si="47"/>
        <v>0</v>
      </c>
      <c r="BH200" s="75">
        <f t="shared" si="55"/>
        <v>0</v>
      </c>
      <c r="BI200" s="76">
        <f t="shared" si="56"/>
        <v>0</v>
      </c>
      <c r="BJ200" s="76">
        <f>+BI200-'Izračun udjela za 2024. (euri)'!BI200</f>
        <v>0</v>
      </c>
    </row>
    <row r="201" spans="1:62" ht="15.75" customHeight="1" x14ac:dyDescent="0.25">
      <c r="A201" s="60">
        <v>1</v>
      </c>
      <c r="B201" s="61">
        <v>216</v>
      </c>
      <c r="C201" s="61">
        <v>4</v>
      </c>
      <c r="D201" s="62" t="s">
        <v>87</v>
      </c>
      <c r="E201" s="62" t="s">
        <v>280</v>
      </c>
      <c r="F201" s="63">
        <v>1332</v>
      </c>
      <c r="G201" s="64">
        <v>10</v>
      </c>
      <c r="H201" s="64">
        <v>393560.74</v>
      </c>
      <c r="I201" s="65">
        <v>52208.927100000001</v>
      </c>
      <c r="J201" s="66">
        <v>375486.99419000006</v>
      </c>
      <c r="K201" s="64">
        <v>435825.66</v>
      </c>
      <c r="L201" s="65">
        <v>60579.890899999999</v>
      </c>
      <c r="M201" s="66">
        <v>412770.34600999998</v>
      </c>
      <c r="N201" s="64">
        <v>400261.44</v>
      </c>
      <c r="O201" s="65">
        <v>29352.630099999998</v>
      </c>
      <c r="P201" s="66">
        <v>407999.69089000003</v>
      </c>
      <c r="Q201" s="64">
        <v>425331.61</v>
      </c>
      <c r="R201" s="65">
        <v>31560.884600000001</v>
      </c>
      <c r="S201" s="66">
        <f t="shared" si="48"/>
        <v>433147.79794000002</v>
      </c>
      <c r="T201" s="64">
        <v>208471.73</v>
      </c>
      <c r="U201" s="65">
        <v>15916.774665999999</v>
      </c>
      <c r="V201" s="67">
        <f t="shared" si="49"/>
        <v>211810.45086740001</v>
      </c>
      <c r="W201" s="64">
        <v>553552.03</v>
      </c>
      <c r="X201" s="65">
        <v>41004.267733000001</v>
      </c>
      <c r="Y201" s="67">
        <f t="shared" si="45"/>
        <v>563802.53849370009</v>
      </c>
      <c r="Z201" s="64">
        <v>748488.71</v>
      </c>
      <c r="AA201" s="68">
        <v>1313.87</v>
      </c>
      <c r="AB201" s="65">
        <v>55444.019336999998</v>
      </c>
      <c r="AC201" s="67">
        <f t="shared" si="50"/>
        <v>762349.15972930007</v>
      </c>
      <c r="AD201" s="64">
        <v>740444.37</v>
      </c>
      <c r="AE201" s="68">
        <v>3555</v>
      </c>
      <c r="AF201" s="65">
        <v>54848.147870000001</v>
      </c>
      <c r="AG201" s="67">
        <f t="shared" si="51"/>
        <v>760145.34434300009</v>
      </c>
      <c r="AH201" s="64">
        <v>871625.09</v>
      </c>
      <c r="AI201" s="68">
        <v>2349.5300000000002</v>
      </c>
      <c r="AJ201" s="64">
        <v>64626.110790999999</v>
      </c>
      <c r="AK201" s="67">
        <f t="shared" si="52"/>
        <v>888414.39412990003</v>
      </c>
      <c r="AL201" s="64">
        <v>1289983.46</v>
      </c>
      <c r="AM201" s="68">
        <v>2430</v>
      </c>
      <c r="AN201" s="64">
        <v>95493.263873000004</v>
      </c>
      <c r="AO201" s="67">
        <f t="shared" si="53"/>
        <v>1321166.2157397002</v>
      </c>
      <c r="AP201" s="69"/>
      <c r="AQ201" s="69"/>
      <c r="AR201" s="69"/>
      <c r="AS201" s="69"/>
      <c r="AT201" s="69"/>
      <c r="AU201" s="71"/>
      <c r="AV201" s="64">
        <v>0</v>
      </c>
      <c r="AW201" s="64">
        <v>6</v>
      </c>
      <c r="AX201" s="64">
        <v>2</v>
      </c>
      <c r="AY201" s="64">
        <v>6</v>
      </c>
      <c r="AZ201" s="64"/>
      <c r="BA201" s="64"/>
      <c r="BB201" s="64"/>
      <c r="BC201" s="64"/>
      <c r="BD201" s="72">
        <f t="shared" si="54"/>
        <v>859175.53</v>
      </c>
      <c r="BE201" s="73">
        <f t="shared" si="46"/>
        <v>645.03</v>
      </c>
      <c r="BF201" s="74">
        <f t="shared" ref="BF201:BF203" si="71">+$BJ$600</f>
        <v>3373.62</v>
      </c>
      <c r="BG201" s="66">
        <f t="shared" si="47"/>
        <v>3634481.8800000004</v>
      </c>
      <c r="BH201" s="75">
        <f t="shared" si="55"/>
        <v>1.3630033579466038E-3</v>
      </c>
      <c r="BI201" s="76">
        <f t="shared" si="56"/>
        <v>1.3630033579466001E-3</v>
      </c>
      <c r="BJ201" s="76">
        <f>+BI201-'Izračun udjela za 2024. (euri)'!BI201</f>
        <v>1.8671634830066605E-8</v>
      </c>
    </row>
    <row r="202" spans="1:62" ht="15.75" customHeight="1" x14ac:dyDescent="0.25">
      <c r="A202" s="60">
        <v>1</v>
      </c>
      <c r="B202" s="61">
        <v>217</v>
      </c>
      <c r="C202" s="61">
        <v>18</v>
      </c>
      <c r="D202" s="62" t="s">
        <v>87</v>
      </c>
      <c r="E202" s="62" t="s">
        <v>281</v>
      </c>
      <c r="F202" s="63">
        <v>2829</v>
      </c>
      <c r="G202" s="64">
        <v>10</v>
      </c>
      <c r="H202" s="64">
        <v>5955311.8899999997</v>
      </c>
      <c r="I202" s="65">
        <v>0</v>
      </c>
      <c r="J202" s="66">
        <v>6550843.0789999999</v>
      </c>
      <c r="K202" s="64">
        <v>6500869.21</v>
      </c>
      <c r="L202" s="65">
        <v>0</v>
      </c>
      <c r="M202" s="66">
        <v>7150956.131000001</v>
      </c>
      <c r="N202" s="64">
        <v>6003054.7699999996</v>
      </c>
      <c r="O202" s="65">
        <v>0</v>
      </c>
      <c r="P202" s="66">
        <v>6603360.2470000004</v>
      </c>
      <c r="Q202" s="64">
        <v>6852802.29</v>
      </c>
      <c r="R202" s="65">
        <v>0</v>
      </c>
      <c r="S202" s="66">
        <f t="shared" si="48"/>
        <v>7538082.5190000003</v>
      </c>
      <c r="T202" s="64">
        <v>6657392.5700000003</v>
      </c>
      <c r="U202" s="65">
        <v>0</v>
      </c>
      <c r="V202" s="67">
        <f t="shared" si="49"/>
        <v>7323131.8270000005</v>
      </c>
      <c r="W202" s="64">
        <v>7533673.7400000002</v>
      </c>
      <c r="X202" s="65">
        <v>0</v>
      </c>
      <c r="Y202" s="67">
        <f t="shared" si="45"/>
        <v>8287041.114000001</v>
      </c>
      <c r="Z202" s="64">
        <v>7717385.3700000001</v>
      </c>
      <c r="AA202" s="68">
        <v>109542.98</v>
      </c>
      <c r="AB202" s="65">
        <v>0</v>
      </c>
      <c r="AC202" s="67">
        <f t="shared" si="50"/>
        <v>9517026.6290000007</v>
      </c>
      <c r="AD202" s="64">
        <v>7012224.6100000003</v>
      </c>
      <c r="AE202" s="68">
        <v>103639.56</v>
      </c>
      <c r="AF202" s="65">
        <v>0</v>
      </c>
      <c r="AG202" s="67">
        <f t="shared" si="51"/>
        <v>8744543.5550000016</v>
      </c>
      <c r="AH202" s="64">
        <v>6578846.4500000002</v>
      </c>
      <c r="AI202" s="68">
        <v>121334.46</v>
      </c>
      <c r="AJ202" s="64">
        <v>0</v>
      </c>
      <c r="AK202" s="67">
        <f t="shared" si="52"/>
        <v>8535463.1890000012</v>
      </c>
      <c r="AL202" s="64">
        <v>8362085.7599999998</v>
      </c>
      <c r="AM202" s="68">
        <v>160700.49</v>
      </c>
      <c r="AN202" s="64">
        <v>0</v>
      </c>
      <c r="AO202" s="67">
        <f t="shared" si="53"/>
        <v>10471873.797</v>
      </c>
      <c r="AP202" s="69"/>
      <c r="AQ202" s="69"/>
      <c r="AR202" s="69"/>
      <c r="AS202" s="69"/>
      <c r="AT202" s="69"/>
      <c r="AU202" s="71"/>
      <c r="AV202" s="64">
        <v>696</v>
      </c>
      <c r="AW202" s="64">
        <v>694</v>
      </c>
      <c r="AX202" s="64">
        <v>868</v>
      </c>
      <c r="AY202" s="64">
        <v>879</v>
      </c>
      <c r="AZ202" s="64"/>
      <c r="BA202" s="64"/>
      <c r="BB202" s="64"/>
      <c r="BC202" s="64"/>
      <c r="BD202" s="72">
        <f t="shared" si="54"/>
        <v>9111189.6600000001</v>
      </c>
      <c r="BE202" s="73">
        <f t="shared" si="46"/>
        <v>3220.64</v>
      </c>
      <c r="BF202" s="74">
        <f t="shared" si="71"/>
        <v>3373.62</v>
      </c>
      <c r="BG202" s="66">
        <f t="shared" si="47"/>
        <v>432780.42000000004</v>
      </c>
      <c r="BH202" s="75">
        <f t="shared" si="55"/>
        <v>1.6230130873937429E-4</v>
      </c>
      <c r="BI202" s="76">
        <f t="shared" si="56"/>
        <v>1.62301308739374E-4</v>
      </c>
      <c r="BJ202" s="76">
        <f>+BI202-'Izračun udjela za 2024. (euri)'!BI202</f>
        <v>3.0933788583984486E-8</v>
      </c>
    </row>
    <row r="203" spans="1:62" ht="15.75" customHeight="1" x14ac:dyDescent="0.25">
      <c r="A203" s="60">
        <v>1</v>
      </c>
      <c r="B203" s="61">
        <v>219</v>
      </c>
      <c r="C203" s="61">
        <v>19</v>
      </c>
      <c r="D203" s="62" t="s">
        <v>87</v>
      </c>
      <c r="E203" s="62" t="s">
        <v>282</v>
      </c>
      <c r="F203" s="63">
        <v>1414</v>
      </c>
      <c r="G203" s="64">
        <v>10</v>
      </c>
      <c r="H203" s="64">
        <v>1169426.54</v>
      </c>
      <c r="I203" s="65">
        <v>0</v>
      </c>
      <c r="J203" s="66">
        <v>1286369.1940000001</v>
      </c>
      <c r="K203" s="64">
        <v>1193421.46</v>
      </c>
      <c r="L203" s="65">
        <v>0</v>
      </c>
      <c r="M203" s="66">
        <v>1312763.6060000001</v>
      </c>
      <c r="N203" s="64">
        <v>791912.35</v>
      </c>
      <c r="O203" s="65">
        <v>27534.0965</v>
      </c>
      <c r="P203" s="66">
        <v>840816.07885000005</v>
      </c>
      <c r="Q203" s="64">
        <v>972801.09</v>
      </c>
      <c r="R203" s="65">
        <v>89316.906700000007</v>
      </c>
      <c r="S203" s="66">
        <f t="shared" si="48"/>
        <v>971832.60162999993</v>
      </c>
      <c r="T203" s="64">
        <v>938383.12</v>
      </c>
      <c r="U203" s="65">
        <v>86300.244116000002</v>
      </c>
      <c r="V203" s="67">
        <f t="shared" si="49"/>
        <v>937291.16347240005</v>
      </c>
      <c r="W203" s="64">
        <v>1465633.78</v>
      </c>
      <c r="X203" s="65">
        <v>133239.903903</v>
      </c>
      <c r="Y203" s="67">
        <f t="shared" ref="Y203:Y266" si="72">+(W203-X203)*(1+G203/100)</f>
        <v>1465633.2637067002</v>
      </c>
      <c r="Z203" s="64">
        <v>1758450.14</v>
      </c>
      <c r="AA203" s="68">
        <v>6947.51</v>
      </c>
      <c r="AB203" s="65">
        <v>159859.53871200001</v>
      </c>
      <c r="AC203" s="67">
        <f t="shared" si="50"/>
        <v>1790407.4004168001</v>
      </c>
      <c r="AD203" s="64">
        <v>1865599.03</v>
      </c>
      <c r="AE203" s="68">
        <v>2892.62</v>
      </c>
      <c r="AF203" s="65">
        <v>162668.941617</v>
      </c>
      <c r="AG203" s="67">
        <f t="shared" si="51"/>
        <v>1909641.2152213003</v>
      </c>
      <c r="AH203" s="64">
        <v>1803834.09</v>
      </c>
      <c r="AI203" s="68">
        <v>3703.16</v>
      </c>
      <c r="AJ203" s="64">
        <v>164171.08010799999</v>
      </c>
      <c r="AK203" s="67">
        <f t="shared" si="52"/>
        <v>1845755.8348812005</v>
      </c>
      <c r="AL203" s="64">
        <v>1757527.11</v>
      </c>
      <c r="AM203" s="68">
        <v>7082.49</v>
      </c>
      <c r="AN203" s="64">
        <v>165462.93424199999</v>
      </c>
      <c r="AO203" s="67">
        <f t="shared" si="53"/>
        <v>1786379.8543338003</v>
      </c>
      <c r="AP203" s="69"/>
      <c r="AQ203" s="69"/>
      <c r="AR203" s="69"/>
      <c r="AS203" s="69"/>
      <c r="AT203" s="69"/>
      <c r="AU203" s="71"/>
      <c r="AV203" s="64">
        <v>24</v>
      </c>
      <c r="AW203" s="64">
        <v>24</v>
      </c>
      <c r="AX203" s="64">
        <v>28</v>
      </c>
      <c r="AY203" s="64">
        <v>26</v>
      </c>
      <c r="AZ203" s="64"/>
      <c r="BA203" s="64"/>
      <c r="BB203" s="64"/>
      <c r="BC203" s="64"/>
      <c r="BD203" s="72">
        <f t="shared" si="54"/>
        <v>1759563.51</v>
      </c>
      <c r="BE203" s="73">
        <f t="shared" ref="BE203:BE266" si="73">ROUND(BD203/F203,2)</f>
        <v>1244.3900000000001</v>
      </c>
      <c r="BF203" s="74">
        <f t="shared" si="71"/>
        <v>3373.62</v>
      </c>
      <c r="BG203" s="66">
        <f t="shared" ref="BG203:BG266" si="74">IF((BF203-BE203)&lt;0,0,(BF203-BE203)*F203)</f>
        <v>3010731.2199999993</v>
      </c>
      <c r="BH203" s="75">
        <f t="shared" si="55"/>
        <v>1.129084391730321E-3</v>
      </c>
      <c r="BI203" s="76">
        <f t="shared" si="56"/>
        <v>1.1290843917303201E-3</v>
      </c>
      <c r="BJ203" s="76">
        <f>+BI203-'Izračun udjela za 2024. (euri)'!BI203</f>
        <v>2.586953002010374E-8</v>
      </c>
    </row>
    <row r="204" spans="1:62" ht="15.75" customHeight="1" x14ac:dyDescent="0.25">
      <c r="A204" s="60">
        <v>1</v>
      </c>
      <c r="B204" s="61">
        <v>220</v>
      </c>
      <c r="C204" s="61">
        <v>3</v>
      </c>
      <c r="D204" s="62" t="s">
        <v>91</v>
      </c>
      <c r="E204" s="62" t="s">
        <v>283</v>
      </c>
      <c r="F204" s="63">
        <v>19601</v>
      </c>
      <c r="G204" s="64">
        <v>12</v>
      </c>
      <c r="H204" s="64">
        <v>51587451.710000001</v>
      </c>
      <c r="I204" s="65">
        <v>5471965.2916999999</v>
      </c>
      <c r="J204" s="66">
        <v>51649344.78849601</v>
      </c>
      <c r="K204" s="64">
        <v>53232819.979999997</v>
      </c>
      <c r="L204" s="65">
        <v>5646492.1315000001</v>
      </c>
      <c r="M204" s="66">
        <v>53296687.19032</v>
      </c>
      <c r="N204" s="64">
        <v>40765578.420000002</v>
      </c>
      <c r="O204" s="65">
        <v>4324061.4045000002</v>
      </c>
      <c r="P204" s="66">
        <v>40814499.057360008</v>
      </c>
      <c r="Q204" s="64">
        <v>42360250.909999996</v>
      </c>
      <c r="R204" s="65">
        <v>4513585.9523999998</v>
      </c>
      <c r="S204" s="66">
        <f t="shared" ref="S204:S267" si="75">+(Q204-R204)*(1+G204/100)</f>
        <v>42388264.752512001</v>
      </c>
      <c r="T204" s="64">
        <v>38320064.850000001</v>
      </c>
      <c r="U204" s="65">
        <v>4086520.9955040002</v>
      </c>
      <c r="V204" s="67">
        <f t="shared" ref="V204:V267" si="76">+(T204-U204)*(1+G204/100)</f>
        <v>38341569.117035523</v>
      </c>
      <c r="W204" s="64">
        <v>44246830.93</v>
      </c>
      <c r="X204" s="65">
        <v>4740743.8851279998</v>
      </c>
      <c r="Y204" s="67">
        <f t="shared" si="72"/>
        <v>44246817.490256645</v>
      </c>
      <c r="Z204" s="64">
        <v>47465918.18</v>
      </c>
      <c r="AA204" s="68">
        <v>123555.29</v>
      </c>
      <c r="AB204" s="65">
        <v>5085646.9576120004</v>
      </c>
      <c r="AC204" s="67">
        <f t="shared" ref="AC204:AC267" si="77">+(Z204-AB204-AA204+IF(AV204=0,AA204,AV204*$G$7))*(1+G204/100)</f>
        <v>47388001.844274566</v>
      </c>
      <c r="AD204" s="64">
        <v>46443174.18</v>
      </c>
      <c r="AE204" s="68">
        <v>17676.650000000001</v>
      </c>
      <c r="AF204" s="65">
        <v>5024256.1683069998</v>
      </c>
      <c r="AG204" s="67">
        <f t="shared" ref="AG204:AG267" si="78">+(AD204-AF204-AE204+IF(AW204=0,AE204,AW204*$G$7))*(1+G204/100)</f>
        <v>46414750.325096168</v>
      </c>
      <c r="AH204" s="64">
        <v>39880880.950000003</v>
      </c>
      <c r="AI204" s="68">
        <v>12522.07</v>
      </c>
      <c r="AJ204" s="64">
        <v>4233163.7532500001</v>
      </c>
      <c r="AK204" s="67">
        <f t="shared" ref="AK204:AK267" si="79">+(AH204-AJ204-AI204+IF(AX204=0,AI204,AX204*$G$7))*(1+G204/100)</f>
        <v>39968538.541960001</v>
      </c>
      <c r="AL204" s="64">
        <v>49205252.289999999</v>
      </c>
      <c r="AM204" s="68">
        <v>7465.18</v>
      </c>
      <c r="AN204" s="64">
        <v>5304831.7002250003</v>
      </c>
      <c r="AO204" s="67">
        <f t="shared" ref="AO204:AO267" si="80">+(AL204-AN204-AM204+IF(AY204=0,AM204,AY204*$G$7))*(1+G204/100)</f>
        <v>49217230.058948003</v>
      </c>
      <c r="AP204" s="69"/>
      <c r="AQ204" s="69"/>
      <c r="AR204" s="69"/>
      <c r="AS204" s="69"/>
      <c r="AT204" s="69"/>
      <c r="AU204" s="71"/>
      <c r="AV204" s="64">
        <v>36</v>
      </c>
      <c r="AW204" s="64">
        <v>27</v>
      </c>
      <c r="AX204" s="64">
        <v>34</v>
      </c>
      <c r="AY204" s="64">
        <v>34</v>
      </c>
      <c r="AZ204" s="64"/>
      <c r="BA204" s="64"/>
      <c r="BB204" s="64"/>
      <c r="BC204" s="64"/>
      <c r="BD204" s="72">
        <f t="shared" ref="BD204:BD267" si="81">+ROUND((Y204+AC204+AG204+AK204+AO204)/5,2)</f>
        <v>45447067.649999999</v>
      </c>
      <c r="BE204" s="73">
        <f t="shared" si="73"/>
        <v>2318.61</v>
      </c>
      <c r="BF204" s="74">
        <f t="shared" ref="BF204:BF206" si="82">+$BJ$601</f>
        <v>3415.13</v>
      </c>
      <c r="BG204" s="66">
        <f t="shared" si="74"/>
        <v>21492888.52</v>
      </c>
      <c r="BH204" s="75">
        <f t="shared" ref="BH204:BH267" si="83">+BG204/$BG$7</f>
        <v>8.0602628357943577E-3</v>
      </c>
      <c r="BI204" s="76">
        <f t="shared" ref="BI204:BI267" si="84">+ROUND(BH204,18)</f>
        <v>8.0602628357943594E-3</v>
      </c>
      <c r="BJ204" s="76">
        <f>+BI204-'Izračun udjela za 2024. (euri)'!BI204</f>
        <v>-4.0181600858071875E-7</v>
      </c>
    </row>
    <row r="205" spans="1:62" ht="15.75" customHeight="1" x14ac:dyDescent="0.25">
      <c r="A205" s="60">
        <v>1</v>
      </c>
      <c r="B205" s="61">
        <v>221</v>
      </c>
      <c r="C205" s="61">
        <v>11</v>
      </c>
      <c r="D205" s="62" t="s">
        <v>91</v>
      </c>
      <c r="E205" s="62" t="s">
        <v>284</v>
      </c>
      <c r="F205" s="63">
        <v>4870</v>
      </c>
      <c r="G205" s="64">
        <v>12</v>
      </c>
      <c r="H205" s="64">
        <v>4528228.28</v>
      </c>
      <c r="I205" s="65">
        <v>0</v>
      </c>
      <c r="J205" s="66">
        <v>5071615.6736000003</v>
      </c>
      <c r="K205" s="64">
        <v>4525345.63</v>
      </c>
      <c r="L205" s="65">
        <v>0</v>
      </c>
      <c r="M205" s="66">
        <v>5068387.1056000004</v>
      </c>
      <c r="N205" s="64">
        <v>2906884.06</v>
      </c>
      <c r="O205" s="65">
        <v>0</v>
      </c>
      <c r="P205" s="66">
        <v>3255710.1472000005</v>
      </c>
      <c r="Q205" s="64">
        <v>3794272.73</v>
      </c>
      <c r="R205" s="65">
        <v>0</v>
      </c>
      <c r="S205" s="66">
        <f t="shared" si="75"/>
        <v>4249585.4576000003</v>
      </c>
      <c r="T205" s="64">
        <v>2662363</v>
      </c>
      <c r="U205" s="65">
        <v>0</v>
      </c>
      <c r="V205" s="67">
        <f t="shared" si="76"/>
        <v>2981846.56</v>
      </c>
      <c r="W205" s="64">
        <v>4313205.62</v>
      </c>
      <c r="X205" s="65">
        <v>0</v>
      </c>
      <c r="Y205" s="67">
        <f t="shared" si="72"/>
        <v>4830790.2944000009</v>
      </c>
      <c r="Z205" s="64">
        <v>5494652.2800000003</v>
      </c>
      <c r="AA205" s="68">
        <v>9659.56</v>
      </c>
      <c r="AB205" s="65">
        <v>0</v>
      </c>
      <c r="AC205" s="67">
        <f t="shared" si="77"/>
        <v>6154010.5536000011</v>
      </c>
      <c r="AD205" s="64">
        <v>5583512.0300000003</v>
      </c>
      <c r="AE205" s="68">
        <v>2683.35</v>
      </c>
      <c r="AF205" s="65">
        <v>0</v>
      </c>
      <c r="AG205" s="67">
        <f t="shared" si="78"/>
        <v>6253533.4736000011</v>
      </c>
      <c r="AH205" s="64">
        <v>4566990.83</v>
      </c>
      <c r="AI205" s="68">
        <v>0</v>
      </c>
      <c r="AJ205" s="64">
        <v>0</v>
      </c>
      <c r="AK205" s="67">
        <f t="shared" si="79"/>
        <v>5115029.7296000002</v>
      </c>
      <c r="AL205" s="64">
        <v>6316864.9100000001</v>
      </c>
      <c r="AM205" s="68">
        <v>0</v>
      </c>
      <c r="AN205" s="64">
        <v>568464.40165000001</v>
      </c>
      <c r="AO205" s="67">
        <f t="shared" si="80"/>
        <v>6438208.569352</v>
      </c>
      <c r="AP205" s="69"/>
      <c r="AQ205" s="69"/>
      <c r="AR205" s="69"/>
      <c r="AS205" s="69"/>
      <c r="AT205" s="69"/>
      <c r="AU205" s="71"/>
      <c r="AV205" s="64">
        <v>0</v>
      </c>
      <c r="AW205" s="64">
        <v>0</v>
      </c>
      <c r="AX205" s="64">
        <v>0</v>
      </c>
      <c r="AY205" s="64">
        <v>0</v>
      </c>
      <c r="AZ205" s="64"/>
      <c r="BA205" s="64"/>
      <c r="BB205" s="64"/>
      <c r="BC205" s="64"/>
      <c r="BD205" s="72">
        <f t="shared" si="81"/>
        <v>5758314.5199999996</v>
      </c>
      <c r="BE205" s="73">
        <f t="shared" si="73"/>
        <v>1182.4100000000001</v>
      </c>
      <c r="BF205" s="74">
        <f t="shared" si="82"/>
        <v>3415.13</v>
      </c>
      <c r="BG205" s="66">
        <f t="shared" si="74"/>
        <v>10873346.4</v>
      </c>
      <c r="BH205" s="75">
        <f t="shared" si="83"/>
        <v>4.0777222571588704E-3</v>
      </c>
      <c r="BI205" s="76">
        <f t="shared" si="84"/>
        <v>4.0777222571588704E-3</v>
      </c>
      <c r="BJ205" s="76">
        <f>+BI205-'Izračun udjela za 2024. (euri)'!BI205</f>
        <v>-1.1126834155959775E-7</v>
      </c>
    </row>
    <row r="206" spans="1:62" ht="15.75" customHeight="1" x14ac:dyDescent="0.25">
      <c r="A206" s="60">
        <v>1</v>
      </c>
      <c r="B206" s="61">
        <v>222</v>
      </c>
      <c r="C206" s="61">
        <v>18</v>
      </c>
      <c r="D206" s="62" t="s">
        <v>91</v>
      </c>
      <c r="E206" s="62" t="s">
        <v>285</v>
      </c>
      <c r="F206" s="63">
        <v>10424</v>
      </c>
      <c r="G206" s="64">
        <v>12</v>
      </c>
      <c r="H206" s="64">
        <v>40385978.380000003</v>
      </c>
      <c r="I206" s="65">
        <v>2263150.9912999999</v>
      </c>
      <c r="J206" s="66">
        <v>42697566.675344005</v>
      </c>
      <c r="K206" s="64">
        <v>38461535.450000003</v>
      </c>
      <c r="L206" s="65">
        <v>2155308.9679999999</v>
      </c>
      <c r="M206" s="66">
        <v>40662973.659840003</v>
      </c>
      <c r="N206" s="64">
        <v>34486118.57</v>
      </c>
      <c r="O206" s="65">
        <v>1932531.8085</v>
      </c>
      <c r="P206" s="66">
        <v>36460017.172880001</v>
      </c>
      <c r="Q206" s="64">
        <v>35530843.200000003</v>
      </c>
      <c r="R206" s="65">
        <v>2000425.4575</v>
      </c>
      <c r="S206" s="66">
        <f t="shared" si="75"/>
        <v>37554067.87160001</v>
      </c>
      <c r="T206" s="64">
        <v>34424502.729999997</v>
      </c>
      <c r="U206" s="65">
        <v>1940480.8143829999</v>
      </c>
      <c r="V206" s="67">
        <f t="shared" si="76"/>
        <v>36382104.54549104</v>
      </c>
      <c r="W206" s="64">
        <v>35949176.659999996</v>
      </c>
      <c r="X206" s="65">
        <v>2034865.792777</v>
      </c>
      <c r="Y206" s="67">
        <f t="shared" si="72"/>
        <v>37984028.171289757</v>
      </c>
      <c r="Z206" s="64">
        <v>37785719.850000001</v>
      </c>
      <c r="AA206" s="68">
        <v>1032939.23</v>
      </c>
      <c r="AB206" s="65">
        <v>2138821.3974680002</v>
      </c>
      <c r="AC206" s="67">
        <f t="shared" si="77"/>
        <v>45440594.329235852</v>
      </c>
      <c r="AD206" s="64">
        <v>32891355.539999999</v>
      </c>
      <c r="AE206" s="68">
        <v>791385.12</v>
      </c>
      <c r="AF206" s="65">
        <v>1892081.1558940001</v>
      </c>
      <c r="AG206" s="67">
        <f t="shared" si="78"/>
        <v>40253795.975798719</v>
      </c>
      <c r="AH206" s="64">
        <v>31332263.210000001</v>
      </c>
      <c r="AI206" s="68">
        <v>1066641.75</v>
      </c>
      <c r="AJ206" s="64">
        <v>1771458.8158869999</v>
      </c>
      <c r="AK206" s="67">
        <f t="shared" si="79"/>
        <v>39090422.161406569</v>
      </c>
      <c r="AL206" s="64">
        <v>40207386.560000002</v>
      </c>
      <c r="AM206" s="68">
        <v>1067399.72</v>
      </c>
      <c r="AN206" s="64">
        <v>2275877.2820540001</v>
      </c>
      <c r="AO206" s="67">
        <f t="shared" si="80"/>
        <v>48634442.704899527</v>
      </c>
      <c r="AP206" s="69"/>
      <c r="AQ206" s="69"/>
      <c r="AR206" s="69"/>
      <c r="AS206" s="69"/>
      <c r="AT206" s="69"/>
      <c r="AU206" s="71"/>
      <c r="AV206" s="64">
        <v>3972</v>
      </c>
      <c r="AW206" s="64">
        <v>3822</v>
      </c>
      <c r="AX206" s="64">
        <v>4272</v>
      </c>
      <c r="AY206" s="64">
        <v>4373</v>
      </c>
      <c r="AZ206" s="64"/>
      <c r="BA206" s="64"/>
      <c r="BB206" s="64"/>
      <c r="BC206" s="64"/>
      <c r="BD206" s="72">
        <f t="shared" si="81"/>
        <v>42280656.670000002</v>
      </c>
      <c r="BE206" s="73">
        <f t="shared" si="73"/>
        <v>4056.09</v>
      </c>
      <c r="BF206" s="74">
        <f t="shared" si="82"/>
        <v>3415.13</v>
      </c>
      <c r="BG206" s="66">
        <f t="shared" si="74"/>
        <v>0</v>
      </c>
      <c r="BH206" s="75">
        <f t="shared" si="83"/>
        <v>0</v>
      </c>
      <c r="BI206" s="76">
        <f t="shared" si="84"/>
        <v>0</v>
      </c>
      <c r="BJ206" s="76">
        <f>+BI206-'Izračun udjela za 2024. (euri)'!BI206</f>
        <v>0</v>
      </c>
    </row>
    <row r="207" spans="1:62" ht="15.75" customHeight="1" x14ac:dyDescent="0.25">
      <c r="A207" s="60">
        <v>1</v>
      </c>
      <c r="B207" s="61">
        <v>223</v>
      </c>
      <c r="C207" s="61">
        <v>18</v>
      </c>
      <c r="D207" s="62" t="s">
        <v>87</v>
      </c>
      <c r="E207" s="62" t="s">
        <v>286</v>
      </c>
      <c r="F207" s="63">
        <v>268</v>
      </c>
      <c r="G207" s="64">
        <v>10</v>
      </c>
      <c r="H207" s="64">
        <v>741380.3</v>
      </c>
      <c r="I207" s="65">
        <v>8431.1569999999992</v>
      </c>
      <c r="J207" s="66">
        <v>806244.0573000001</v>
      </c>
      <c r="K207" s="64">
        <v>443724.57</v>
      </c>
      <c r="L207" s="65">
        <v>5744.8218999999999</v>
      </c>
      <c r="M207" s="66">
        <v>481777.72291000007</v>
      </c>
      <c r="N207" s="64">
        <v>425663.29</v>
      </c>
      <c r="O207" s="65">
        <v>13906.4017</v>
      </c>
      <c r="P207" s="66">
        <v>452932.57713000005</v>
      </c>
      <c r="Q207" s="64">
        <v>461476.91</v>
      </c>
      <c r="R207" s="65">
        <v>21862.633099999999</v>
      </c>
      <c r="S207" s="66">
        <f t="shared" si="75"/>
        <v>483575.70459000004</v>
      </c>
      <c r="T207" s="64">
        <v>432063.82</v>
      </c>
      <c r="U207" s="65">
        <v>20517.447788000001</v>
      </c>
      <c r="V207" s="67">
        <f t="shared" si="76"/>
        <v>452701.00943320006</v>
      </c>
      <c r="W207" s="64">
        <v>626058.30000000005</v>
      </c>
      <c r="X207" s="65">
        <v>29812.714678</v>
      </c>
      <c r="Y207" s="67">
        <f t="shared" si="72"/>
        <v>655870.14385420014</v>
      </c>
      <c r="Z207" s="64">
        <v>549781.31999999995</v>
      </c>
      <c r="AA207" s="68">
        <v>9580.6</v>
      </c>
      <c r="AB207" s="65">
        <v>26180.424640000001</v>
      </c>
      <c r="AC207" s="67">
        <f t="shared" si="77"/>
        <v>616572.32489600009</v>
      </c>
      <c r="AD207" s="64">
        <v>530548.18000000005</v>
      </c>
      <c r="AE207" s="68">
        <v>8891.25</v>
      </c>
      <c r="AF207" s="65">
        <v>25296.532568999999</v>
      </c>
      <c r="AG207" s="67">
        <f t="shared" si="78"/>
        <v>607046.4371741002</v>
      </c>
      <c r="AH207" s="64">
        <v>452534.26</v>
      </c>
      <c r="AI207" s="68">
        <v>7444.63</v>
      </c>
      <c r="AJ207" s="64">
        <v>21551.913124999999</v>
      </c>
      <c r="AK207" s="67">
        <f t="shared" si="79"/>
        <v>531891.48856249999</v>
      </c>
      <c r="AL207" s="64">
        <v>594627.47</v>
      </c>
      <c r="AM207" s="68">
        <v>4956.91</v>
      </c>
      <c r="AN207" s="64">
        <v>28319.590625000001</v>
      </c>
      <c r="AO207" s="67">
        <f t="shared" si="80"/>
        <v>703286.06631250004</v>
      </c>
      <c r="AP207" s="69"/>
      <c r="AQ207" s="69"/>
      <c r="AR207" s="69"/>
      <c r="AS207" s="69"/>
      <c r="AT207" s="69"/>
      <c r="AU207" s="71"/>
      <c r="AV207" s="64">
        <v>31</v>
      </c>
      <c r="AW207" s="64">
        <v>37</v>
      </c>
      <c r="AX207" s="64">
        <v>40</v>
      </c>
      <c r="AY207" s="64">
        <v>52</v>
      </c>
      <c r="AZ207" s="64"/>
      <c r="BA207" s="64"/>
      <c r="BB207" s="64"/>
      <c r="BC207" s="64"/>
      <c r="BD207" s="72">
        <f t="shared" si="81"/>
        <v>622933.29</v>
      </c>
      <c r="BE207" s="73">
        <f t="shared" si="73"/>
        <v>2324.38</v>
      </c>
      <c r="BF207" s="74">
        <f t="shared" ref="BF207:BF211" si="85">+$BJ$600</f>
        <v>3373.62</v>
      </c>
      <c r="BG207" s="66">
        <f t="shared" si="74"/>
        <v>281196.31999999995</v>
      </c>
      <c r="BH207" s="75">
        <f t="shared" si="83"/>
        <v>1.0545424108765335E-4</v>
      </c>
      <c r="BI207" s="76">
        <f t="shared" si="84"/>
        <v>1.05454241087653E-4</v>
      </c>
      <c r="BJ207" s="76">
        <f>+BI207-'Izračun udjela za 2024. (euri)'!BI207</f>
        <v>5.7785107789926808E-9</v>
      </c>
    </row>
    <row r="208" spans="1:62" ht="15.75" customHeight="1" x14ac:dyDescent="0.25">
      <c r="A208" s="60">
        <v>1</v>
      </c>
      <c r="B208" s="61">
        <v>225</v>
      </c>
      <c r="C208" s="61">
        <v>4</v>
      </c>
      <c r="D208" s="62" t="s">
        <v>87</v>
      </c>
      <c r="E208" s="62" t="s">
        <v>287</v>
      </c>
      <c r="F208" s="63">
        <v>1322</v>
      </c>
      <c r="G208" s="64">
        <v>10</v>
      </c>
      <c r="H208" s="64">
        <v>1400562.33</v>
      </c>
      <c r="I208" s="65">
        <v>0</v>
      </c>
      <c r="J208" s="66">
        <v>1540618.5630000003</v>
      </c>
      <c r="K208" s="64">
        <v>1486673.53</v>
      </c>
      <c r="L208" s="65">
        <v>147294.57800000001</v>
      </c>
      <c r="M208" s="66">
        <v>1473316.8472000002</v>
      </c>
      <c r="N208" s="64">
        <v>1653822.34</v>
      </c>
      <c r="O208" s="65">
        <v>148844.58420000001</v>
      </c>
      <c r="P208" s="66">
        <v>1655475.5313800003</v>
      </c>
      <c r="Q208" s="64">
        <v>1784907.42</v>
      </c>
      <c r="R208" s="65">
        <v>162041.23250000001</v>
      </c>
      <c r="S208" s="66">
        <f t="shared" si="75"/>
        <v>1785152.8062500001</v>
      </c>
      <c r="T208" s="64">
        <v>1861941.9</v>
      </c>
      <c r="U208" s="65">
        <v>169689.24319499999</v>
      </c>
      <c r="V208" s="67">
        <f t="shared" si="76"/>
        <v>1861477.9224854999</v>
      </c>
      <c r="W208" s="64">
        <v>2046734.73</v>
      </c>
      <c r="X208" s="65">
        <v>186067.282504</v>
      </c>
      <c r="Y208" s="67">
        <f t="shared" si="72"/>
        <v>2046734.1922456</v>
      </c>
      <c r="Z208" s="64">
        <v>2086892.86</v>
      </c>
      <c r="AA208" s="68">
        <v>4528</v>
      </c>
      <c r="AB208" s="65">
        <v>189718.01170999999</v>
      </c>
      <c r="AC208" s="67">
        <f t="shared" si="77"/>
        <v>2085211.5331190003</v>
      </c>
      <c r="AD208" s="64">
        <v>1868867.97</v>
      </c>
      <c r="AE208" s="68">
        <v>1265.06</v>
      </c>
      <c r="AF208" s="65">
        <v>170736.899263</v>
      </c>
      <c r="AG208" s="67">
        <f t="shared" si="78"/>
        <v>1876452.6118107003</v>
      </c>
      <c r="AH208" s="64">
        <v>1892374.91</v>
      </c>
      <c r="AI208" s="68">
        <v>1815</v>
      </c>
      <c r="AJ208" s="64">
        <v>171580.939533</v>
      </c>
      <c r="AK208" s="67">
        <f t="shared" si="79"/>
        <v>1913976.8675136999</v>
      </c>
      <c r="AL208" s="64">
        <v>2446685.37</v>
      </c>
      <c r="AM208" s="68">
        <v>1980</v>
      </c>
      <c r="AN208" s="64">
        <v>222481.27979500001</v>
      </c>
      <c r="AO208" s="67">
        <f t="shared" si="80"/>
        <v>2474146.4992255005</v>
      </c>
      <c r="AP208" s="69"/>
      <c r="AQ208" s="69"/>
      <c r="AR208" s="69"/>
      <c r="AS208" s="69"/>
      <c r="AT208" s="69"/>
      <c r="AU208" s="71"/>
      <c r="AV208" s="64">
        <v>2</v>
      </c>
      <c r="AW208" s="64">
        <v>6</v>
      </c>
      <c r="AX208" s="64">
        <v>14</v>
      </c>
      <c r="AY208" s="64">
        <v>18</v>
      </c>
      <c r="AZ208" s="64"/>
      <c r="BA208" s="64"/>
      <c r="BB208" s="64"/>
      <c r="BC208" s="64"/>
      <c r="BD208" s="72">
        <f t="shared" si="81"/>
        <v>2079304.34</v>
      </c>
      <c r="BE208" s="73">
        <f t="shared" si="73"/>
        <v>1572.85</v>
      </c>
      <c r="BF208" s="74">
        <f t="shared" si="85"/>
        <v>3373.62</v>
      </c>
      <c r="BG208" s="66">
        <f t="shared" si="74"/>
        <v>2380617.94</v>
      </c>
      <c r="BH208" s="75">
        <f t="shared" si="83"/>
        <v>8.9277931582587122E-4</v>
      </c>
      <c r="BI208" s="76">
        <f t="shared" si="84"/>
        <v>8.92779315825871E-4</v>
      </c>
      <c r="BJ208" s="76">
        <f>+BI208-'Izračun udjela za 2024. (euri)'!BI208</f>
        <v>9.2700351459699265E-9</v>
      </c>
    </row>
    <row r="209" spans="1:62" ht="15.75" customHeight="1" x14ac:dyDescent="0.25">
      <c r="A209" s="60">
        <v>1</v>
      </c>
      <c r="B209" s="61">
        <v>226</v>
      </c>
      <c r="C209" s="61">
        <v>19</v>
      </c>
      <c r="D209" s="62" t="s">
        <v>87</v>
      </c>
      <c r="E209" s="62" t="s">
        <v>288</v>
      </c>
      <c r="F209" s="63">
        <v>748</v>
      </c>
      <c r="G209" s="64">
        <v>10</v>
      </c>
      <c r="H209" s="64">
        <v>1773090.63</v>
      </c>
      <c r="I209" s="65">
        <v>51127.1495</v>
      </c>
      <c r="J209" s="66">
        <v>1894159.82855</v>
      </c>
      <c r="K209" s="64">
        <v>1740127.44</v>
      </c>
      <c r="L209" s="65">
        <v>50176.691200000001</v>
      </c>
      <c r="M209" s="66">
        <v>1858945.8236800001</v>
      </c>
      <c r="N209" s="64">
        <v>1827092.12</v>
      </c>
      <c r="O209" s="65">
        <v>52684.236799999999</v>
      </c>
      <c r="P209" s="66">
        <v>1951848.6715200001</v>
      </c>
      <c r="Q209" s="64">
        <v>1367495.14</v>
      </c>
      <c r="R209" s="65">
        <v>39836.404900000001</v>
      </c>
      <c r="S209" s="66">
        <f t="shared" si="75"/>
        <v>1460424.60861</v>
      </c>
      <c r="T209" s="64">
        <v>1103629.17</v>
      </c>
      <c r="U209" s="65">
        <v>39812.097806999998</v>
      </c>
      <c r="V209" s="67">
        <f t="shared" si="76"/>
        <v>1170198.7794123001</v>
      </c>
      <c r="W209" s="64">
        <v>1346341.44</v>
      </c>
      <c r="X209" s="65">
        <v>122395.163319</v>
      </c>
      <c r="Y209" s="67">
        <f t="shared" si="72"/>
        <v>1346340.9043491001</v>
      </c>
      <c r="Z209" s="64">
        <v>1694683.28</v>
      </c>
      <c r="AA209" s="68">
        <v>183026.78</v>
      </c>
      <c r="AB209" s="65">
        <v>154062.60022299999</v>
      </c>
      <c r="AC209" s="67">
        <f t="shared" si="77"/>
        <v>2546053.2897546999</v>
      </c>
      <c r="AD209" s="64">
        <v>1599074</v>
      </c>
      <c r="AE209" s="68">
        <v>112958.87</v>
      </c>
      <c r="AF209" s="65">
        <v>141397.77860200001</v>
      </c>
      <c r="AG209" s="67">
        <f t="shared" si="78"/>
        <v>2490639.0865378003</v>
      </c>
      <c r="AH209" s="64">
        <v>1867957.3</v>
      </c>
      <c r="AI209" s="68">
        <v>175924.2</v>
      </c>
      <c r="AJ209" s="64">
        <v>169876.26741199999</v>
      </c>
      <c r="AK209" s="67">
        <f t="shared" si="79"/>
        <v>2835972.5158468005</v>
      </c>
      <c r="AL209" s="64">
        <v>2424837.92</v>
      </c>
      <c r="AM209" s="68">
        <v>215180.62</v>
      </c>
      <c r="AN209" s="64">
        <v>220459.31142000001</v>
      </c>
      <c r="AO209" s="67">
        <f t="shared" si="80"/>
        <v>3308467.7874380001</v>
      </c>
      <c r="AP209" s="69"/>
      <c r="AQ209" s="69"/>
      <c r="AR209" s="69"/>
      <c r="AS209" s="69"/>
      <c r="AT209" s="69"/>
      <c r="AU209" s="71"/>
      <c r="AV209" s="64">
        <v>638</v>
      </c>
      <c r="AW209" s="64">
        <v>613</v>
      </c>
      <c r="AX209" s="64">
        <v>704</v>
      </c>
      <c r="AY209" s="64">
        <v>679</v>
      </c>
      <c r="AZ209" s="64"/>
      <c r="BA209" s="64"/>
      <c r="BB209" s="64"/>
      <c r="BC209" s="64"/>
      <c r="BD209" s="72">
        <f t="shared" si="81"/>
        <v>2505494.7200000002</v>
      </c>
      <c r="BE209" s="73">
        <f t="shared" si="73"/>
        <v>3349.59</v>
      </c>
      <c r="BF209" s="74">
        <f t="shared" si="85"/>
        <v>3373.62</v>
      </c>
      <c r="BG209" s="66">
        <f t="shared" si="74"/>
        <v>17974.43999999981</v>
      </c>
      <c r="BH209" s="75">
        <f t="shared" si="83"/>
        <v>6.7407743073434964E-6</v>
      </c>
      <c r="BI209" s="76">
        <f t="shared" si="84"/>
        <v>6.7407743073440004E-6</v>
      </c>
      <c r="BJ209" s="76">
        <f>+BI209-'Izračun udjela za 2024. (euri)'!BI209</f>
        <v>1.9695740826999986E-8</v>
      </c>
    </row>
    <row r="210" spans="1:62" ht="15.75" customHeight="1" x14ac:dyDescent="0.25">
      <c r="A210" s="60">
        <v>1</v>
      </c>
      <c r="B210" s="61">
        <v>227</v>
      </c>
      <c r="C210" s="61">
        <v>6</v>
      </c>
      <c r="D210" s="62" t="s">
        <v>87</v>
      </c>
      <c r="E210" s="62" t="s">
        <v>289</v>
      </c>
      <c r="F210" s="63">
        <v>1916</v>
      </c>
      <c r="G210" s="64">
        <v>10</v>
      </c>
      <c r="H210" s="64">
        <v>2226544.83</v>
      </c>
      <c r="I210" s="65">
        <v>0</v>
      </c>
      <c r="J210" s="66">
        <v>2449199.3130000001</v>
      </c>
      <c r="K210" s="64">
        <v>2231167.12</v>
      </c>
      <c r="L210" s="65">
        <v>0</v>
      </c>
      <c r="M210" s="66">
        <v>2454283.8320000004</v>
      </c>
      <c r="N210" s="64">
        <v>1608868.22</v>
      </c>
      <c r="O210" s="65">
        <v>0</v>
      </c>
      <c r="P210" s="66">
        <v>1769755.0420000001</v>
      </c>
      <c r="Q210" s="64">
        <v>1929375.62</v>
      </c>
      <c r="R210" s="65">
        <v>0</v>
      </c>
      <c r="S210" s="66">
        <f t="shared" si="75"/>
        <v>2122313.1820000005</v>
      </c>
      <c r="T210" s="64">
        <v>1731237.34</v>
      </c>
      <c r="U210" s="65">
        <v>0</v>
      </c>
      <c r="V210" s="67">
        <f t="shared" si="76"/>
        <v>1904361.0740000003</v>
      </c>
      <c r="W210" s="64">
        <v>2445977.2999999998</v>
      </c>
      <c r="X210" s="65">
        <v>0</v>
      </c>
      <c r="Y210" s="67">
        <f t="shared" si="72"/>
        <v>2690575.03</v>
      </c>
      <c r="Z210" s="64">
        <v>2777836.65</v>
      </c>
      <c r="AA210" s="68">
        <v>2062.5500000000002</v>
      </c>
      <c r="AB210" s="65">
        <v>0</v>
      </c>
      <c r="AC210" s="67">
        <f t="shared" si="77"/>
        <v>3071501.5100000002</v>
      </c>
      <c r="AD210" s="64">
        <v>2579600.9300000002</v>
      </c>
      <c r="AE210" s="68">
        <v>675</v>
      </c>
      <c r="AF210" s="65">
        <v>0</v>
      </c>
      <c r="AG210" s="67">
        <f t="shared" si="78"/>
        <v>2848368.5230000005</v>
      </c>
      <c r="AH210" s="64">
        <v>2630109.7000000002</v>
      </c>
      <c r="AI210" s="68">
        <v>1540</v>
      </c>
      <c r="AJ210" s="64">
        <v>0</v>
      </c>
      <c r="AK210" s="67">
        <f t="shared" si="79"/>
        <v>2909576.6700000004</v>
      </c>
      <c r="AL210" s="64">
        <v>3362240.27</v>
      </c>
      <c r="AM210" s="68">
        <v>2582.25</v>
      </c>
      <c r="AN210" s="64">
        <v>0</v>
      </c>
      <c r="AO210" s="67">
        <f t="shared" si="80"/>
        <v>3720373.8220000002</v>
      </c>
      <c r="AP210" s="69"/>
      <c r="AQ210" s="69"/>
      <c r="AR210" s="69"/>
      <c r="AS210" s="69"/>
      <c r="AT210" s="69"/>
      <c r="AU210" s="71"/>
      <c r="AV210" s="64">
        <v>11</v>
      </c>
      <c r="AW210" s="64">
        <v>7</v>
      </c>
      <c r="AX210" s="64">
        <v>11</v>
      </c>
      <c r="AY210" s="64">
        <v>15</v>
      </c>
      <c r="AZ210" s="64"/>
      <c r="BA210" s="64"/>
      <c r="BB210" s="64"/>
      <c r="BC210" s="64"/>
      <c r="BD210" s="72">
        <f t="shared" si="81"/>
        <v>3048079.11</v>
      </c>
      <c r="BE210" s="73">
        <f t="shared" si="73"/>
        <v>1590.86</v>
      </c>
      <c r="BF210" s="74">
        <f t="shared" si="85"/>
        <v>3373.62</v>
      </c>
      <c r="BG210" s="66">
        <f t="shared" si="74"/>
        <v>3415768.16</v>
      </c>
      <c r="BH210" s="75">
        <f t="shared" si="83"/>
        <v>1.2809813408801729E-3</v>
      </c>
      <c r="BI210" s="76">
        <f t="shared" si="84"/>
        <v>1.2809813408801701E-3</v>
      </c>
      <c r="BJ210" s="76">
        <f>+BI210-'Izračun udjela za 2024. (euri)'!BI210</f>
        <v>1.1648249550024262E-8</v>
      </c>
    </row>
    <row r="211" spans="1:62" ht="15.75" customHeight="1" x14ac:dyDescent="0.25">
      <c r="A211" s="60">
        <v>1</v>
      </c>
      <c r="B211" s="61">
        <v>228</v>
      </c>
      <c r="C211" s="61">
        <v>3</v>
      </c>
      <c r="D211" s="62" t="s">
        <v>87</v>
      </c>
      <c r="E211" s="62" t="s">
        <v>290</v>
      </c>
      <c r="F211" s="63">
        <v>5343</v>
      </c>
      <c r="G211" s="64">
        <v>10</v>
      </c>
      <c r="H211" s="64">
        <v>11549449.01</v>
      </c>
      <c r="I211" s="65">
        <v>0</v>
      </c>
      <c r="J211" s="66">
        <v>12704393.911</v>
      </c>
      <c r="K211" s="64">
        <v>11420708.75</v>
      </c>
      <c r="L211" s="65">
        <v>0</v>
      </c>
      <c r="M211" s="66">
        <v>12562779.625000002</v>
      </c>
      <c r="N211" s="64">
        <v>11102279.470000001</v>
      </c>
      <c r="O211" s="65">
        <v>0</v>
      </c>
      <c r="P211" s="66">
        <v>12212507.417000001</v>
      </c>
      <c r="Q211" s="64">
        <v>11169192.4</v>
      </c>
      <c r="R211" s="65">
        <v>0</v>
      </c>
      <c r="S211" s="66">
        <f t="shared" si="75"/>
        <v>12286111.640000001</v>
      </c>
      <c r="T211" s="64">
        <v>10280528.699999999</v>
      </c>
      <c r="U211" s="65">
        <v>0</v>
      </c>
      <c r="V211" s="67">
        <f t="shared" si="76"/>
        <v>11308581.57</v>
      </c>
      <c r="W211" s="64">
        <v>11850899.560000001</v>
      </c>
      <c r="X211" s="65">
        <v>0</v>
      </c>
      <c r="Y211" s="67">
        <f t="shared" si="72"/>
        <v>13035989.516000001</v>
      </c>
      <c r="Z211" s="64">
        <v>12631324.59</v>
      </c>
      <c r="AA211" s="68">
        <v>17444.419999999998</v>
      </c>
      <c r="AB211" s="65">
        <v>0</v>
      </c>
      <c r="AC211" s="67">
        <f t="shared" si="77"/>
        <v>13896718.187000001</v>
      </c>
      <c r="AD211" s="64">
        <v>12041921.5</v>
      </c>
      <c r="AE211" s="68">
        <v>4647.24</v>
      </c>
      <c r="AF211" s="65">
        <v>0</v>
      </c>
      <c r="AG211" s="67">
        <f t="shared" si="78"/>
        <v>13272351.686000001</v>
      </c>
      <c r="AH211" s="64">
        <v>10682399.75</v>
      </c>
      <c r="AI211" s="68">
        <v>3640</v>
      </c>
      <c r="AJ211" s="64">
        <v>0</v>
      </c>
      <c r="AK211" s="67">
        <f t="shared" si="79"/>
        <v>11776335.725000001</v>
      </c>
      <c r="AL211" s="64">
        <v>12493157.869999999</v>
      </c>
      <c r="AM211" s="68">
        <v>3853.35</v>
      </c>
      <c r="AN211" s="64">
        <v>0</v>
      </c>
      <c r="AO211" s="67">
        <f t="shared" si="80"/>
        <v>13774534.972000001</v>
      </c>
      <c r="AP211" s="69"/>
      <c r="AQ211" s="69"/>
      <c r="AR211" s="69"/>
      <c r="AS211" s="69"/>
      <c r="AT211" s="69"/>
      <c r="AU211" s="71"/>
      <c r="AV211" s="64">
        <v>13</v>
      </c>
      <c r="AW211" s="64">
        <v>19</v>
      </c>
      <c r="AX211" s="64">
        <v>18</v>
      </c>
      <c r="AY211" s="64">
        <v>22</v>
      </c>
      <c r="AZ211" s="64"/>
      <c r="BA211" s="64"/>
      <c r="BB211" s="64"/>
      <c r="BC211" s="64"/>
      <c r="BD211" s="72">
        <f t="shared" si="81"/>
        <v>13151186.02</v>
      </c>
      <c r="BE211" s="73">
        <f t="shared" si="73"/>
        <v>2461.39</v>
      </c>
      <c r="BF211" s="74">
        <f t="shared" si="85"/>
        <v>3373.62</v>
      </c>
      <c r="BG211" s="66">
        <f t="shared" si="74"/>
        <v>4874044.8899999997</v>
      </c>
      <c r="BH211" s="75">
        <f t="shared" si="83"/>
        <v>1.8278642654431074E-3</v>
      </c>
      <c r="BI211" s="76">
        <f t="shared" si="84"/>
        <v>1.82786426544311E-3</v>
      </c>
      <c r="BJ211" s="76">
        <f>+BI211-'Izračun udjela za 2024. (euri)'!BI211</f>
        <v>5.0385627860076443E-8</v>
      </c>
    </row>
    <row r="212" spans="1:62" ht="15.75" customHeight="1" x14ac:dyDescent="0.25">
      <c r="A212" s="60">
        <v>1</v>
      </c>
      <c r="B212" s="61">
        <v>229</v>
      </c>
      <c r="C212" s="61">
        <v>5</v>
      </c>
      <c r="D212" s="62" t="s">
        <v>91</v>
      </c>
      <c r="E212" s="62" t="s">
        <v>291</v>
      </c>
      <c r="F212" s="63">
        <v>6945</v>
      </c>
      <c r="G212" s="64">
        <v>12</v>
      </c>
      <c r="H212" s="64">
        <v>9738320.8900000006</v>
      </c>
      <c r="I212" s="65">
        <v>912783.6189</v>
      </c>
      <c r="J212" s="66">
        <v>9884601.7436320018</v>
      </c>
      <c r="K212" s="64">
        <v>9792310.6799999997</v>
      </c>
      <c r="L212" s="65">
        <v>893050.40850000002</v>
      </c>
      <c r="M212" s="66">
        <v>9967171.5040799994</v>
      </c>
      <c r="N212" s="64">
        <v>9296782.1500000004</v>
      </c>
      <c r="O212" s="65">
        <v>681764.89320000005</v>
      </c>
      <c r="P212" s="66">
        <v>9648819.3276160005</v>
      </c>
      <c r="Q212" s="64">
        <v>9984361.0800000001</v>
      </c>
      <c r="R212" s="65">
        <v>735906.63190000004</v>
      </c>
      <c r="S212" s="66">
        <f t="shared" si="75"/>
        <v>10358268.981872002</v>
      </c>
      <c r="T212" s="64">
        <v>9223530.2899999991</v>
      </c>
      <c r="U212" s="65">
        <v>680532.57056200004</v>
      </c>
      <c r="V212" s="67">
        <f t="shared" si="76"/>
        <v>9568157.4457705598</v>
      </c>
      <c r="W212" s="64">
        <v>15345946.710000001</v>
      </c>
      <c r="X212" s="65">
        <v>1136737.4175130001</v>
      </c>
      <c r="Y212" s="67">
        <f t="shared" si="72"/>
        <v>15914314.407585442</v>
      </c>
      <c r="Z212" s="64">
        <v>14958687.810000001</v>
      </c>
      <c r="AA212" s="68">
        <v>5785.14</v>
      </c>
      <c r="AB212" s="65">
        <v>1108051.581268</v>
      </c>
      <c r="AC212" s="67">
        <f t="shared" si="77"/>
        <v>15512712.576179843</v>
      </c>
      <c r="AD212" s="64">
        <v>14030256.890000001</v>
      </c>
      <c r="AE212" s="68">
        <v>1566.9</v>
      </c>
      <c r="AF212" s="65">
        <v>1020249.159287</v>
      </c>
      <c r="AG212" s="67">
        <f t="shared" si="78"/>
        <v>14571208.658398561</v>
      </c>
      <c r="AH212" s="64">
        <v>13983847.220000001</v>
      </c>
      <c r="AI212" s="68">
        <v>885.12</v>
      </c>
      <c r="AJ212" s="64">
        <v>1054895.1339680001</v>
      </c>
      <c r="AK212" s="67">
        <f t="shared" si="79"/>
        <v>14504635.001955844</v>
      </c>
      <c r="AL212" s="64">
        <v>15017227.02</v>
      </c>
      <c r="AM212" s="68">
        <v>3874.47</v>
      </c>
      <c r="AN212" s="64">
        <v>1101868.9369310001</v>
      </c>
      <c r="AO212" s="67">
        <f t="shared" si="80"/>
        <v>15621181.646637281</v>
      </c>
      <c r="AP212" s="69"/>
      <c r="AQ212" s="69"/>
      <c r="AR212" s="69"/>
      <c r="AS212" s="69"/>
      <c r="AT212" s="69"/>
      <c r="AU212" s="71"/>
      <c r="AV212" s="64">
        <v>0</v>
      </c>
      <c r="AW212" s="64">
        <v>0</v>
      </c>
      <c r="AX212" s="64">
        <v>15</v>
      </c>
      <c r="AY212" s="64">
        <v>24</v>
      </c>
      <c r="AZ212" s="64"/>
      <c r="BA212" s="64"/>
      <c r="BB212" s="64"/>
      <c r="BC212" s="64"/>
      <c r="BD212" s="72">
        <f t="shared" si="81"/>
        <v>15224810.460000001</v>
      </c>
      <c r="BE212" s="73">
        <f t="shared" si="73"/>
        <v>2192.1999999999998</v>
      </c>
      <c r="BF212" s="74">
        <f>+$BJ$601</f>
        <v>3415.13</v>
      </c>
      <c r="BG212" s="66">
        <f t="shared" si="74"/>
        <v>8493248.8500000015</v>
      </c>
      <c r="BH212" s="75">
        <f t="shared" si="83"/>
        <v>3.185138097985546E-3</v>
      </c>
      <c r="BI212" s="76">
        <f t="shared" si="84"/>
        <v>3.1851380979855499E-3</v>
      </c>
      <c r="BJ212" s="76">
        <f>+BI212-'Izračun udjela za 2024. (euri)'!BI212</f>
        <v>-1.9268322098021234E-7</v>
      </c>
    </row>
    <row r="213" spans="1:62" ht="15.75" customHeight="1" x14ac:dyDescent="0.25">
      <c r="A213" s="60">
        <v>1</v>
      </c>
      <c r="B213" s="61">
        <v>230</v>
      </c>
      <c r="C213" s="61">
        <v>14</v>
      </c>
      <c r="D213" s="62" t="s">
        <v>87</v>
      </c>
      <c r="E213" s="62" t="s">
        <v>292</v>
      </c>
      <c r="F213" s="63">
        <v>767</v>
      </c>
      <c r="G213" s="64">
        <v>10</v>
      </c>
      <c r="H213" s="64">
        <v>267052.58</v>
      </c>
      <c r="I213" s="65">
        <v>0</v>
      </c>
      <c r="J213" s="66">
        <v>293757.83800000005</v>
      </c>
      <c r="K213" s="64">
        <v>194991.91</v>
      </c>
      <c r="L213" s="65">
        <v>0</v>
      </c>
      <c r="M213" s="66">
        <v>214491.10100000002</v>
      </c>
      <c r="N213" s="64">
        <v>310734.11</v>
      </c>
      <c r="O213" s="65">
        <v>0</v>
      </c>
      <c r="P213" s="66">
        <v>341807.52100000001</v>
      </c>
      <c r="Q213" s="64">
        <v>167946.13</v>
      </c>
      <c r="R213" s="65">
        <v>0</v>
      </c>
      <c r="S213" s="66">
        <f t="shared" si="75"/>
        <v>184740.74300000002</v>
      </c>
      <c r="T213" s="64">
        <v>65786.22</v>
      </c>
      <c r="U213" s="65">
        <v>0</v>
      </c>
      <c r="V213" s="67">
        <f t="shared" si="76"/>
        <v>72364.842000000004</v>
      </c>
      <c r="W213" s="64">
        <v>190443.51999999999</v>
      </c>
      <c r="X213" s="65">
        <v>0</v>
      </c>
      <c r="Y213" s="67">
        <f t="shared" si="72"/>
        <v>209487.872</v>
      </c>
      <c r="Z213" s="64">
        <v>371689.26</v>
      </c>
      <c r="AA213" s="68">
        <v>683.62</v>
      </c>
      <c r="AB213" s="65">
        <v>0</v>
      </c>
      <c r="AC213" s="67">
        <f t="shared" si="77"/>
        <v>429556.20400000003</v>
      </c>
      <c r="AD213" s="64">
        <v>375221.69</v>
      </c>
      <c r="AE213" s="68">
        <v>2202.5</v>
      </c>
      <c r="AF213" s="65">
        <v>0</v>
      </c>
      <c r="AG213" s="67">
        <f t="shared" si="78"/>
        <v>431771.10900000005</v>
      </c>
      <c r="AH213" s="64">
        <v>422561.18</v>
      </c>
      <c r="AI213" s="68">
        <v>908.09</v>
      </c>
      <c r="AJ213" s="64">
        <v>0</v>
      </c>
      <c r="AK213" s="67">
        <f t="shared" si="79"/>
        <v>485268.39899999998</v>
      </c>
      <c r="AL213" s="64">
        <v>518978.02</v>
      </c>
      <c r="AM213" s="68">
        <v>1515.17</v>
      </c>
      <c r="AN213" s="64">
        <v>0</v>
      </c>
      <c r="AO213" s="67">
        <f t="shared" si="80"/>
        <v>590659.13500000013</v>
      </c>
      <c r="AP213" s="69"/>
      <c r="AQ213" s="69"/>
      <c r="AR213" s="69"/>
      <c r="AS213" s="69"/>
      <c r="AT213" s="69"/>
      <c r="AU213" s="71"/>
      <c r="AV213" s="64">
        <v>13</v>
      </c>
      <c r="AW213" s="64">
        <v>13</v>
      </c>
      <c r="AX213" s="64">
        <v>13</v>
      </c>
      <c r="AY213" s="64">
        <v>13</v>
      </c>
      <c r="AZ213" s="64"/>
      <c r="BA213" s="64"/>
      <c r="BB213" s="64"/>
      <c r="BC213" s="64"/>
      <c r="BD213" s="72">
        <f t="shared" si="81"/>
        <v>429348.54</v>
      </c>
      <c r="BE213" s="73">
        <f t="shared" si="73"/>
        <v>559.78</v>
      </c>
      <c r="BF213" s="74">
        <f>+$BJ$600</f>
        <v>3373.62</v>
      </c>
      <c r="BG213" s="66">
        <f t="shared" si="74"/>
        <v>2158215.2800000003</v>
      </c>
      <c r="BH213" s="75">
        <f t="shared" si="83"/>
        <v>8.0937387251788135E-4</v>
      </c>
      <c r="BI213" s="76">
        <f t="shared" si="84"/>
        <v>8.0937387251788103E-4</v>
      </c>
      <c r="BJ213" s="76">
        <f>+BI213-'Izračun udjela za 2024. (euri)'!BI213</f>
        <v>2.0683956049988815E-8</v>
      </c>
    </row>
    <row r="214" spans="1:62" ht="15.75" customHeight="1" x14ac:dyDescent="0.25">
      <c r="A214" s="60">
        <v>1</v>
      </c>
      <c r="B214" s="61">
        <v>231</v>
      </c>
      <c r="C214" s="61">
        <v>11</v>
      </c>
      <c r="D214" s="62" t="s">
        <v>91</v>
      </c>
      <c r="E214" s="62" t="s">
        <v>293</v>
      </c>
      <c r="F214" s="63">
        <v>5127</v>
      </c>
      <c r="G214" s="64">
        <v>12</v>
      </c>
      <c r="H214" s="64">
        <v>4044050.36</v>
      </c>
      <c r="I214" s="65">
        <v>0</v>
      </c>
      <c r="J214" s="66">
        <v>4529336.4032000005</v>
      </c>
      <c r="K214" s="64">
        <v>4772294.3600000003</v>
      </c>
      <c r="L214" s="65">
        <v>0</v>
      </c>
      <c r="M214" s="66">
        <v>5344969.6832000008</v>
      </c>
      <c r="N214" s="64">
        <v>5107466.2400000002</v>
      </c>
      <c r="O214" s="65">
        <v>0</v>
      </c>
      <c r="P214" s="66">
        <v>5720362.1888000006</v>
      </c>
      <c r="Q214" s="64">
        <v>5470604.9500000002</v>
      </c>
      <c r="R214" s="65">
        <v>0</v>
      </c>
      <c r="S214" s="66">
        <f t="shared" si="75"/>
        <v>6127077.5440000007</v>
      </c>
      <c r="T214" s="64">
        <v>4786027.07</v>
      </c>
      <c r="U214" s="65">
        <v>0</v>
      </c>
      <c r="V214" s="67">
        <f t="shared" si="76"/>
        <v>5360350.3184000012</v>
      </c>
      <c r="W214" s="64">
        <v>7248593.75</v>
      </c>
      <c r="X214" s="65">
        <v>658963.73389799998</v>
      </c>
      <c r="Y214" s="67">
        <f t="shared" si="72"/>
        <v>7380385.6180342408</v>
      </c>
      <c r="Z214" s="64">
        <v>7671857.5199999996</v>
      </c>
      <c r="AA214" s="68">
        <v>37633.519999999997</v>
      </c>
      <c r="AB214" s="65">
        <v>697442.27381399996</v>
      </c>
      <c r="AC214" s="67">
        <f t="shared" si="77"/>
        <v>7799435.5333283208</v>
      </c>
      <c r="AD214" s="64">
        <v>7608362.7699999996</v>
      </c>
      <c r="AE214" s="68">
        <v>3718.18</v>
      </c>
      <c r="AF214" s="65">
        <v>681364.51706400001</v>
      </c>
      <c r="AG214" s="67">
        <f t="shared" si="78"/>
        <v>7784313.6816883208</v>
      </c>
      <c r="AH214" s="64">
        <v>7058141.7800000003</v>
      </c>
      <c r="AI214" s="68">
        <v>7208.73</v>
      </c>
      <c r="AJ214" s="64">
        <v>648009.70423000003</v>
      </c>
      <c r="AK214" s="67">
        <f t="shared" si="79"/>
        <v>7241834.1472624</v>
      </c>
      <c r="AL214" s="64">
        <v>8014254.6200000001</v>
      </c>
      <c r="AM214" s="68">
        <v>7319.79</v>
      </c>
      <c r="AN214" s="64">
        <v>727232.55285400001</v>
      </c>
      <c r="AO214" s="67">
        <f t="shared" si="80"/>
        <v>8215426.5504035214</v>
      </c>
      <c r="AP214" s="69"/>
      <c r="AQ214" s="69"/>
      <c r="AR214" s="69"/>
      <c r="AS214" s="69"/>
      <c r="AT214" s="69"/>
      <c r="AU214" s="71"/>
      <c r="AV214" s="64">
        <v>18</v>
      </c>
      <c r="AW214" s="64">
        <v>18</v>
      </c>
      <c r="AX214" s="64">
        <v>42</v>
      </c>
      <c r="AY214" s="64">
        <v>37</v>
      </c>
      <c r="AZ214" s="64"/>
      <c r="BA214" s="64"/>
      <c r="BB214" s="64"/>
      <c r="BC214" s="64"/>
      <c r="BD214" s="72">
        <f t="shared" si="81"/>
        <v>7684279.1100000003</v>
      </c>
      <c r="BE214" s="73">
        <f t="shared" si="73"/>
        <v>1498.79</v>
      </c>
      <c r="BF214" s="74">
        <f>+$BJ$601</f>
        <v>3415.13</v>
      </c>
      <c r="BG214" s="66">
        <f t="shared" si="74"/>
        <v>9825075.1800000016</v>
      </c>
      <c r="BH214" s="75">
        <f t="shared" si="83"/>
        <v>3.6845995948170287E-3</v>
      </c>
      <c r="BI214" s="76">
        <f t="shared" si="84"/>
        <v>3.68459959481703E-3</v>
      </c>
      <c r="BJ214" s="76">
        <f>+BI214-'Izračun udjela za 2024. (euri)'!BI214</f>
        <v>-1.2737997078004007E-7</v>
      </c>
    </row>
    <row r="215" spans="1:62" ht="15.75" customHeight="1" x14ac:dyDescent="0.25">
      <c r="A215" s="60">
        <v>1</v>
      </c>
      <c r="B215" s="61">
        <v>232</v>
      </c>
      <c r="C215" s="61">
        <v>3</v>
      </c>
      <c r="D215" s="62" t="s">
        <v>87</v>
      </c>
      <c r="E215" s="62" t="s">
        <v>294</v>
      </c>
      <c r="F215" s="63">
        <v>2807</v>
      </c>
      <c r="G215" s="64">
        <v>10</v>
      </c>
      <c r="H215" s="64">
        <v>5328204.18</v>
      </c>
      <c r="I215" s="65">
        <v>298581.17469999997</v>
      </c>
      <c r="J215" s="66">
        <v>5532585.30583</v>
      </c>
      <c r="K215" s="64">
        <v>5345870.6900000004</v>
      </c>
      <c r="L215" s="65">
        <v>299571.1594</v>
      </c>
      <c r="M215" s="66">
        <v>5550929.4836600004</v>
      </c>
      <c r="N215" s="64">
        <v>4234651.24</v>
      </c>
      <c r="O215" s="65">
        <v>237300.3236</v>
      </c>
      <c r="P215" s="66">
        <v>4397086.0080400007</v>
      </c>
      <c r="Q215" s="64">
        <v>4048963.81</v>
      </c>
      <c r="R215" s="65">
        <v>228706.7267</v>
      </c>
      <c r="S215" s="66">
        <f t="shared" si="75"/>
        <v>4202282.7916300008</v>
      </c>
      <c r="T215" s="64">
        <v>3493864.04</v>
      </c>
      <c r="U215" s="65">
        <v>198141.73185800001</v>
      </c>
      <c r="V215" s="67">
        <f t="shared" si="76"/>
        <v>3625294.5389562002</v>
      </c>
      <c r="W215" s="64">
        <v>4702483.1399999997</v>
      </c>
      <c r="X215" s="65">
        <v>266178.57745799999</v>
      </c>
      <c r="Y215" s="67">
        <f t="shared" si="72"/>
        <v>4879935.0187961999</v>
      </c>
      <c r="Z215" s="64">
        <v>5514310.9800000004</v>
      </c>
      <c r="AA215" s="68">
        <v>5122.55</v>
      </c>
      <c r="AB215" s="65">
        <v>312131.131505</v>
      </c>
      <c r="AC215" s="67">
        <f t="shared" si="77"/>
        <v>5721713.0283445008</v>
      </c>
      <c r="AD215" s="64">
        <v>4935490.22</v>
      </c>
      <c r="AE215" s="68">
        <v>418.5</v>
      </c>
      <c r="AF215" s="65">
        <v>273296.91852100001</v>
      </c>
      <c r="AG215" s="67">
        <f t="shared" si="78"/>
        <v>5132902.2816268997</v>
      </c>
      <c r="AH215" s="64">
        <v>4717457.1900000004</v>
      </c>
      <c r="AI215" s="68">
        <v>3202.84</v>
      </c>
      <c r="AJ215" s="64">
        <v>267048.08549999999</v>
      </c>
      <c r="AK215" s="67">
        <f t="shared" si="79"/>
        <v>4896876.8909500008</v>
      </c>
      <c r="AL215" s="64">
        <v>4696154.83</v>
      </c>
      <c r="AM215" s="68">
        <v>477</v>
      </c>
      <c r="AN215" s="64">
        <v>265820.17875000002</v>
      </c>
      <c r="AO215" s="67">
        <f t="shared" si="80"/>
        <v>4877793.416375001</v>
      </c>
      <c r="AP215" s="69"/>
      <c r="AQ215" s="69"/>
      <c r="AR215" s="69"/>
      <c r="AS215" s="69"/>
      <c r="AT215" s="69"/>
      <c r="AU215" s="71"/>
      <c r="AV215" s="64">
        <v>3</v>
      </c>
      <c r="AW215" s="64">
        <v>3</v>
      </c>
      <c r="AX215" s="64">
        <v>3</v>
      </c>
      <c r="AY215" s="64">
        <v>3</v>
      </c>
      <c r="AZ215" s="64"/>
      <c r="BA215" s="64"/>
      <c r="BB215" s="64"/>
      <c r="BC215" s="64"/>
      <c r="BD215" s="72">
        <f t="shared" si="81"/>
        <v>5101844.13</v>
      </c>
      <c r="BE215" s="73">
        <f t="shared" si="73"/>
        <v>1817.54</v>
      </c>
      <c r="BF215" s="74">
        <f t="shared" ref="BF215:BF223" si="86">+$BJ$600</f>
        <v>3373.62</v>
      </c>
      <c r="BG215" s="66">
        <f t="shared" si="74"/>
        <v>4367916.5599999996</v>
      </c>
      <c r="BH215" s="75">
        <f t="shared" si="83"/>
        <v>1.6380560242359983E-3</v>
      </c>
      <c r="BI215" s="76">
        <f t="shared" si="84"/>
        <v>1.6380560242360001E-3</v>
      </c>
      <c r="BJ215" s="76">
        <f>+BI215-'Izračun udjela za 2024. (euri)'!BI215</f>
        <v>5.2683007870047913E-8</v>
      </c>
    </row>
    <row r="216" spans="1:62" ht="15.75" customHeight="1" x14ac:dyDescent="0.25">
      <c r="A216" s="60">
        <v>1</v>
      </c>
      <c r="B216" s="61">
        <v>234</v>
      </c>
      <c r="C216" s="61">
        <v>13</v>
      </c>
      <c r="D216" s="62" t="s">
        <v>87</v>
      </c>
      <c r="E216" s="62" t="s">
        <v>295</v>
      </c>
      <c r="F216" s="63">
        <v>593</v>
      </c>
      <c r="G216" s="64">
        <v>10</v>
      </c>
      <c r="H216" s="64">
        <v>219513.04</v>
      </c>
      <c r="I216" s="65">
        <v>27132.245599999998</v>
      </c>
      <c r="J216" s="66">
        <v>211618.87384000004</v>
      </c>
      <c r="K216" s="64">
        <v>180362.02</v>
      </c>
      <c r="L216" s="65">
        <v>26627.199400000001</v>
      </c>
      <c r="M216" s="66">
        <v>169108.30265999999</v>
      </c>
      <c r="N216" s="64">
        <v>189513.67</v>
      </c>
      <c r="O216" s="65">
        <v>10620.082</v>
      </c>
      <c r="P216" s="66">
        <v>196782.94680000003</v>
      </c>
      <c r="Q216" s="64">
        <v>292446.64</v>
      </c>
      <c r="R216" s="65">
        <v>16529.338299999999</v>
      </c>
      <c r="S216" s="66">
        <f t="shared" si="75"/>
        <v>303509.03187000006</v>
      </c>
      <c r="T216" s="64">
        <v>186157.14</v>
      </c>
      <c r="U216" s="65">
        <v>10638.289503</v>
      </c>
      <c r="V216" s="67">
        <f t="shared" si="76"/>
        <v>193070.73554670002</v>
      </c>
      <c r="W216" s="64">
        <v>412781.32</v>
      </c>
      <c r="X216" s="65">
        <v>23365.226634999999</v>
      </c>
      <c r="Y216" s="67">
        <f t="shared" si="72"/>
        <v>428357.70270150003</v>
      </c>
      <c r="Z216" s="64">
        <v>577692.92000000004</v>
      </c>
      <c r="AA216" s="68">
        <v>11102.91</v>
      </c>
      <c r="AB216" s="65">
        <v>32699.860026999999</v>
      </c>
      <c r="AC216" s="67">
        <f t="shared" si="77"/>
        <v>618629.16497030016</v>
      </c>
      <c r="AD216" s="64">
        <v>592971.77</v>
      </c>
      <c r="AE216" s="68">
        <v>3332.74</v>
      </c>
      <c r="AF216" s="65">
        <v>32474.831161999999</v>
      </c>
      <c r="AG216" s="67">
        <f t="shared" si="78"/>
        <v>644230.61872180016</v>
      </c>
      <c r="AH216" s="64">
        <v>583348.1</v>
      </c>
      <c r="AI216" s="68">
        <v>2157.0500000000002</v>
      </c>
      <c r="AJ216" s="64">
        <v>33037.230750000002</v>
      </c>
      <c r="AK216" s="67">
        <f t="shared" si="79"/>
        <v>654119.20117499994</v>
      </c>
      <c r="AL216" s="64">
        <v>457266.28</v>
      </c>
      <c r="AM216" s="68">
        <v>12082.86</v>
      </c>
      <c r="AN216" s="64">
        <v>27928.26225</v>
      </c>
      <c r="AO216" s="67">
        <f t="shared" si="80"/>
        <v>526630.67352500011</v>
      </c>
      <c r="AP216" s="69"/>
      <c r="AQ216" s="69"/>
      <c r="AR216" s="69"/>
      <c r="AS216" s="69"/>
      <c r="AT216" s="69"/>
      <c r="AU216" s="71"/>
      <c r="AV216" s="64">
        <v>19</v>
      </c>
      <c r="AW216" s="64">
        <v>19</v>
      </c>
      <c r="AX216" s="64">
        <v>31</v>
      </c>
      <c r="AY216" s="64">
        <v>41</v>
      </c>
      <c r="AZ216" s="64"/>
      <c r="BA216" s="64"/>
      <c r="BB216" s="64"/>
      <c r="BC216" s="64"/>
      <c r="BD216" s="72">
        <f t="shared" si="81"/>
        <v>574393.47</v>
      </c>
      <c r="BE216" s="73">
        <f t="shared" si="73"/>
        <v>968.62</v>
      </c>
      <c r="BF216" s="74">
        <f t="shared" si="86"/>
        <v>3373.62</v>
      </c>
      <c r="BG216" s="66">
        <f t="shared" si="74"/>
        <v>1426165</v>
      </c>
      <c r="BH216" s="75">
        <f t="shared" si="83"/>
        <v>5.3484038390251044E-4</v>
      </c>
      <c r="BI216" s="76">
        <f t="shared" si="84"/>
        <v>5.3484038390251001E-4</v>
      </c>
      <c r="BJ216" s="76">
        <f>+BI216-'Izračun udjela za 2024. (euri)'!BI216</f>
        <v>1.2274935010060314E-8</v>
      </c>
    </row>
    <row r="217" spans="1:62" ht="15.75" customHeight="1" x14ac:dyDescent="0.25">
      <c r="A217" s="60">
        <v>1</v>
      </c>
      <c r="B217" s="61">
        <v>235</v>
      </c>
      <c r="C217" s="61">
        <v>18</v>
      </c>
      <c r="D217" s="62" t="s">
        <v>87</v>
      </c>
      <c r="E217" s="62" t="s">
        <v>296</v>
      </c>
      <c r="F217" s="63">
        <v>4087</v>
      </c>
      <c r="G217" s="64">
        <v>10</v>
      </c>
      <c r="H217" s="64">
        <v>10832151.710000001</v>
      </c>
      <c r="I217" s="65">
        <v>510657.63900000002</v>
      </c>
      <c r="J217" s="66">
        <v>11353643.478100002</v>
      </c>
      <c r="K217" s="64">
        <v>10574918.91</v>
      </c>
      <c r="L217" s="65">
        <v>498530.97600000002</v>
      </c>
      <c r="M217" s="66">
        <v>11084026.727400001</v>
      </c>
      <c r="N217" s="64">
        <v>10030399.24</v>
      </c>
      <c r="O217" s="65">
        <v>472862.1568</v>
      </c>
      <c r="P217" s="66">
        <v>10513290.791520001</v>
      </c>
      <c r="Q217" s="64">
        <v>10830033.810000001</v>
      </c>
      <c r="R217" s="65">
        <v>513038.19809999998</v>
      </c>
      <c r="S217" s="66">
        <f t="shared" si="75"/>
        <v>11348695.173090002</v>
      </c>
      <c r="T217" s="64">
        <v>10603124.65</v>
      </c>
      <c r="U217" s="65">
        <v>502835.60043300001</v>
      </c>
      <c r="V217" s="67">
        <f t="shared" si="76"/>
        <v>11110317.954523701</v>
      </c>
      <c r="W217" s="64">
        <v>12174415.460000001</v>
      </c>
      <c r="X217" s="65">
        <v>579737.25938900001</v>
      </c>
      <c r="Y217" s="67">
        <f t="shared" si="72"/>
        <v>12754146.020672102</v>
      </c>
      <c r="Z217" s="64">
        <v>12565506.4</v>
      </c>
      <c r="AA217" s="68">
        <v>548393.91</v>
      </c>
      <c r="AB217" s="65">
        <v>598360.73716500006</v>
      </c>
      <c r="AC217" s="67">
        <f t="shared" si="77"/>
        <v>17192176.928118501</v>
      </c>
      <c r="AD217" s="64">
        <v>11851122.699999999</v>
      </c>
      <c r="AE217" s="68">
        <v>467929.69</v>
      </c>
      <c r="AF217" s="65">
        <v>563684.57707100001</v>
      </c>
      <c r="AG217" s="67">
        <f t="shared" si="78"/>
        <v>16561059.276221901</v>
      </c>
      <c r="AH217" s="64">
        <v>12051295.859999999</v>
      </c>
      <c r="AI217" s="68">
        <v>618680.29</v>
      </c>
      <c r="AJ217" s="64">
        <v>573871.5</v>
      </c>
      <c r="AK217" s="67">
        <f t="shared" si="79"/>
        <v>17331868.477000002</v>
      </c>
      <c r="AL217" s="64">
        <v>14960502.09</v>
      </c>
      <c r="AM217" s="68">
        <v>713803.01</v>
      </c>
      <c r="AN217" s="64">
        <v>712405.15687499999</v>
      </c>
      <c r="AO217" s="67">
        <f t="shared" si="80"/>
        <v>20322823.315437499</v>
      </c>
      <c r="AP217" s="69"/>
      <c r="AQ217" s="69"/>
      <c r="AR217" s="69"/>
      <c r="AS217" s="69"/>
      <c r="AT217" s="69"/>
      <c r="AU217" s="71"/>
      <c r="AV217" s="64">
        <v>2807</v>
      </c>
      <c r="AW217" s="64">
        <v>2824</v>
      </c>
      <c r="AX217" s="64">
        <v>3265</v>
      </c>
      <c r="AY217" s="64">
        <v>3294</v>
      </c>
      <c r="AZ217" s="64"/>
      <c r="BA217" s="64"/>
      <c r="BB217" s="64"/>
      <c r="BC217" s="64"/>
      <c r="BD217" s="72">
        <f t="shared" si="81"/>
        <v>16832414.800000001</v>
      </c>
      <c r="BE217" s="73">
        <f t="shared" si="73"/>
        <v>4118.53</v>
      </c>
      <c r="BF217" s="74">
        <f t="shared" si="86"/>
        <v>3373.62</v>
      </c>
      <c r="BG217" s="66">
        <f t="shared" si="74"/>
        <v>0</v>
      </c>
      <c r="BH217" s="75">
        <f t="shared" si="83"/>
        <v>0</v>
      </c>
      <c r="BI217" s="76">
        <f t="shared" si="84"/>
        <v>0</v>
      </c>
      <c r="BJ217" s="76">
        <f>+BI217-'Izračun udjela za 2024. (euri)'!BI217</f>
        <v>0</v>
      </c>
    </row>
    <row r="218" spans="1:62" ht="15.75" customHeight="1" x14ac:dyDescent="0.25">
      <c r="A218" s="60">
        <v>1</v>
      </c>
      <c r="B218" s="61">
        <v>236</v>
      </c>
      <c r="C218" s="61">
        <v>2</v>
      </c>
      <c r="D218" s="62" t="s">
        <v>87</v>
      </c>
      <c r="E218" s="62" t="s">
        <v>297</v>
      </c>
      <c r="F218" s="63">
        <v>2703</v>
      </c>
      <c r="G218" s="64">
        <v>10</v>
      </c>
      <c r="H218" s="64">
        <v>2592107.09</v>
      </c>
      <c r="I218" s="65">
        <v>0</v>
      </c>
      <c r="J218" s="66">
        <v>2851317.7990000001</v>
      </c>
      <c r="K218" s="64">
        <v>2841279.38</v>
      </c>
      <c r="L218" s="65">
        <v>0</v>
      </c>
      <c r="M218" s="66">
        <v>3125407.318</v>
      </c>
      <c r="N218" s="64">
        <v>2067638.59</v>
      </c>
      <c r="O218" s="65">
        <v>0</v>
      </c>
      <c r="P218" s="66">
        <v>2274402.4490000005</v>
      </c>
      <c r="Q218" s="64">
        <v>2718511</v>
      </c>
      <c r="R218" s="65">
        <v>0</v>
      </c>
      <c r="S218" s="66">
        <f t="shared" si="75"/>
        <v>2990362.1</v>
      </c>
      <c r="T218" s="64">
        <v>2252984.81</v>
      </c>
      <c r="U218" s="65">
        <v>0</v>
      </c>
      <c r="V218" s="67">
        <f t="shared" si="76"/>
        <v>2478283.2910000002</v>
      </c>
      <c r="W218" s="64">
        <v>3354490.75</v>
      </c>
      <c r="X218" s="65">
        <v>0</v>
      </c>
      <c r="Y218" s="67">
        <f t="shared" si="72"/>
        <v>3689939.8250000002</v>
      </c>
      <c r="Z218" s="64">
        <v>4404107.83</v>
      </c>
      <c r="AA218" s="68">
        <v>1690</v>
      </c>
      <c r="AB218" s="65">
        <v>0</v>
      </c>
      <c r="AC218" s="67">
        <f t="shared" si="77"/>
        <v>4844518.6130000008</v>
      </c>
      <c r="AD218" s="64">
        <v>4437342.13</v>
      </c>
      <c r="AE218" s="68">
        <v>3323.16</v>
      </c>
      <c r="AF218" s="65">
        <v>0</v>
      </c>
      <c r="AG218" s="67">
        <f t="shared" si="78"/>
        <v>4881076.3430000003</v>
      </c>
      <c r="AH218" s="64">
        <v>4087071.06</v>
      </c>
      <c r="AI218" s="68">
        <v>0</v>
      </c>
      <c r="AJ218" s="64">
        <v>0</v>
      </c>
      <c r="AK218" s="67">
        <f t="shared" si="79"/>
        <v>4495778.1660000002</v>
      </c>
      <c r="AL218" s="64">
        <v>4525191.2300000004</v>
      </c>
      <c r="AM218" s="68">
        <v>0</v>
      </c>
      <c r="AN218" s="64">
        <v>0</v>
      </c>
      <c r="AO218" s="67">
        <f t="shared" si="80"/>
        <v>4977710.3530000011</v>
      </c>
      <c r="AP218" s="69"/>
      <c r="AQ218" s="69"/>
      <c r="AR218" s="69"/>
      <c r="AS218" s="69"/>
      <c r="AT218" s="69"/>
      <c r="AU218" s="71"/>
      <c r="AV218" s="64">
        <v>0</v>
      </c>
      <c r="AW218" s="64">
        <v>0</v>
      </c>
      <c r="AX218" s="64">
        <v>0</v>
      </c>
      <c r="AY218" s="64">
        <v>0</v>
      </c>
      <c r="AZ218" s="64"/>
      <c r="BA218" s="64"/>
      <c r="BB218" s="64"/>
      <c r="BC218" s="64"/>
      <c r="BD218" s="72">
        <f t="shared" si="81"/>
        <v>4577804.66</v>
      </c>
      <c r="BE218" s="73">
        <f t="shared" si="73"/>
        <v>1693.6</v>
      </c>
      <c r="BF218" s="74">
        <f t="shared" si="86"/>
        <v>3373.62</v>
      </c>
      <c r="BG218" s="66">
        <f t="shared" si="74"/>
        <v>4541094.0599999996</v>
      </c>
      <c r="BH218" s="75">
        <f t="shared" si="83"/>
        <v>1.7030010485377285E-3</v>
      </c>
      <c r="BI218" s="76">
        <f t="shared" si="84"/>
        <v>1.70300104853773E-3</v>
      </c>
      <c r="BJ218" s="76">
        <f>+BI218-'Izračun udjela za 2024. (euri)'!BI218</f>
        <v>4.7766746430000576E-8</v>
      </c>
    </row>
    <row r="219" spans="1:62" ht="15.75" customHeight="1" x14ac:dyDescent="0.25">
      <c r="A219" s="60">
        <v>1</v>
      </c>
      <c r="B219" s="61">
        <v>237</v>
      </c>
      <c r="C219" s="61">
        <v>8</v>
      </c>
      <c r="D219" s="62" t="s">
        <v>87</v>
      </c>
      <c r="E219" s="62" t="s">
        <v>298</v>
      </c>
      <c r="F219" s="63">
        <v>850</v>
      </c>
      <c r="G219" s="64">
        <v>10</v>
      </c>
      <c r="H219" s="64">
        <v>1483491.59</v>
      </c>
      <c r="I219" s="65">
        <v>0</v>
      </c>
      <c r="J219" s="66">
        <v>1631840.7490000003</v>
      </c>
      <c r="K219" s="64">
        <v>1307647.3</v>
      </c>
      <c r="L219" s="65">
        <v>0</v>
      </c>
      <c r="M219" s="66">
        <v>1438412.0300000003</v>
      </c>
      <c r="N219" s="64">
        <v>1327499.3899999999</v>
      </c>
      <c r="O219" s="65">
        <v>0</v>
      </c>
      <c r="P219" s="66">
        <v>1460249.3289999999</v>
      </c>
      <c r="Q219" s="64">
        <v>1506700.31</v>
      </c>
      <c r="R219" s="65">
        <v>0</v>
      </c>
      <c r="S219" s="66">
        <f t="shared" si="75"/>
        <v>1657370.3410000002</v>
      </c>
      <c r="T219" s="64">
        <v>1215660.3899999999</v>
      </c>
      <c r="U219" s="65">
        <v>0</v>
      </c>
      <c r="V219" s="67">
        <f t="shared" si="76"/>
        <v>1337226.429</v>
      </c>
      <c r="W219" s="64">
        <v>1466149.96</v>
      </c>
      <c r="X219" s="65">
        <v>0</v>
      </c>
      <c r="Y219" s="67">
        <f t="shared" si="72"/>
        <v>1612764.956</v>
      </c>
      <c r="Z219" s="64">
        <v>1873438.85</v>
      </c>
      <c r="AA219" s="68">
        <v>13147.85</v>
      </c>
      <c r="AB219" s="65">
        <v>0</v>
      </c>
      <c r="AC219" s="67">
        <f t="shared" si="77"/>
        <v>2199770.1</v>
      </c>
      <c r="AD219" s="64">
        <v>1668813.17</v>
      </c>
      <c r="AE219" s="68">
        <v>13029.01</v>
      </c>
      <c r="AF219" s="65">
        <v>0</v>
      </c>
      <c r="AG219" s="67">
        <f t="shared" si="78"/>
        <v>1981412.5760000001</v>
      </c>
      <c r="AH219" s="64">
        <v>1419558.71</v>
      </c>
      <c r="AI219" s="68">
        <v>18944.97</v>
      </c>
      <c r="AJ219" s="64">
        <v>0</v>
      </c>
      <c r="AK219" s="67">
        <f t="shared" si="79"/>
        <v>1728775.1140000001</v>
      </c>
      <c r="AL219" s="64">
        <v>1646161.54</v>
      </c>
      <c r="AM219" s="68">
        <v>16187.75</v>
      </c>
      <c r="AN219" s="64">
        <v>0</v>
      </c>
      <c r="AO219" s="67">
        <f t="shared" si="80"/>
        <v>1982721.1690000002</v>
      </c>
      <c r="AP219" s="69"/>
      <c r="AQ219" s="69"/>
      <c r="AR219" s="69"/>
      <c r="AS219" s="69"/>
      <c r="AT219" s="69"/>
      <c r="AU219" s="71"/>
      <c r="AV219" s="64">
        <v>93</v>
      </c>
      <c r="AW219" s="64">
        <v>97</v>
      </c>
      <c r="AX219" s="64">
        <v>114</v>
      </c>
      <c r="AY219" s="64">
        <v>115</v>
      </c>
      <c r="AZ219" s="64"/>
      <c r="BA219" s="64"/>
      <c r="BB219" s="64"/>
      <c r="BC219" s="64"/>
      <c r="BD219" s="72">
        <f t="shared" si="81"/>
        <v>1901088.78</v>
      </c>
      <c r="BE219" s="73">
        <f t="shared" si="73"/>
        <v>2236.58</v>
      </c>
      <c r="BF219" s="74">
        <f t="shared" si="86"/>
        <v>3373.62</v>
      </c>
      <c r="BG219" s="66">
        <f t="shared" si="74"/>
        <v>966484</v>
      </c>
      <c r="BH219" s="75">
        <f t="shared" si="83"/>
        <v>3.6245081992310418E-4</v>
      </c>
      <c r="BI219" s="76">
        <f t="shared" si="84"/>
        <v>3.6245081992310402E-4</v>
      </c>
      <c r="BJ219" s="76">
        <f>+BI219-'Izračun udjela za 2024. (euri)'!BI219</f>
        <v>1.5751857130393183E-9</v>
      </c>
    </row>
    <row r="220" spans="1:62" ht="15.75" customHeight="1" x14ac:dyDescent="0.25">
      <c r="A220" s="60">
        <v>1</v>
      </c>
      <c r="B220" s="61">
        <v>239</v>
      </c>
      <c r="C220" s="61">
        <v>16</v>
      </c>
      <c r="D220" s="62" t="s">
        <v>87</v>
      </c>
      <c r="E220" s="62" t="s">
        <v>299</v>
      </c>
      <c r="F220" s="63">
        <v>980</v>
      </c>
      <c r="G220" s="64">
        <v>10</v>
      </c>
      <c r="H220" s="64">
        <v>482971.76</v>
      </c>
      <c r="I220" s="65">
        <v>62779.840600000003</v>
      </c>
      <c r="J220" s="66">
        <v>462211.11134000006</v>
      </c>
      <c r="K220" s="64">
        <v>499681.24</v>
      </c>
      <c r="L220" s="65">
        <v>64326.487200000003</v>
      </c>
      <c r="M220" s="66">
        <v>478890.22808000003</v>
      </c>
      <c r="N220" s="64">
        <v>699841.69</v>
      </c>
      <c r="O220" s="65">
        <v>32992.408499999998</v>
      </c>
      <c r="P220" s="66">
        <v>733534.20964999998</v>
      </c>
      <c r="Q220" s="64">
        <v>681467.9</v>
      </c>
      <c r="R220" s="65">
        <v>32606.768599999999</v>
      </c>
      <c r="S220" s="66">
        <f t="shared" si="75"/>
        <v>713747.2445400001</v>
      </c>
      <c r="T220" s="64">
        <v>725574.68</v>
      </c>
      <c r="U220" s="65">
        <v>34884.816630000001</v>
      </c>
      <c r="V220" s="67">
        <f t="shared" si="76"/>
        <v>759758.84970700007</v>
      </c>
      <c r="W220" s="64">
        <v>1046488.29</v>
      </c>
      <c r="X220" s="65">
        <v>49832.962475</v>
      </c>
      <c r="Y220" s="67">
        <f t="shared" si="72"/>
        <v>1096320.8602775002</v>
      </c>
      <c r="Z220" s="64">
        <v>1141841.71</v>
      </c>
      <c r="AA220" s="68">
        <v>0</v>
      </c>
      <c r="AB220" s="65">
        <v>54373.595626000002</v>
      </c>
      <c r="AC220" s="67">
        <f t="shared" si="77"/>
        <v>1201164.9258113999</v>
      </c>
      <c r="AD220" s="64">
        <v>1278938.21</v>
      </c>
      <c r="AE220" s="68">
        <v>472.48</v>
      </c>
      <c r="AF220" s="65">
        <v>60901.954483000001</v>
      </c>
      <c r="AG220" s="67">
        <f t="shared" si="78"/>
        <v>1355820.1530686999</v>
      </c>
      <c r="AH220" s="64">
        <v>1077851.96</v>
      </c>
      <c r="AI220" s="68">
        <v>1758.86</v>
      </c>
      <c r="AJ220" s="64">
        <v>50504.571800999998</v>
      </c>
      <c r="AK220" s="67">
        <f t="shared" si="79"/>
        <v>1144647.3810189001</v>
      </c>
      <c r="AL220" s="64">
        <v>1370315.82</v>
      </c>
      <c r="AM220" s="68">
        <v>2264.46</v>
      </c>
      <c r="AN220" s="64">
        <v>67015.585477000001</v>
      </c>
      <c r="AO220" s="67">
        <f t="shared" si="80"/>
        <v>1447639.3519753001</v>
      </c>
      <c r="AP220" s="69"/>
      <c r="AQ220" s="69"/>
      <c r="AR220" s="69"/>
      <c r="AS220" s="69"/>
      <c r="AT220" s="69"/>
      <c r="AU220" s="71"/>
      <c r="AV220" s="64">
        <v>3</v>
      </c>
      <c r="AW220" s="64">
        <v>10</v>
      </c>
      <c r="AX220" s="64">
        <v>10</v>
      </c>
      <c r="AY220" s="64">
        <v>10</v>
      </c>
      <c r="AZ220" s="64"/>
      <c r="BA220" s="64"/>
      <c r="BB220" s="64"/>
      <c r="BC220" s="64"/>
      <c r="BD220" s="72">
        <f t="shared" si="81"/>
        <v>1249118.53</v>
      </c>
      <c r="BE220" s="73">
        <f t="shared" si="73"/>
        <v>1274.6099999999999</v>
      </c>
      <c r="BF220" s="74">
        <f t="shared" si="86"/>
        <v>3373.62</v>
      </c>
      <c r="BG220" s="66">
        <f t="shared" si="74"/>
        <v>2057029.8000000003</v>
      </c>
      <c r="BH220" s="75">
        <f t="shared" si="83"/>
        <v>7.7142729482977386E-4</v>
      </c>
      <c r="BI220" s="76">
        <f t="shared" si="84"/>
        <v>7.7142729482977397E-4</v>
      </c>
      <c r="BJ220" s="76">
        <f>+BI220-'Izračun udjela za 2024. (euri)'!BI220</f>
        <v>1.5519311341995017E-8</v>
      </c>
    </row>
    <row r="221" spans="1:62" ht="15.75" customHeight="1" x14ac:dyDescent="0.25">
      <c r="A221" s="60">
        <v>1</v>
      </c>
      <c r="B221" s="61">
        <v>240</v>
      </c>
      <c r="C221" s="61">
        <v>9</v>
      </c>
      <c r="D221" s="62" t="s">
        <v>87</v>
      </c>
      <c r="E221" s="62" t="s">
        <v>300</v>
      </c>
      <c r="F221" s="63">
        <v>943</v>
      </c>
      <c r="G221" s="64">
        <v>10</v>
      </c>
      <c r="H221" s="64">
        <v>1124144.6499999999</v>
      </c>
      <c r="I221" s="65">
        <v>46050.401100000003</v>
      </c>
      <c r="J221" s="66">
        <v>1185903.6737900001</v>
      </c>
      <c r="K221" s="64">
        <v>1103862.1000000001</v>
      </c>
      <c r="L221" s="65">
        <v>47622.765099999997</v>
      </c>
      <c r="M221" s="66">
        <v>1161863.2683900003</v>
      </c>
      <c r="N221" s="64">
        <v>1247797.23</v>
      </c>
      <c r="O221" s="65">
        <v>91505.560100000002</v>
      </c>
      <c r="P221" s="66">
        <v>1271920.8368900002</v>
      </c>
      <c r="Q221" s="64">
        <v>1200629.3899999999</v>
      </c>
      <c r="R221" s="65">
        <v>89144.771900000007</v>
      </c>
      <c r="S221" s="66">
        <f t="shared" si="75"/>
        <v>1222633.0799099999</v>
      </c>
      <c r="T221" s="64">
        <v>1022716.36</v>
      </c>
      <c r="U221" s="65">
        <v>76297.383027999997</v>
      </c>
      <c r="V221" s="67">
        <f t="shared" si="76"/>
        <v>1041060.8746692</v>
      </c>
      <c r="W221" s="64">
        <v>1955312.88</v>
      </c>
      <c r="X221" s="65">
        <v>144838.42993400001</v>
      </c>
      <c r="Y221" s="67">
        <f t="shared" si="72"/>
        <v>1991521.8950725999</v>
      </c>
      <c r="Z221" s="64">
        <v>1690013.83</v>
      </c>
      <c r="AA221" s="68">
        <v>9767.32</v>
      </c>
      <c r="AB221" s="65">
        <v>125186.66564200001</v>
      </c>
      <c r="AC221" s="67">
        <f t="shared" si="77"/>
        <v>1854115.8287938002</v>
      </c>
      <c r="AD221" s="64">
        <v>1611136.23</v>
      </c>
      <c r="AE221" s="68">
        <v>20140.849999999999</v>
      </c>
      <c r="AF221" s="65">
        <v>121236.525264</v>
      </c>
      <c r="AG221" s="67">
        <f t="shared" si="78"/>
        <v>1801534.7402096</v>
      </c>
      <c r="AH221" s="64">
        <v>1360501.99</v>
      </c>
      <c r="AI221" s="68">
        <v>20413.04</v>
      </c>
      <c r="AJ221" s="64">
        <v>100626.81344899999</v>
      </c>
      <c r="AK221" s="67">
        <f t="shared" si="79"/>
        <v>1645558.3502061001</v>
      </c>
      <c r="AL221" s="64">
        <v>1846434.09</v>
      </c>
      <c r="AM221" s="68">
        <v>28840.400000000001</v>
      </c>
      <c r="AN221" s="64">
        <v>136772.975657</v>
      </c>
      <c r="AO221" s="67">
        <f t="shared" si="80"/>
        <v>2157452.7857773006</v>
      </c>
      <c r="AP221" s="69"/>
      <c r="AQ221" s="69"/>
      <c r="AR221" s="69"/>
      <c r="AS221" s="69"/>
      <c r="AT221" s="69"/>
      <c r="AU221" s="71"/>
      <c r="AV221" s="64">
        <v>87</v>
      </c>
      <c r="AW221" s="64">
        <v>112</v>
      </c>
      <c r="AX221" s="64">
        <v>171</v>
      </c>
      <c r="AY221" s="64">
        <v>187</v>
      </c>
      <c r="AZ221" s="64"/>
      <c r="BA221" s="64"/>
      <c r="BB221" s="64"/>
      <c r="BC221" s="64"/>
      <c r="BD221" s="72">
        <f t="shared" si="81"/>
        <v>1890036.72</v>
      </c>
      <c r="BE221" s="73">
        <f t="shared" si="73"/>
        <v>2004.28</v>
      </c>
      <c r="BF221" s="74">
        <f t="shared" si="86"/>
        <v>3373.62</v>
      </c>
      <c r="BG221" s="66">
        <f t="shared" si="74"/>
        <v>1291287.6199999999</v>
      </c>
      <c r="BH221" s="75">
        <f t="shared" si="83"/>
        <v>4.8425867021653103E-4</v>
      </c>
      <c r="BI221" s="76">
        <f t="shared" si="84"/>
        <v>4.8425867021653098E-4</v>
      </c>
      <c r="BJ221" s="76">
        <f>+BI221-'Izračun udjela za 2024. (euri)'!BI221</f>
        <v>5.5020136299635883E-9</v>
      </c>
    </row>
    <row r="222" spans="1:62" ht="15.75" customHeight="1" x14ac:dyDescent="0.25">
      <c r="A222" s="60">
        <v>1</v>
      </c>
      <c r="B222" s="61">
        <v>242</v>
      </c>
      <c r="C222" s="61">
        <v>8</v>
      </c>
      <c r="D222" s="62" t="s">
        <v>87</v>
      </c>
      <c r="E222" s="62" t="s">
        <v>301</v>
      </c>
      <c r="F222" s="63">
        <v>3527</v>
      </c>
      <c r="G222" s="64">
        <v>10</v>
      </c>
      <c r="H222" s="64">
        <v>12488579.74</v>
      </c>
      <c r="I222" s="65">
        <v>0</v>
      </c>
      <c r="J222" s="66">
        <v>13737437.714000002</v>
      </c>
      <c r="K222" s="64">
        <v>11537374.58</v>
      </c>
      <c r="L222" s="65">
        <v>0</v>
      </c>
      <c r="M222" s="66">
        <v>12691112.038000001</v>
      </c>
      <c r="N222" s="64">
        <v>10968547.82</v>
      </c>
      <c r="O222" s="65">
        <v>0</v>
      </c>
      <c r="P222" s="66">
        <v>12065402.602000002</v>
      </c>
      <c r="Q222" s="64">
        <v>11805480.51</v>
      </c>
      <c r="R222" s="65">
        <v>0</v>
      </c>
      <c r="S222" s="66">
        <f t="shared" si="75"/>
        <v>12986028.561000001</v>
      </c>
      <c r="T222" s="64">
        <v>12202875.039999999</v>
      </c>
      <c r="U222" s="65">
        <v>0</v>
      </c>
      <c r="V222" s="67">
        <f t="shared" si="76"/>
        <v>13423162.544</v>
      </c>
      <c r="W222" s="64">
        <v>11708712.689999999</v>
      </c>
      <c r="X222" s="65">
        <v>0</v>
      </c>
      <c r="Y222" s="67">
        <f t="shared" si="72"/>
        <v>12879583.959000001</v>
      </c>
      <c r="Z222" s="64">
        <v>13120905.699999999</v>
      </c>
      <c r="AA222" s="68">
        <v>424703.29</v>
      </c>
      <c r="AB222" s="65">
        <v>0</v>
      </c>
      <c r="AC222" s="67">
        <f t="shared" si="77"/>
        <v>16355022.651000002</v>
      </c>
      <c r="AD222" s="64">
        <v>11260822.390000001</v>
      </c>
      <c r="AE222" s="68">
        <v>363053.92</v>
      </c>
      <c r="AF222" s="65">
        <v>0</v>
      </c>
      <c r="AG222" s="67">
        <f t="shared" si="78"/>
        <v>14408095.317000002</v>
      </c>
      <c r="AH222" s="64">
        <v>10008143.98</v>
      </c>
      <c r="AI222" s="68">
        <v>480121.87</v>
      </c>
      <c r="AJ222" s="64">
        <v>0</v>
      </c>
      <c r="AK222" s="67">
        <f t="shared" si="79"/>
        <v>13104324.321000002</v>
      </c>
      <c r="AL222" s="64">
        <v>13158007.800000001</v>
      </c>
      <c r="AM222" s="68">
        <v>515701.91</v>
      </c>
      <c r="AN222" s="64">
        <v>0</v>
      </c>
      <c r="AO222" s="67">
        <f t="shared" si="80"/>
        <v>16447536.479000002</v>
      </c>
      <c r="AP222" s="69"/>
      <c r="AQ222" s="69"/>
      <c r="AR222" s="69"/>
      <c r="AS222" s="69"/>
      <c r="AT222" s="69"/>
      <c r="AU222" s="71"/>
      <c r="AV222" s="64">
        <v>1448</v>
      </c>
      <c r="AW222" s="64">
        <v>1467</v>
      </c>
      <c r="AX222" s="64">
        <v>1590</v>
      </c>
      <c r="AY222" s="64">
        <v>1540</v>
      </c>
      <c r="AZ222" s="64"/>
      <c r="BA222" s="64"/>
      <c r="BB222" s="64"/>
      <c r="BC222" s="64"/>
      <c r="BD222" s="72">
        <f t="shared" si="81"/>
        <v>14638912.550000001</v>
      </c>
      <c r="BE222" s="73">
        <f t="shared" si="73"/>
        <v>4150.53</v>
      </c>
      <c r="BF222" s="74">
        <f t="shared" si="86"/>
        <v>3373.62</v>
      </c>
      <c r="BG222" s="66">
        <f t="shared" si="74"/>
        <v>0</v>
      </c>
      <c r="BH222" s="75">
        <f t="shared" si="83"/>
        <v>0</v>
      </c>
      <c r="BI222" s="76">
        <f t="shared" si="84"/>
        <v>0</v>
      </c>
      <c r="BJ222" s="76">
        <f>+BI222-'Izračun udjela za 2024. (euri)'!BI222</f>
        <v>0</v>
      </c>
    </row>
    <row r="223" spans="1:62" ht="15.75" customHeight="1" x14ac:dyDescent="0.25">
      <c r="A223" s="60">
        <v>1</v>
      </c>
      <c r="B223" s="61">
        <v>243</v>
      </c>
      <c r="C223" s="61">
        <v>17</v>
      </c>
      <c r="D223" s="62" t="s">
        <v>87</v>
      </c>
      <c r="E223" s="62" t="s">
        <v>302</v>
      </c>
      <c r="F223" s="63">
        <v>1402</v>
      </c>
      <c r="G223" s="64">
        <v>10</v>
      </c>
      <c r="H223" s="64">
        <v>1329534.52</v>
      </c>
      <c r="I223" s="65">
        <v>0</v>
      </c>
      <c r="J223" s="66">
        <v>1462487.9720000001</v>
      </c>
      <c r="K223" s="64">
        <v>1145460.5900000001</v>
      </c>
      <c r="L223" s="65">
        <v>0</v>
      </c>
      <c r="M223" s="66">
        <v>1260006.6490000002</v>
      </c>
      <c r="N223" s="64">
        <v>1001895.94</v>
      </c>
      <c r="O223" s="65">
        <v>0</v>
      </c>
      <c r="P223" s="66">
        <v>1102085.534</v>
      </c>
      <c r="Q223" s="64">
        <v>886931.37</v>
      </c>
      <c r="R223" s="65">
        <v>0</v>
      </c>
      <c r="S223" s="66">
        <f t="shared" si="75"/>
        <v>975624.5070000001</v>
      </c>
      <c r="T223" s="64">
        <v>810376.53</v>
      </c>
      <c r="U223" s="65">
        <v>0</v>
      </c>
      <c r="V223" s="67">
        <f t="shared" si="76"/>
        <v>891414.18300000008</v>
      </c>
      <c r="W223" s="64">
        <v>2361127.0099999998</v>
      </c>
      <c r="X223" s="65">
        <v>0</v>
      </c>
      <c r="Y223" s="67">
        <f t="shared" si="72"/>
        <v>2597239.7110000001</v>
      </c>
      <c r="Z223" s="64">
        <v>1945829.13</v>
      </c>
      <c r="AA223" s="68">
        <v>19146.25</v>
      </c>
      <c r="AB223" s="65">
        <v>0</v>
      </c>
      <c r="AC223" s="67">
        <f t="shared" si="77"/>
        <v>2193601.1680000001</v>
      </c>
      <c r="AD223" s="64">
        <v>4184824.53</v>
      </c>
      <c r="AE223" s="68">
        <v>15111.47</v>
      </c>
      <c r="AF223" s="65">
        <v>0</v>
      </c>
      <c r="AG223" s="67">
        <f t="shared" si="78"/>
        <v>4677434.3660000004</v>
      </c>
      <c r="AH223" s="64">
        <v>2254032.7200000002</v>
      </c>
      <c r="AI223" s="68">
        <v>15511.98</v>
      </c>
      <c r="AJ223" s="64">
        <v>0</v>
      </c>
      <c r="AK223" s="67">
        <f t="shared" si="79"/>
        <v>2638922.8140000002</v>
      </c>
      <c r="AL223" s="64">
        <v>2568692.58</v>
      </c>
      <c r="AM223" s="68">
        <v>27640.16</v>
      </c>
      <c r="AN223" s="64">
        <v>0</v>
      </c>
      <c r="AO223" s="67">
        <f t="shared" si="80"/>
        <v>2984907.662</v>
      </c>
      <c r="AP223" s="69"/>
      <c r="AQ223" s="69"/>
      <c r="AR223" s="69"/>
      <c r="AS223" s="69"/>
      <c r="AT223" s="69"/>
      <c r="AU223" s="71"/>
      <c r="AV223" s="64">
        <v>45</v>
      </c>
      <c r="AW223" s="64">
        <v>55</v>
      </c>
      <c r="AX223" s="64">
        <v>107</v>
      </c>
      <c r="AY223" s="64">
        <v>115</v>
      </c>
      <c r="AZ223" s="64"/>
      <c r="BA223" s="64"/>
      <c r="BB223" s="64"/>
      <c r="BC223" s="64"/>
      <c r="BD223" s="72">
        <f t="shared" si="81"/>
        <v>3018421.14</v>
      </c>
      <c r="BE223" s="73">
        <f t="shared" si="73"/>
        <v>2152.94</v>
      </c>
      <c r="BF223" s="74">
        <f t="shared" si="86"/>
        <v>3373.62</v>
      </c>
      <c r="BG223" s="66">
        <f t="shared" si="74"/>
        <v>1711393.3599999999</v>
      </c>
      <c r="BH223" s="75">
        <f t="shared" si="83"/>
        <v>6.4180672059025931E-4</v>
      </c>
      <c r="BI223" s="76">
        <f t="shared" si="84"/>
        <v>6.4180672059025899E-4</v>
      </c>
      <c r="BJ223" s="76">
        <f>+BI223-'Izračun udjela za 2024. (euri)'!BI223</f>
        <v>6.1631863809523402E-9</v>
      </c>
    </row>
    <row r="224" spans="1:62" ht="15.75" customHeight="1" x14ac:dyDescent="0.25">
      <c r="A224" s="60">
        <v>1</v>
      </c>
      <c r="B224" s="61">
        <v>244</v>
      </c>
      <c r="C224" s="61">
        <v>5</v>
      </c>
      <c r="D224" s="62" t="s">
        <v>91</v>
      </c>
      <c r="E224" s="62" t="s">
        <v>303</v>
      </c>
      <c r="F224" s="63">
        <v>8477</v>
      </c>
      <c r="G224" s="64">
        <v>12</v>
      </c>
      <c r="H224" s="64">
        <v>17768847.859999999</v>
      </c>
      <c r="I224" s="65">
        <v>1303049.3535</v>
      </c>
      <c r="J224" s="66">
        <v>18441694.327280004</v>
      </c>
      <c r="K224" s="64">
        <v>17589675.789999999</v>
      </c>
      <c r="L224" s="65">
        <v>1289909.9931999999</v>
      </c>
      <c r="M224" s="66">
        <v>18255737.692416001</v>
      </c>
      <c r="N224" s="64">
        <v>16597065.880000001</v>
      </c>
      <c r="O224" s="65">
        <v>1217119.3714000001</v>
      </c>
      <c r="P224" s="66">
        <v>17225540.089632001</v>
      </c>
      <c r="Q224" s="64">
        <v>19692708.75</v>
      </c>
      <c r="R224" s="65">
        <v>1449527.9129000001</v>
      </c>
      <c r="S224" s="66">
        <f t="shared" si="75"/>
        <v>20432362.537552003</v>
      </c>
      <c r="T224" s="64">
        <v>17999142.100000001</v>
      </c>
      <c r="U224" s="65">
        <v>1326667.6884310001</v>
      </c>
      <c r="V224" s="67">
        <f t="shared" si="76"/>
        <v>18673171.340957284</v>
      </c>
      <c r="W224" s="64">
        <v>21991335.210000001</v>
      </c>
      <c r="X224" s="65">
        <v>2354352.1614740002</v>
      </c>
      <c r="Y224" s="67">
        <f t="shared" si="72"/>
        <v>21993421.014349122</v>
      </c>
      <c r="Z224" s="64">
        <v>24810636.140000001</v>
      </c>
      <c r="AA224" s="68">
        <v>48895.360000000001</v>
      </c>
      <c r="AB224" s="65">
        <v>2658287.9448990002</v>
      </c>
      <c r="AC224" s="67">
        <f t="shared" si="77"/>
        <v>24782747.175313123</v>
      </c>
      <c r="AD224" s="64">
        <v>24797944.199999999</v>
      </c>
      <c r="AE224" s="68">
        <v>13345.38</v>
      </c>
      <c r="AF224" s="65">
        <v>2671752.6318279998</v>
      </c>
      <c r="AG224" s="67">
        <f t="shared" si="78"/>
        <v>24799987.730752643</v>
      </c>
      <c r="AH224" s="64">
        <v>23423162.41</v>
      </c>
      <c r="AI224" s="68">
        <v>9030.35</v>
      </c>
      <c r="AJ224" s="64">
        <v>2536944.036444</v>
      </c>
      <c r="AK224" s="67">
        <f t="shared" si="79"/>
        <v>23454690.586382721</v>
      </c>
      <c r="AL224" s="64">
        <v>27261608.039999999</v>
      </c>
      <c r="AM224" s="68">
        <v>14637.19</v>
      </c>
      <c r="AN224" s="64">
        <v>2894805.17001</v>
      </c>
      <c r="AO224" s="67">
        <f t="shared" si="80"/>
        <v>27360105.561588798</v>
      </c>
      <c r="AP224" s="69"/>
      <c r="AQ224" s="69"/>
      <c r="AR224" s="69"/>
      <c r="AS224" s="69"/>
      <c r="AT224" s="69"/>
      <c r="AU224" s="71"/>
      <c r="AV224" s="64">
        <v>16</v>
      </c>
      <c r="AW224" s="64">
        <v>20</v>
      </c>
      <c r="AX224" s="64">
        <v>43</v>
      </c>
      <c r="AY224" s="64">
        <v>51</v>
      </c>
      <c r="AZ224" s="64"/>
      <c r="BA224" s="64"/>
      <c r="BB224" s="64"/>
      <c r="BC224" s="64"/>
      <c r="BD224" s="72">
        <f t="shared" si="81"/>
        <v>24478190.41</v>
      </c>
      <c r="BE224" s="73">
        <f t="shared" si="73"/>
        <v>2887.6</v>
      </c>
      <c r="BF224" s="74">
        <f>+$BJ$601</f>
        <v>3415.13</v>
      </c>
      <c r="BG224" s="66">
        <f t="shared" si="74"/>
        <v>4471871.8100000015</v>
      </c>
      <c r="BH224" s="75">
        <f t="shared" si="83"/>
        <v>1.6770413210415451E-3</v>
      </c>
      <c r="BI224" s="76">
        <f t="shared" si="84"/>
        <v>1.6770413210415501E-3</v>
      </c>
      <c r="BJ224" s="76">
        <f>+BI224-'Izračun udjela za 2024. (euri)'!BI224</f>
        <v>-1.1886387328986607E-7</v>
      </c>
    </row>
    <row r="225" spans="1:62" ht="15.75" customHeight="1" x14ac:dyDescent="0.25">
      <c r="A225" s="60">
        <v>1</v>
      </c>
      <c r="B225" s="61">
        <v>245</v>
      </c>
      <c r="C225" s="61">
        <v>10</v>
      </c>
      <c r="D225" s="62" t="s">
        <v>87</v>
      </c>
      <c r="E225" s="62" t="s">
        <v>304</v>
      </c>
      <c r="F225" s="63">
        <v>2759</v>
      </c>
      <c r="G225" s="64">
        <v>10</v>
      </c>
      <c r="H225" s="64">
        <v>2280741.84</v>
      </c>
      <c r="I225" s="65">
        <v>79980.178499999995</v>
      </c>
      <c r="J225" s="66">
        <v>2420837.8276500003</v>
      </c>
      <c r="K225" s="64">
        <v>2439518.9500000002</v>
      </c>
      <c r="L225" s="65">
        <v>178898.55009999999</v>
      </c>
      <c r="M225" s="66">
        <v>2486682.4398900005</v>
      </c>
      <c r="N225" s="64">
        <v>1204557.76</v>
      </c>
      <c r="O225" s="65">
        <v>88334.097500000003</v>
      </c>
      <c r="P225" s="66">
        <v>1227846.0287500003</v>
      </c>
      <c r="Q225" s="64">
        <v>1650319.78</v>
      </c>
      <c r="R225" s="65">
        <v>122603.5013</v>
      </c>
      <c r="S225" s="66">
        <f t="shared" si="75"/>
        <v>1680487.9065700003</v>
      </c>
      <c r="T225" s="64">
        <v>1658647.65</v>
      </c>
      <c r="U225" s="65">
        <v>123369.185688</v>
      </c>
      <c r="V225" s="67">
        <f t="shared" si="76"/>
        <v>1688806.3107432001</v>
      </c>
      <c r="W225" s="64">
        <v>1915838.58</v>
      </c>
      <c r="X225" s="65">
        <v>141914.42198399999</v>
      </c>
      <c r="Y225" s="67">
        <f t="shared" si="72"/>
        <v>1951316.5738176003</v>
      </c>
      <c r="Z225" s="64">
        <v>2014133.82</v>
      </c>
      <c r="AA225" s="68">
        <v>648</v>
      </c>
      <c r="AB225" s="65">
        <v>149195.483049</v>
      </c>
      <c r="AC225" s="67">
        <f t="shared" si="77"/>
        <v>2051432.1706461003</v>
      </c>
      <c r="AD225" s="64">
        <v>1869596.32</v>
      </c>
      <c r="AE225" s="68">
        <v>324</v>
      </c>
      <c r="AF225" s="65">
        <v>138541.4472</v>
      </c>
      <c r="AG225" s="67">
        <f t="shared" si="78"/>
        <v>1904160.3600800002</v>
      </c>
      <c r="AH225" s="64">
        <v>2119958.7999999998</v>
      </c>
      <c r="AI225" s="68">
        <v>0</v>
      </c>
      <c r="AJ225" s="64">
        <v>157034.09779500001</v>
      </c>
      <c r="AK225" s="67">
        <f t="shared" si="79"/>
        <v>2159217.1724255001</v>
      </c>
      <c r="AL225" s="64">
        <v>2588885.42</v>
      </c>
      <c r="AM225" s="68">
        <v>0</v>
      </c>
      <c r="AN225" s="64">
        <v>191769.38355200001</v>
      </c>
      <c r="AO225" s="67">
        <f t="shared" si="80"/>
        <v>2636827.6400928004</v>
      </c>
      <c r="AP225" s="69"/>
      <c r="AQ225" s="69"/>
      <c r="AR225" s="69"/>
      <c r="AS225" s="69"/>
      <c r="AT225" s="69"/>
      <c r="AU225" s="71"/>
      <c r="AV225" s="64">
        <v>0</v>
      </c>
      <c r="AW225" s="64">
        <v>0</v>
      </c>
      <c r="AX225" s="64">
        <v>0</v>
      </c>
      <c r="AY225" s="64">
        <v>0</v>
      </c>
      <c r="AZ225" s="64"/>
      <c r="BA225" s="64"/>
      <c r="BB225" s="64"/>
      <c r="BC225" s="64"/>
      <c r="BD225" s="72">
        <f t="shared" si="81"/>
        <v>2140590.7799999998</v>
      </c>
      <c r="BE225" s="73">
        <f t="shared" si="73"/>
        <v>775.86</v>
      </c>
      <c r="BF225" s="74">
        <f t="shared" ref="BF225:BF228" si="87">+$BJ$600</f>
        <v>3373.62</v>
      </c>
      <c r="BG225" s="66">
        <f t="shared" si="74"/>
        <v>7167219.8399999989</v>
      </c>
      <c r="BH225" s="75">
        <f t="shared" si="83"/>
        <v>2.687850712041937E-3</v>
      </c>
      <c r="BI225" s="76">
        <f t="shared" si="84"/>
        <v>2.68785071204194E-3</v>
      </c>
      <c r="BJ225" s="76">
        <f>+BI225-'Izračun udjela za 2024. (euri)'!BI225</f>
        <v>6.9531444399882625E-9</v>
      </c>
    </row>
    <row r="226" spans="1:62" ht="15.75" customHeight="1" x14ac:dyDescent="0.25">
      <c r="A226" s="60">
        <v>1</v>
      </c>
      <c r="B226" s="61">
        <v>246</v>
      </c>
      <c r="C226" s="61">
        <v>18</v>
      </c>
      <c r="D226" s="62" t="s">
        <v>87</v>
      </c>
      <c r="E226" s="62" t="s">
        <v>305</v>
      </c>
      <c r="F226" s="63">
        <v>836</v>
      </c>
      <c r="G226" s="64">
        <v>10</v>
      </c>
      <c r="H226" s="64">
        <v>1972075.54</v>
      </c>
      <c r="I226" s="65">
        <v>23380.776600000001</v>
      </c>
      <c r="J226" s="66">
        <v>2143564.2397400001</v>
      </c>
      <c r="K226" s="64">
        <v>1911965.14</v>
      </c>
      <c r="L226" s="65">
        <v>22735.613099999999</v>
      </c>
      <c r="M226" s="66">
        <v>2078152.4795900001</v>
      </c>
      <c r="N226" s="64">
        <v>1948337.8</v>
      </c>
      <c r="O226" s="65">
        <v>19097.1574</v>
      </c>
      <c r="P226" s="66">
        <v>2122164.7068600003</v>
      </c>
      <c r="Q226" s="64">
        <v>1956286.75</v>
      </c>
      <c r="R226" s="65">
        <v>19309.487099999998</v>
      </c>
      <c r="S226" s="66">
        <f t="shared" si="75"/>
        <v>2130674.9891900001</v>
      </c>
      <c r="T226" s="64">
        <v>1915810.95</v>
      </c>
      <c r="U226" s="65">
        <v>18982.529412</v>
      </c>
      <c r="V226" s="67">
        <f t="shared" si="76"/>
        <v>2086511.2626468001</v>
      </c>
      <c r="W226" s="64">
        <v>2094278.68</v>
      </c>
      <c r="X226" s="65">
        <v>20735.450142000002</v>
      </c>
      <c r="Y226" s="67">
        <f t="shared" si="72"/>
        <v>2280897.5528437998</v>
      </c>
      <c r="Z226" s="64">
        <v>2387253.5</v>
      </c>
      <c r="AA226" s="68">
        <v>19061.009999999998</v>
      </c>
      <c r="AB226" s="65">
        <v>23636.180630999999</v>
      </c>
      <c r="AC226" s="67">
        <f t="shared" si="77"/>
        <v>2798461.9403059003</v>
      </c>
      <c r="AD226" s="64">
        <v>2257557.46</v>
      </c>
      <c r="AE226" s="68">
        <v>15755.26</v>
      </c>
      <c r="AF226" s="65">
        <v>22352.054972999998</v>
      </c>
      <c r="AG226" s="67">
        <f t="shared" si="78"/>
        <v>2664145.1595297004</v>
      </c>
      <c r="AH226" s="64">
        <v>1935491.74</v>
      </c>
      <c r="AI226" s="68">
        <v>19653.84</v>
      </c>
      <c r="AJ226" s="64">
        <v>19163.448701000001</v>
      </c>
      <c r="AK226" s="67">
        <f t="shared" si="79"/>
        <v>2327241.8964288998</v>
      </c>
      <c r="AL226" s="64">
        <v>2686713.24</v>
      </c>
      <c r="AM226" s="68">
        <v>26488.55</v>
      </c>
      <c r="AN226" s="64">
        <v>26601.339650999998</v>
      </c>
      <c r="AO226" s="67">
        <f t="shared" si="80"/>
        <v>3156035.6853839005</v>
      </c>
      <c r="AP226" s="69"/>
      <c r="AQ226" s="69"/>
      <c r="AR226" s="69"/>
      <c r="AS226" s="69"/>
      <c r="AT226" s="69"/>
      <c r="AU226" s="71"/>
      <c r="AV226" s="64">
        <v>133</v>
      </c>
      <c r="AW226" s="64">
        <v>135</v>
      </c>
      <c r="AX226" s="64">
        <v>146</v>
      </c>
      <c r="AY226" s="64">
        <v>157</v>
      </c>
      <c r="AZ226" s="64"/>
      <c r="BA226" s="64"/>
      <c r="BB226" s="64"/>
      <c r="BC226" s="64"/>
      <c r="BD226" s="72">
        <f t="shared" si="81"/>
        <v>2645356.4500000002</v>
      </c>
      <c r="BE226" s="73">
        <f t="shared" si="73"/>
        <v>3164.3</v>
      </c>
      <c r="BF226" s="74">
        <f t="shared" si="87"/>
        <v>3373.62</v>
      </c>
      <c r="BG226" s="66">
        <f t="shared" si="74"/>
        <v>174991.51999999976</v>
      </c>
      <c r="BH226" s="75">
        <f t="shared" si="83"/>
        <v>6.5625318063817088E-5</v>
      </c>
      <c r="BI226" s="76">
        <f t="shared" si="84"/>
        <v>6.5625318063817006E-5</v>
      </c>
      <c r="BJ226" s="76">
        <f>+BI226-'Izračun udjela za 2024. (euri)'!BI226</f>
        <v>2.7044218987011081E-8</v>
      </c>
    </row>
    <row r="227" spans="1:62" ht="15.75" customHeight="1" x14ac:dyDescent="0.25">
      <c r="A227" s="60">
        <v>1</v>
      </c>
      <c r="B227" s="61">
        <v>247</v>
      </c>
      <c r="C227" s="61">
        <v>5</v>
      </c>
      <c r="D227" s="62" t="s">
        <v>87</v>
      </c>
      <c r="E227" s="62" t="s">
        <v>306</v>
      </c>
      <c r="F227" s="63">
        <v>1689</v>
      </c>
      <c r="G227" s="64">
        <v>10</v>
      </c>
      <c r="H227" s="64">
        <v>2480142.69</v>
      </c>
      <c r="I227" s="65">
        <v>274807.37190000003</v>
      </c>
      <c r="J227" s="66">
        <v>2425868.8499099999</v>
      </c>
      <c r="K227" s="64">
        <v>2729392.28</v>
      </c>
      <c r="L227" s="65">
        <v>295166.87599999999</v>
      </c>
      <c r="M227" s="66">
        <v>2677647.9443999999</v>
      </c>
      <c r="N227" s="64">
        <v>2576632.35</v>
      </c>
      <c r="O227" s="65">
        <v>231897.2824</v>
      </c>
      <c r="P227" s="66">
        <v>2579208.5743600004</v>
      </c>
      <c r="Q227" s="64">
        <v>2646260.65</v>
      </c>
      <c r="R227" s="65">
        <v>240412.696</v>
      </c>
      <c r="S227" s="66">
        <f t="shared" si="75"/>
        <v>2646432.7494000001</v>
      </c>
      <c r="T227" s="64">
        <v>2673191.65</v>
      </c>
      <c r="U227" s="65">
        <v>242329.890981</v>
      </c>
      <c r="V227" s="67">
        <f t="shared" si="76"/>
        <v>2673947.9349209</v>
      </c>
      <c r="W227" s="64">
        <v>3586280.57</v>
      </c>
      <c r="X227" s="65">
        <v>326025.97111699998</v>
      </c>
      <c r="Y227" s="67">
        <f t="shared" si="72"/>
        <v>3586280.0587713001</v>
      </c>
      <c r="Z227" s="64">
        <v>4423281.12</v>
      </c>
      <c r="AA227" s="68">
        <v>924</v>
      </c>
      <c r="AB227" s="65">
        <v>402116.92073999997</v>
      </c>
      <c r="AC227" s="67">
        <f t="shared" si="77"/>
        <v>4423280.6191860009</v>
      </c>
      <c r="AD227" s="64">
        <v>3823220.91</v>
      </c>
      <c r="AE227" s="68">
        <v>0</v>
      </c>
      <c r="AF227" s="65">
        <v>350214.23121400003</v>
      </c>
      <c r="AG227" s="67">
        <f t="shared" si="78"/>
        <v>3820307.3466646005</v>
      </c>
      <c r="AH227" s="64">
        <v>3191990.49</v>
      </c>
      <c r="AI227" s="68">
        <v>165</v>
      </c>
      <c r="AJ227" s="64">
        <v>296091.54749000003</v>
      </c>
      <c r="AK227" s="67">
        <f t="shared" si="79"/>
        <v>3185488.8367610006</v>
      </c>
      <c r="AL227" s="64">
        <v>5336953.72</v>
      </c>
      <c r="AM227" s="68">
        <v>0</v>
      </c>
      <c r="AN227" s="64">
        <v>481394.96426799998</v>
      </c>
      <c r="AO227" s="67">
        <f t="shared" si="80"/>
        <v>5341114.6313052</v>
      </c>
      <c r="AP227" s="69"/>
      <c r="AQ227" s="69"/>
      <c r="AR227" s="69"/>
      <c r="AS227" s="69"/>
      <c r="AT227" s="69"/>
      <c r="AU227" s="71"/>
      <c r="AV227" s="64">
        <v>0</v>
      </c>
      <c r="AW227" s="64">
        <v>0</v>
      </c>
      <c r="AX227" s="64">
        <v>0</v>
      </c>
      <c r="AY227" s="64">
        <v>0</v>
      </c>
      <c r="AZ227" s="64"/>
      <c r="BA227" s="64"/>
      <c r="BB227" s="64"/>
      <c r="BC227" s="64"/>
      <c r="BD227" s="72">
        <f t="shared" si="81"/>
        <v>4071294.3</v>
      </c>
      <c r="BE227" s="73">
        <f t="shared" si="73"/>
        <v>2410.48</v>
      </c>
      <c r="BF227" s="74">
        <f t="shared" si="87"/>
        <v>3373.62</v>
      </c>
      <c r="BG227" s="66">
        <f t="shared" si="74"/>
        <v>1626743.4599999997</v>
      </c>
      <c r="BH227" s="75">
        <f t="shared" si="83"/>
        <v>6.1006131594682107E-4</v>
      </c>
      <c r="BI227" s="76">
        <f t="shared" si="84"/>
        <v>6.1006131594682096E-4</v>
      </c>
      <c r="BJ227" s="76">
        <f>+BI227-'Izračun udjela za 2024. (euri)'!BI227</f>
        <v>4.8840268829014252E-8</v>
      </c>
    </row>
    <row r="228" spans="1:62" ht="15.75" customHeight="1" x14ac:dyDescent="0.25">
      <c r="A228" s="60">
        <v>1</v>
      </c>
      <c r="B228" s="61">
        <v>248</v>
      </c>
      <c r="C228" s="61">
        <v>2</v>
      </c>
      <c r="D228" s="62" t="s">
        <v>87</v>
      </c>
      <c r="E228" s="62" t="s">
        <v>307</v>
      </c>
      <c r="F228" s="63">
        <v>2258</v>
      </c>
      <c r="G228" s="64">
        <v>10</v>
      </c>
      <c r="H228" s="64">
        <v>2026576.98</v>
      </c>
      <c r="I228" s="65">
        <v>0</v>
      </c>
      <c r="J228" s="66">
        <v>2229234.6780000003</v>
      </c>
      <c r="K228" s="64">
        <v>2390950.42</v>
      </c>
      <c r="L228" s="65">
        <v>0</v>
      </c>
      <c r="M228" s="66">
        <v>2630045.4620000003</v>
      </c>
      <c r="N228" s="64">
        <v>1943288.9</v>
      </c>
      <c r="O228" s="65">
        <v>0</v>
      </c>
      <c r="P228" s="66">
        <v>2137617.79</v>
      </c>
      <c r="Q228" s="64">
        <v>2670772.8199999998</v>
      </c>
      <c r="R228" s="65">
        <v>0</v>
      </c>
      <c r="S228" s="66">
        <f t="shared" si="75"/>
        <v>2937850.102</v>
      </c>
      <c r="T228" s="64">
        <v>2470132.89</v>
      </c>
      <c r="U228" s="65">
        <v>0</v>
      </c>
      <c r="V228" s="67">
        <f t="shared" si="76"/>
        <v>2717146.1790000005</v>
      </c>
      <c r="W228" s="64">
        <v>2776433.04</v>
      </c>
      <c r="X228" s="65">
        <v>0</v>
      </c>
      <c r="Y228" s="67">
        <f t="shared" si="72"/>
        <v>3054076.3440000005</v>
      </c>
      <c r="Z228" s="64">
        <v>3798646.78</v>
      </c>
      <c r="AA228" s="68">
        <v>6262.81</v>
      </c>
      <c r="AB228" s="65">
        <v>0</v>
      </c>
      <c r="AC228" s="67">
        <f t="shared" si="77"/>
        <v>4178511.4580000001</v>
      </c>
      <c r="AD228" s="64">
        <v>3826804.04</v>
      </c>
      <c r="AE228" s="68">
        <v>620</v>
      </c>
      <c r="AF228" s="65">
        <v>0</v>
      </c>
      <c r="AG228" s="67">
        <f t="shared" si="78"/>
        <v>4209484.4440000001</v>
      </c>
      <c r="AH228" s="64">
        <v>3442772.06</v>
      </c>
      <c r="AI228" s="68">
        <v>184.57</v>
      </c>
      <c r="AJ228" s="64">
        <v>0</v>
      </c>
      <c r="AK228" s="67">
        <f t="shared" si="79"/>
        <v>3787049.2660000003</v>
      </c>
      <c r="AL228" s="64">
        <v>3882396.56</v>
      </c>
      <c r="AM228" s="68">
        <v>300</v>
      </c>
      <c r="AN228" s="64">
        <v>0</v>
      </c>
      <c r="AO228" s="67">
        <f t="shared" si="80"/>
        <v>4276906.216</v>
      </c>
      <c r="AP228" s="69"/>
      <c r="AQ228" s="69"/>
      <c r="AR228" s="69"/>
      <c r="AS228" s="69"/>
      <c r="AT228" s="69"/>
      <c r="AU228" s="71"/>
      <c r="AV228" s="64">
        <v>0</v>
      </c>
      <c r="AW228" s="64">
        <v>0</v>
      </c>
      <c r="AX228" s="64">
        <v>0</v>
      </c>
      <c r="AY228" s="64">
        <v>4</v>
      </c>
      <c r="AZ228" s="64"/>
      <c r="BA228" s="64"/>
      <c r="BB228" s="64"/>
      <c r="BC228" s="64"/>
      <c r="BD228" s="72">
        <f t="shared" si="81"/>
        <v>3901205.55</v>
      </c>
      <c r="BE228" s="73">
        <f t="shared" si="73"/>
        <v>1727.73</v>
      </c>
      <c r="BF228" s="74">
        <f t="shared" si="87"/>
        <v>3373.62</v>
      </c>
      <c r="BG228" s="66">
        <f t="shared" si="74"/>
        <v>3716419.6199999996</v>
      </c>
      <c r="BH228" s="75">
        <f t="shared" si="83"/>
        <v>1.3937316483742215E-3</v>
      </c>
      <c r="BI228" s="76">
        <f t="shared" si="84"/>
        <v>1.39373164837422E-3</v>
      </c>
      <c r="BJ228" s="76">
        <f>+BI228-'Izračun udjela za 2024. (euri)'!BI228</f>
        <v>4.1084071039946754E-8</v>
      </c>
    </row>
    <row r="229" spans="1:62" ht="15.75" customHeight="1" x14ac:dyDescent="0.25">
      <c r="A229" s="60">
        <v>1</v>
      </c>
      <c r="B229" s="61">
        <v>249</v>
      </c>
      <c r="C229" s="61">
        <v>17</v>
      </c>
      <c r="D229" s="62" t="s">
        <v>91</v>
      </c>
      <c r="E229" s="62" t="s">
        <v>308</v>
      </c>
      <c r="F229" s="63">
        <v>13301</v>
      </c>
      <c r="G229" s="64">
        <v>12</v>
      </c>
      <c r="H229" s="64">
        <v>35139105.030000001</v>
      </c>
      <c r="I229" s="65">
        <v>3162530.9555000002</v>
      </c>
      <c r="J229" s="66">
        <v>35813762.963440008</v>
      </c>
      <c r="K229" s="64">
        <v>35507797.149999999</v>
      </c>
      <c r="L229" s="65">
        <v>3195713.3407000001</v>
      </c>
      <c r="M229" s="66">
        <v>36189533.866416</v>
      </c>
      <c r="N229" s="64">
        <v>29308741.420000002</v>
      </c>
      <c r="O229" s="65">
        <v>2637789.5161000001</v>
      </c>
      <c r="P229" s="66">
        <v>29871466.132368006</v>
      </c>
      <c r="Q229" s="64">
        <v>32415053.84</v>
      </c>
      <c r="R229" s="65">
        <v>2964633.5068000001</v>
      </c>
      <c r="S229" s="66">
        <f t="shared" si="75"/>
        <v>32984470.773184005</v>
      </c>
      <c r="T229" s="64">
        <v>30598251.370000001</v>
      </c>
      <c r="U229" s="65">
        <v>2812287.0310809999</v>
      </c>
      <c r="V229" s="67">
        <f t="shared" si="76"/>
        <v>31120280.059589285</v>
      </c>
      <c r="W229" s="64">
        <v>35086206.969999999</v>
      </c>
      <c r="X229" s="65">
        <v>3189652.1490600002</v>
      </c>
      <c r="Y229" s="67">
        <f t="shared" si="72"/>
        <v>35724141.399452806</v>
      </c>
      <c r="Z229" s="64">
        <v>39442188.740000002</v>
      </c>
      <c r="AA229" s="68">
        <v>4542176.79</v>
      </c>
      <c r="AB229" s="65">
        <v>3585650.0279120002</v>
      </c>
      <c r="AC229" s="67">
        <f t="shared" si="77"/>
        <v>57316965.352738574</v>
      </c>
      <c r="AD229" s="64">
        <v>29369160.699999999</v>
      </c>
      <c r="AE229" s="68">
        <v>2991115.1</v>
      </c>
      <c r="AF229" s="65">
        <v>2598924.653343</v>
      </c>
      <c r="AG229" s="67">
        <f t="shared" si="78"/>
        <v>48227335.460255846</v>
      </c>
      <c r="AH229" s="64">
        <v>30756613.629999999</v>
      </c>
      <c r="AI229" s="68">
        <v>5088038.04</v>
      </c>
      <c r="AJ229" s="64">
        <v>2802831.925661</v>
      </c>
      <c r="AK229" s="67">
        <f t="shared" si="79"/>
        <v>49689072.904059686</v>
      </c>
      <c r="AL229" s="64">
        <v>42653292.659999996</v>
      </c>
      <c r="AM229" s="68">
        <v>5134804.12</v>
      </c>
      <c r="AN229" s="64">
        <v>3872893.7821550001</v>
      </c>
      <c r="AO229" s="67">
        <f t="shared" si="80"/>
        <v>61965786.128786407</v>
      </c>
      <c r="AP229" s="69"/>
      <c r="AQ229" s="69"/>
      <c r="AR229" s="69"/>
      <c r="AS229" s="69"/>
      <c r="AT229" s="69"/>
      <c r="AU229" s="71"/>
      <c r="AV229" s="64">
        <v>13241</v>
      </c>
      <c r="AW229" s="64">
        <v>12854</v>
      </c>
      <c r="AX229" s="64">
        <v>14333</v>
      </c>
      <c r="AY229" s="64">
        <v>14454</v>
      </c>
      <c r="AZ229" s="64"/>
      <c r="BA229" s="64"/>
      <c r="BB229" s="64"/>
      <c r="BC229" s="64"/>
      <c r="BD229" s="72">
        <f t="shared" si="81"/>
        <v>50584660.25</v>
      </c>
      <c r="BE229" s="73">
        <f t="shared" si="73"/>
        <v>3803.07</v>
      </c>
      <c r="BF229" s="74">
        <f>+$BJ$601</f>
        <v>3415.13</v>
      </c>
      <c r="BG229" s="66">
        <f t="shared" si="74"/>
        <v>0</v>
      </c>
      <c r="BH229" s="75">
        <f t="shared" si="83"/>
        <v>0</v>
      </c>
      <c r="BI229" s="76">
        <f t="shared" si="84"/>
        <v>0</v>
      </c>
      <c r="BJ229" s="76">
        <f>+BI229-'Izračun udjela za 2024. (euri)'!BI229</f>
        <v>0</v>
      </c>
    </row>
    <row r="230" spans="1:62" ht="15.75" customHeight="1" x14ac:dyDescent="0.25">
      <c r="A230" s="60">
        <v>1</v>
      </c>
      <c r="B230" s="61">
        <v>250</v>
      </c>
      <c r="C230" s="61">
        <v>20</v>
      </c>
      <c r="D230" s="62" t="s">
        <v>87</v>
      </c>
      <c r="E230" s="62" t="s">
        <v>309</v>
      </c>
      <c r="F230" s="63">
        <v>4344</v>
      </c>
      <c r="G230" s="64">
        <v>10</v>
      </c>
      <c r="H230" s="64">
        <v>4908741.4800000004</v>
      </c>
      <c r="I230" s="65">
        <v>0</v>
      </c>
      <c r="J230" s="66">
        <v>5399615.6280000005</v>
      </c>
      <c r="K230" s="64">
        <v>4663289.4000000004</v>
      </c>
      <c r="L230" s="65">
        <v>0</v>
      </c>
      <c r="M230" s="66">
        <v>5129618.3400000008</v>
      </c>
      <c r="N230" s="64">
        <v>2951545.17</v>
      </c>
      <c r="O230" s="65">
        <v>0</v>
      </c>
      <c r="P230" s="66">
        <v>3246699.6870000004</v>
      </c>
      <c r="Q230" s="64">
        <v>3862182.28</v>
      </c>
      <c r="R230" s="65">
        <v>0</v>
      </c>
      <c r="S230" s="66">
        <f t="shared" si="75"/>
        <v>4248400.5080000004</v>
      </c>
      <c r="T230" s="64">
        <v>3842876.92</v>
      </c>
      <c r="U230" s="65">
        <v>0</v>
      </c>
      <c r="V230" s="67">
        <f t="shared" si="76"/>
        <v>4227164.6120000007</v>
      </c>
      <c r="W230" s="64">
        <v>5811387.6399999997</v>
      </c>
      <c r="X230" s="65">
        <v>0</v>
      </c>
      <c r="Y230" s="67">
        <f t="shared" si="72"/>
        <v>6392526.4040000001</v>
      </c>
      <c r="Z230" s="64">
        <v>7130138.46</v>
      </c>
      <c r="AA230" s="68">
        <v>24379.58</v>
      </c>
      <c r="AB230" s="65">
        <v>0</v>
      </c>
      <c r="AC230" s="67">
        <f t="shared" si="77"/>
        <v>7822934.7680000002</v>
      </c>
      <c r="AD230" s="64">
        <v>6715440.7699999996</v>
      </c>
      <c r="AE230" s="68">
        <v>1914.47</v>
      </c>
      <c r="AF230" s="65">
        <v>0</v>
      </c>
      <c r="AG230" s="67">
        <f t="shared" si="78"/>
        <v>7391478.9300000006</v>
      </c>
      <c r="AH230" s="64">
        <v>6285434.4400000004</v>
      </c>
      <c r="AI230" s="68">
        <v>2842.18</v>
      </c>
      <c r="AJ230" s="64">
        <v>0</v>
      </c>
      <c r="AK230" s="67">
        <f t="shared" si="79"/>
        <v>6938901.4860000014</v>
      </c>
      <c r="AL230" s="64">
        <v>8121170.0300000003</v>
      </c>
      <c r="AM230" s="68">
        <v>4292.01</v>
      </c>
      <c r="AN230" s="64">
        <v>0</v>
      </c>
      <c r="AO230" s="67">
        <f t="shared" si="80"/>
        <v>8956615.8220000006</v>
      </c>
      <c r="AP230" s="69"/>
      <c r="AQ230" s="69"/>
      <c r="AR230" s="69"/>
      <c r="AS230" s="69"/>
      <c r="AT230" s="69"/>
      <c r="AU230" s="71"/>
      <c r="AV230" s="64">
        <v>4</v>
      </c>
      <c r="AW230" s="64">
        <v>4</v>
      </c>
      <c r="AX230" s="64">
        <v>17</v>
      </c>
      <c r="AY230" s="64">
        <v>17</v>
      </c>
      <c r="AZ230" s="64"/>
      <c r="BA230" s="64"/>
      <c r="BB230" s="64"/>
      <c r="BC230" s="64"/>
      <c r="BD230" s="72">
        <f t="shared" si="81"/>
        <v>7500491.4800000004</v>
      </c>
      <c r="BE230" s="73">
        <f t="shared" si="73"/>
        <v>1726.63</v>
      </c>
      <c r="BF230" s="74">
        <f t="shared" ref="BF230:BF231" si="88">+$BJ$600</f>
        <v>3373.62</v>
      </c>
      <c r="BG230" s="66">
        <f t="shared" si="74"/>
        <v>7154524.5599999987</v>
      </c>
      <c r="BH230" s="75">
        <f t="shared" si="83"/>
        <v>2.6830897282644987E-3</v>
      </c>
      <c r="BI230" s="76">
        <f t="shared" si="84"/>
        <v>2.6830897282645E-3</v>
      </c>
      <c r="BJ230" s="76">
        <f>+BI230-'Izračun udjela za 2024. (euri)'!BI230</f>
        <v>2.9874992829841823E-8</v>
      </c>
    </row>
    <row r="231" spans="1:62" ht="15.75" customHeight="1" x14ac:dyDescent="0.25">
      <c r="A231" s="60">
        <v>1</v>
      </c>
      <c r="B231" s="61">
        <v>251</v>
      </c>
      <c r="C231" s="61">
        <v>5</v>
      </c>
      <c r="D231" s="62" t="s">
        <v>87</v>
      </c>
      <c r="E231" s="62" t="s">
        <v>310</v>
      </c>
      <c r="F231" s="63">
        <v>1809</v>
      </c>
      <c r="G231" s="64">
        <v>10</v>
      </c>
      <c r="H231" s="64">
        <v>2047139.39</v>
      </c>
      <c r="I231" s="65">
        <v>96508.495899999994</v>
      </c>
      <c r="J231" s="66">
        <v>2145693.9835100002</v>
      </c>
      <c r="K231" s="64">
        <v>1718199.27</v>
      </c>
      <c r="L231" s="65">
        <v>81001.278200000001</v>
      </c>
      <c r="M231" s="66">
        <v>1800917.79098</v>
      </c>
      <c r="N231" s="64">
        <v>1017378.9</v>
      </c>
      <c r="O231" s="65">
        <v>47961.873399999997</v>
      </c>
      <c r="P231" s="66">
        <v>1066358.7292600002</v>
      </c>
      <c r="Q231" s="64">
        <v>1472638.58</v>
      </c>
      <c r="R231" s="65">
        <v>70668.940900000001</v>
      </c>
      <c r="S231" s="66">
        <f t="shared" si="75"/>
        <v>1542166.6030100002</v>
      </c>
      <c r="T231" s="64">
        <v>1309615.55</v>
      </c>
      <c r="U231" s="65">
        <v>63284.493428000002</v>
      </c>
      <c r="V231" s="67">
        <f t="shared" si="76"/>
        <v>1370964.1622292001</v>
      </c>
      <c r="W231" s="64">
        <v>2068196.7</v>
      </c>
      <c r="X231" s="65">
        <v>98485.673053000006</v>
      </c>
      <c r="Y231" s="67">
        <f t="shared" si="72"/>
        <v>2166682.1296417001</v>
      </c>
      <c r="Z231" s="64">
        <v>2853701.44</v>
      </c>
      <c r="AA231" s="68">
        <v>1983</v>
      </c>
      <c r="AB231" s="65">
        <v>259427.86485799999</v>
      </c>
      <c r="AC231" s="67">
        <f t="shared" si="77"/>
        <v>2853700.9326562001</v>
      </c>
      <c r="AD231" s="64">
        <v>2915920.52</v>
      </c>
      <c r="AE231" s="68">
        <v>5011.01</v>
      </c>
      <c r="AF231" s="65">
        <v>257872.26069900001</v>
      </c>
      <c r="AG231" s="67">
        <f t="shared" si="78"/>
        <v>2923853.0852311002</v>
      </c>
      <c r="AH231" s="64">
        <v>2603377.5</v>
      </c>
      <c r="AI231" s="68">
        <v>1272</v>
      </c>
      <c r="AJ231" s="64">
        <v>240242.19496299999</v>
      </c>
      <c r="AK231" s="67">
        <f t="shared" si="79"/>
        <v>2599448.8355407002</v>
      </c>
      <c r="AL231" s="64">
        <v>3239509.79</v>
      </c>
      <c r="AM231" s="68">
        <v>5463.4</v>
      </c>
      <c r="AN231" s="64">
        <v>290931.10597700003</v>
      </c>
      <c r="AO231" s="67">
        <f t="shared" si="80"/>
        <v>3247326.8124253</v>
      </c>
      <c r="AP231" s="69"/>
      <c r="AQ231" s="69"/>
      <c r="AR231" s="69"/>
      <c r="AS231" s="69"/>
      <c r="AT231" s="69"/>
      <c r="AU231" s="71"/>
      <c r="AV231" s="64">
        <v>0</v>
      </c>
      <c r="AW231" s="64">
        <v>0</v>
      </c>
      <c r="AX231" s="64">
        <v>0</v>
      </c>
      <c r="AY231" s="64">
        <v>6</v>
      </c>
      <c r="AZ231" s="64"/>
      <c r="BA231" s="64"/>
      <c r="BB231" s="64"/>
      <c r="BC231" s="64"/>
      <c r="BD231" s="72">
        <f t="shared" si="81"/>
        <v>2758202.36</v>
      </c>
      <c r="BE231" s="73">
        <f t="shared" si="73"/>
        <v>1524.71</v>
      </c>
      <c r="BF231" s="74">
        <f t="shared" si="88"/>
        <v>3373.62</v>
      </c>
      <c r="BG231" s="66">
        <f t="shared" si="74"/>
        <v>3344678.19</v>
      </c>
      <c r="BH231" s="75">
        <f t="shared" si="83"/>
        <v>1.2543211810484437E-3</v>
      </c>
      <c r="BI231" s="76">
        <f t="shared" si="84"/>
        <v>1.25432118104844E-3</v>
      </c>
      <c r="BJ231" s="76">
        <f>+BI231-'Izračun udjela za 2024. (euri)'!BI231</f>
        <v>8.8789713198998699E-9</v>
      </c>
    </row>
    <row r="232" spans="1:62" ht="15.75" customHeight="1" x14ac:dyDescent="0.25">
      <c r="A232" s="60">
        <v>1</v>
      </c>
      <c r="B232" s="61">
        <v>252</v>
      </c>
      <c r="C232" s="61">
        <v>8</v>
      </c>
      <c r="D232" s="62" t="s">
        <v>91</v>
      </c>
      <c r="E232" s="62" t="s">
        <v>311</v>
      </c>
      <c r="F232" s="63">
        <v>7537</v>
      </c>
      <c r="G232" s="64">
        <v>12</v>
      </c>
      <c r="H232" s="64">
        <v>24095391.760000002</v>
      </c>
      <c r="I232" s="65">
        <v>0</v>
      </c>
      <c r="J232" s="66">
        <v>26986838.771200005</v>
      </c>
      <c r="K232" s="64">
        <v>26516772.739999998</v>
      </c>
      <c r="L232" s="65">
        <v>0</v>
      </c>
      <c r="M232" s="66">
        <v>29698785.468800001</v>
      </c>
      <c r="N232" s="64">
        <v>23063956.66</v>
      </c>
      <c r="O232" s="65">
        <v>0</v>
      </c>
      <c r="P232" s="66">
        <v>25831631.459200002</v>
      </c>
      <c r="Q232" s="64">
        <v>26025785.699999999</v>
      </c>
      <c r="R232" s="65">
        <v>0</v>
      </c>
      <c r="S232" s="66">
        <f t="shared" si="75"/>
        <v>29148879.984000001</v>
      </c>
      <c r="T232" s="64">
        <v>23505474.140000001</v>
      </c>
      <c r="U232" s="65">
        <v>0</v>
      </c>
      <c r="V232" s="67">
        <f t="shared" si="76"/>
        <v>26326131.036800005</v>
      </c>
      <c r="W232" s="64">
        <v>26900700.66</v>
      </c>
      <c r="X232" s="65">
        <v>0</v>
      </c>
      <c r="Y232" s="67">
        <f t="shared" si="72"/>
        <v>30128784.739200003</v>
      </c>
      <c r="Z232" s="64">
        <v>29581895.75</v>
      </c>
      <c r="AA232" s="68">
        <v>1557010.52</v>
      </c>
      <c r="AB232" s="65">
        <v>0</v>
      </c>
      <c r="AC232" s="67">
        <f t="shared" si="77"/>
        <v>41420831.457600005</v>
      </c>
      <c r="AD232" s="64">
        <v>23361354.289999999</v>
      </c>
      <c r="AE232" s="68">
        <v>1264421.42</v>
      </c>
      <c r="AF232" s="65">
        <v>0</v>
      </c>
      <c r="AG232" s="67">
        <f t="shared" si="78"/>
        <v>34603444.814400002</v>
      </c>
      <c r="AH232" s="64">
        <v>22743777.57</v>
      </c>
      <c r="AI232" s="68">
        <v>1741898.03</v>
      </c>
      <c r="AJ232" s="64">
        <v>0</v>
      </c>
      <c r="AK232" s="67">
        <f t="shared" si="79"/>
        <v>33916265.084800005</v>
      </c>
      <c r="AL232" s="64">
        <v>30421815.23</v>
      </c>
      <c r="AM232" s="68">
        <v>1820682.57</v>
      </c>
      <c r="AN232" s="64">
        <v>0</v>
      </c>
      <c r="AO232" s="67">
        <f t="shared" si="80"/>
        <v>42524868.5792</v>
      </c>
      <c r="AP232" s="69"/>
      <c r="AQ232" s="69"/>
      <c r="AR232" s="69"/>
      <c r="AS232" s="69"/>
      <c r="AT232" s="69"/>
      <c r="AU232" s="71"/>
      <c r="AV232" s="64">
        <v>5972</v>
      </c>
      <c r="AW232" s="64">
        <v>5866</v>
      </c>
      <c r="AX232" s="64">
        <v>6187</v>
      </c>
      <c r="AY232" s="64">
        <v>6245</v>
      </c>
      <c r="AZ232" s="64"/>
      <c r="BA232" s="64"/>
      <c r="BB232" s="64"/>
      <c r="BC232" s="64"/>
      <c r="BD232" s="72">
        <f t="shared" si="81"/>
        <v>36518838.939999998</v>
      </c>
      <c r="BE232" s="73">
        <f t="shared" si="73"/>
        <v>4845.28</v>
      </c>
      <c r="BF232" s="74">
        <f>+$BJ$601</f>
        <v>3415.13</v>
      </c>
      <c r="BG232" s="66">
        <f t="shared" si="74"/>
        <v>0</v>
      </c>
      <c r="BH232" s="75">
        <f t="shared" si="83"/>
        <v>0</v>
      </c>
      <c r="BI232" s="76">
        <f t="shared" si="84"/>
        <v>0</v>
      </c>
      <c r="BJ232" s="76">
        <f>+BI232-'Izračun udjela za 2024. (euri)'!BI232</f>
        <v>0</v>
      </c>
    </row>
    <row r="233" spans="1:62" ht="15.75" customHeight="1" x14ac:dyDescent="0.25">
      <c r="A233" s="60">
        <v>1</v>
      </c>
      <c r="B233" s="61">
        <v>253</v>
      </c>
      <c r="C233" s="61">
        <v>8</v>
      </c>
      <c r="D233" s="62" t="s">
        <v>87</v>
      </c>
      <c r="E233" s="62" t="s">
        <v>312</v>
      </c>
      <c r="F233" s="63">
        <v>3212</v>
      </c>
      <c r="G233" s="64">
        <v>10</v>
      </c>
      <c r="H233" s="64">
        <v>9838327.5899999999</v>
      </c>
      <c r="I233" s="65">
        <v>0</v>
      </c>
      <c r="J233" s="66">
        <v>10822160.349000001</v>
      </c>
      <c r="K233" s="64">
        <v>10549688.01</v>
      </c>
      <c r="L233" s="65">
        <v>0</v>
      </c>
      <c r="M233" s="66">
        <v>11604656.811000001</v>
      </c>
      <c r="N233" s="64">
        <v>10004789.050000001</v>
      </c>
      <c r="O233" s="65">
        <v>0</v>
      </c>
      <c r="P233" s="66">
        <v>11005267.955000002</v>
      </c>
      <c r="Q233" s="64">
        <v>10676180.58</v>
      </c>
      <c r="R233" s="65">
        <v>0</v>
      </c>
      <c r="S233" s="66">
        <f t="shared" si="75"/>
        <v>11743798.638</v>
      </c>
      <c r="T233" s="64">
        <v>9820765.6500000004</v>
      </c>
      <c r="U233" s="65">
        <v>0</v>
      </c>
      <c r="V233" s="67">
        <f t="shared" si="76"/>
        <v>10802842.215000002</v>
      </c>
      <c r="W233" s="64">
        <v>10952157.960000001</v>
      </c>
      <c r="X233" s="65">
        <v>0</v>
      </c>
      <c r="Y233" s="67">
        <f t="shared" si="72"/>
        <v>12047373.756000003</v>
      </c>
      <c r="Z233" s="64">
        <v>12203421.77</v>
      </c>
      <c r="AA233" s="68">
        <v>1266037.6299999999</v>
      </c>
      <c r="AB233" s="65">
        <v>0</v>
      </c>
      <c r="AC233" s="67">
        <f t="shared" si="77"/>
        <v>22589472.554000001</v>
      </c>
      <c r="AD233" s="64">
        <v>11239114</v>
      </c>
      <c r="AE233" s="68">
        <v>1147543.3400000001</v>
      </c>
      <c r="AF233" s="65">
        <v>0</v>
      </c>
      <c r="AG233" s="67">
        <f t="shared" si="78"/>
        <v>21499027.726000004</v>
      </c>
      <c r="AH233" s="64">
        <v>11185648.83</v>
      </c>
      <c r="AI233" s="68">
        <v>1666556.36</v>
      </c>
      <c r="AJ233" s="64">
        <v>0</v>
      </c>
      <c r="AK233" s="67">
        <f t="shared" si="79"/>
        <v>21836201.717</v>
      </c>
      <c r="AL233" s="64">
        <v>15635525.85</v>
      </c>
      <c r="AM233" s="68">
        <v>1727845.85</v>
      </c>
      <c r="AN233" s="64">
        <v>0</v>
      </c>
      <c r="AO233" s="67">
        <f t="shared" si="80"/>
        <v>26678498.000000004</v>
      </c>
      <c r="AP233" s="69"/>
      <c r="AQ233" s="69"/>
      <c r="AR233" s="69"/>
      <c r="AS233" s="69"/>
      <c r="AT233" s="69"/>
      <c r="AU233" s="71"/>
      <c r="AV233" s="64">
        <v>6399</v>
      </c>
      <c r="AW233" s="64">
        <v>6302</v>
      </c>
      <c r="AX233" s="64">
        <v>6888</v>
      </c>
      <c r="AY233" s="64">
        <v>6897</v>
      </c>
      <c r="AZ233" s="64"/>
      <c r="BA233" s="64"/>
      <c r="BB233" s="64"/>
      <c r="BC233" s="64"/>
      <c r="BD233" s="72">
        <f t="shared" si="81"/>
        <v>20930114.75</v>
      </c>
      <c r="BE233" s="73">
        <f t="shared" si="73"/>
        <v>6516.23</v>
      </c>
      <c r="BF233" s="74">
        <f t="shared" ref="BF233:BF241" si="89">+$BJ$600</f>
        <v>3373.62</v>
      </c>
      <c r="BG233" s="66">
        <f t="shared" si="74"/>
        <v>0</v>
      </c>
      <c r="BH233" s="75">
        <f t="shared" si="83"/>
        <v>0</v>
      </c>
      <c r="BI233" s="76">
        <f t="shared" si="84"/>
        <v>0</v>
      </c>
      <c r="BJ233" s="76">
        <f>+BI233-'Izračun udjela za 2024. (euri)'!BI233</f>
        <v>0</v>
      </c>
    </row>
    <row r="234" spans="1:62" ht="15.75" customHeight="1" x14ac:dyDescent="0.25">
      <c r="A234" s="60">
        <v>1</v>
      </c>
      <c r="B234" s="61">
        <v>254</v>
      </c>
      <c r="C234" s="61">
        <v>18</v>
      </c>
      <c r="D234" s="62" t="s">
        <v>87</v>
      </c>
      <c r="E234" s="62" t="s">
        <v>313</v>
      </c>
      <c r="F234" s="63">
        <v>4250</v>
      </c>
      <c r="G234" s="64">
        <v>10</v>
      </c>
      <c r="H234" s="64">
        <v>9755299.8000000007</v>
      </c>
      <c r="I234" s="65">
        <v>459891.9007</v>
      </c>
      <c r="J234" s="66">
        <v>10224948.689230002</v>
      </c>
      <c r="K234" s="64">
        <v>10783380.949999999</v>
      </c>
      <c r="L234" s="65">
        <v>508358.45169999998</v>
      </c>
      <c r="M234" s="66">
        <v>11302524.748129999</v>
      </c>
      <c r="N234" s="64">
        <v>10051863.789999999</v>
      </c>
      <c r="O234" s="65">
        <v>473874.06430000003</v>
      </c>
      <c r="P234" s="66">
        <v>10535788.698269999</v>
      </c>
      <c r="Q234" s="64">
        <v>11197757.130000001</v>
      </c>
      <c r="R234" s="65">
        <v>531061.76639999996</v>
      </c>
      <c r="S234" s="66">
        <f t="shared" si="75"/>
        <v>11733364.899960002</v>
      </c>
      <c r="T234" s="64">
        <v>10658672.689999999</v>
      </c>
      <c r="U234" s="65">
        <v>506369.38917500002</v>
      </c>
      <c r="V234" s="67">
        <f t="shared" si="76"/>
        <v>11167533.6309075</v>
      </c>
      <c r="W234" s="64">
        <v>12189999.279999999</v>
      </c>
      <c r="X234" s="65">
        <v>580479.34081800003</v>
      </c>
      <c r="Y234" s="67">
        <f t="shared" si="72"/>
        <v>12770471.933100199</v>
      </c>
      <c r="Z234" s="64">
        <v>11944149.18</v>
      </c>
      <c r="AA234" s="68">
        <v>468158.47</v>
      </c>
      <c r="AB234" s="65">
        <v>568772.14419699996</v>
      </c>
      <c r="AC234" s="67">
        <f t="shared" si="77"/>
        <v>16579990.422383301</v>
      </c>
      <c r="AD234" s="64">
        <v>9840243.9399999995</v>
      </c>
      <c r="AE234" s="68">
        <v>460278.49</v>
      </c>
      <c r="AF234" s="65">
        <v>467476.27694299998</v>
      </c>
      <c r="AG234" s="67">
        <f t="shared" si="78"/>
        <v>14608538.0903627</v>
      </c>
      <c r="AH234" s="64">
        <v>10121687.699999999</v>
      </c>
      <c r="AI234" s="68">
        <v>681819.63</v>
      </c>
      <c r="AJ234" s="64">
        <v>477336.05</v>
      </c>
      <c r="AK234" s="67">
        <f t="shared" si="79"/>
        <v>15627185.221999999</v>
      </c>
      <c r="AL234" s="64">
        <v>13870028.1</v>
      </c>
      <c r="AM234" s="68">
        <v>795836.68</v>
      </c>
      <c r="AN234" s="64">
        <v>666236.46062499995</v>
      </c>
      <c r="AO234" s="67">
        <f t="shared" si="80"/>
        <v>19630000.455312502</v>
      </c>
      <c r="AP234" s="69"/>
      <c r="AQ234" s="69"/>
      <c r="AR234" s="69"/>
      <c r="AS234" s="69"/>
      <c r="AT234" s="69"/>
      <c r="AU234" s="71"/>
      <c r="AV234" s="64">
        <v>2777</v>
      </c>
      <c r="AW234" s="64">
        <v>2912</v>
      </c>
      <c r="AX234" s="64">
        <v>3496</v>
      </c>
      <c r="AY234" s="64">
        <v>3625</v>
      </c>
      <c r="AZ234" s="64"/>
      <c r="BA234" s="64"/>
      <c r="BB234" s="64"/>
      <c r="BC234" s="64"/>
      <c r="BD234" s="72">
        <f t="shared" si="81"/>
        <v>15843237.220000001</v>
      </c>
      <c r="BE234" s="73">
        <f t="shared" si="73"/>
        <v>3727.82</v>
      </c>
      <c r="BF234" s="74">
        <f t="shared" si="89"/>
        <v>3373.62</v>
      </c>
      <c r="BG234" s="66">
        <f t="shared" si="74"/>
        <v>0</v>
      </c>
      <c r="BH234" s="75">
        <f t="shared" si="83"/>
        <v>0</v>
      </c>
      <c r="BI234" s="76">
        <f t="shared" si="84"/>
        <v>0</v>
      </c>
      <c r="BJ234" s="76">
        <f>+BI234-'Izračun udjela za 2024. (euri)'!BI234</f>
        <v>0</v>
      </c>
    </row>
    <row r="235" spans="1:62" ht="15.75" customHeight="1" x14ac:dyDescent="0.25">
      <c r="A235" s="60">
        <v>1</v>
      </c>
      <c r="B235" s="61">
        <v>256</v>
      </c>
      <c r="C235" s="61">
        <v>2</v>
      </c>
      <c r="D235" s="62" t="s">
        <v>87</v>
      </c>
      <c r="E235" s="62" t="s">
        <v>314</v>
      </c>
      <c r="F235" s="63">
        <v>5553</v>
      </c>
      <c r="G235" s="64">
        <v>10</v>
      </c>
      <c r="H235" s="64">
        <v>13004761.289999999</v>
      </c>
      <c r="I235" s="65">
        <v>0</v>
      </c>
      <c r="J235" s="66">
        <v>14305237.419</v>
      </c>
      <c r="K235" s="64">
        <v>12485985.59</v>
      </c>
      <c r="L235" s="65">
        <v>0</v>
      </c>
      <c r="M235" s="66">
        <v>13734584.149</v>
      </c>
      <c r="N235" s="64">
        <v>11042611.699999999</v>
      </c>
      <c r="O235" s="65">
        <v>0</v>
      </c>
      <c r="P235" s="66">
        <v>12146872.870000001</v>
      </c>
      <c r="Q235" s="64">
        <v>11187294.27</v>
      </c>
      <c r="R235" s="65">
        <v>0</v>
      </c>
      <c r="S235" s="66">
        <f t="shared" si="75"/>
        <v>12306023.697000001</v>
      </c>
      <c r="T235" s="64">
        <v>11163598.310000001</v>
      </c>
      <c r="U235" s="65">
        <v>0</v>
      </c>
      <c r="V235" s="67">
        <f t="shared" si="76"/>
        <v>12279958.141000001</v>
      </c>
      <c r="W235" s="64">
        <v>11883818.84</v>
      </c>
      <c r="X235" s="65">
        <v>0</v>
      </c>
      <c r="Y235" s="67">
        <f t="shared" si="72"/>
        <v>13072200.724000001</v>
      </c>
      <c r="Z235" s="64">
        <v>13820820.84</v>
      </c>
      <c r="AA235" s="68">
        <v>25682.01</v>
      </c>
      <c r="AB235" s="65">
        <v>0</v>
      </c>
      <c r="AC235" s="67">
        <f t="shared" si="77"/>
        <v>15262102.713000001</v>
      </c>
      <c r="AD235" s="64">
        <v>13182380.539999999</v>
      </c>
      <c r="AE235" s="68">
        <v>15802.67</v>
      </c>
      <c r="AF235" s="65">
        <v>0</v>
      </c>
      <c r="AG235" s="67">
        <f t="shared" si="78"/>
        <v>14578935.657</v>
      </c>
      <c r="AH235" s="64">
        <v>12151857.710000001</v>
      </c>
      <c r="AI235" s="68">
        <v>7767.54</v>
      </c>
      <c r="AJ235" s="64">
        <v>0</v>
      </c>
      <c r="AK235" s="67">
        <f t="shared" si="79"/>
        <v>13467399.187000003</v>
      </c>
      <c r="AL235" s="64">
        <v>15011267.51</v>
      </c>
      <c r="AM235" s="68">
        <v>7757.02</v>
      </c>
      <c r="AN235" s="64">
        <v>0</v>
      </c>
      <c r="AO235" s="67">
        <f t="shared" si="80"/>
        <v>16625961.539000001</v>
      </c>
      <c r="AP235" s="69"/>
      <c r="AQ235" s="69"/>
      <c r="AR235" s="69"/>
      <c r="AS235" s="69"/>
      <c r="AT235" s="69"/>
      <c r="AU235" s="71"/>
      <c r="AV235" s="64">
        <v>53</v>
      </c>
      <c r="AW235" s="64">
        <v>58</v>
      </c>
      <c r="AX235" s="64">
        <v>66</v>
      </c>
      <c r="AY235" s="64">
        <v>74</v>
      </c>
      <c r="AZ235" s="64"/>
      <c r="BA235" s="64"/>
      <c r="BB235" s="64"/>
      <c r="BC235" s="64"/>
      <c r="BD235" s="72">
        <f t="shared" si="81"/>
        <v>14601319.960000001</v>
      </c>
      <c r="BE235" s="73">
        <f t="shared" si="73"/>
        <v>2629.45</v>
      </c>
      <c r="BF235" s="74">
        <f t="shared" si="89"/>
        <v>3373.62</v>
      </c>
      <c r="BG235" s="66">
        <f t="shared" si="74"/>
        <v>4132376.0100000002</v>
      </c>
      <c r="BH235" s="75">
        <f t="shared" si="83"/>
        <v>1.549723609552839E-3</v>
      </c>
      <c r="BI235" s="76">
        <f t="shared" si="84"/>
        <v>1.5497236095528401E-3</v>
      </c>
      <c r="BJ235" s="76">
        <f>+BI235-'Izračun udjela za 2024. (euri)'!BI235</f>
        <v>1.2574569787011415E-7</v>
      </c>
    </row>
    <row r="236" spans="1:62" ht="15.75" customHeight="1" x14ac:dyDescent="0.25">
      <c r="A236" s="60">
        <v>1</v>
      </c>
      <c r="B236" s="61">
        <v>257</v>
      </c>
      <c r="C236" s="61">
        <v>14</v>
      </c>
      <c r="D236" s="62" t="s">
        <v>87</v>
      </c>
      <c r="E236" s="62" t="s">
        <v>315</v>
      </c>
      <c r="F236" s="63">
        <v>1951</v>
      </c>
      <c r="G236" s="64">
        <v>10</v>
      </c>
      <c r="H236" s="64">
        <v>1621351.7</v>
      </c>
      <c r="I236" s="65">
        <v>76435.612299999993</v>
      </c>
      <c r="J236" s="66">
        <v>1699407.6964700001</v>
      </c>
      <c r="K236" s="64">
        <v>1534854.35</v>
      </c>
      <c r="L236" s="65">
        <v>72357.816800000001</v>
      </c>
      <c r="M236" s="66">
        <v>1608746.1865200002</v>
      </c>
      <c r="N236" s="64">
        <v>1006944.62</v>
      </c>
      <c r="O236" s="65">
        <v>47469.996200000001</v>
      </c>
      <c r="P236" s="66">
        <v>1055422.0861800001</v>
      </c>
      <c r="Q236" s="64">
        <v>1282141.24</v>
      </c>
      <c r="R236" s="65">
        <v>61152.161999999997</v>
      </c>
      <c r="S236" s="66">
        <f t="shared" si="75"/>
        <v>1343087.9858000001</v>
      </c>
      <c r="T236" s="64">
        <v>1290587.26</v>
      </c>
      <c r="U236" s="65">
        <v>61742.014141</v>
      </c>
      <c r="V236" s="67">
        <f t="shared" si="76"/>
        <v>1351729.7704449</v>
      </c>
      <c r="W236" s="64">
        <v>1964102.02</v>
      </c>
      <c r="X236" s="65">
        <v>93528.783393999998</v>
      </c>
      <c r="Y236" s="67">
        <f t="shared" si="72"/>
        <v>2057630.5602666002</v>
      </c>
      <c r="Z236" s="64">
        <v>2287421.34</v>
      </c>
      <c r="AA236" s="68">
        <v>1260</v>
      </c>
      <c r="AB236" s="65">
        <v>108924.900306</v>
      </c>
      <c r="AC236" s="67">
        <f t="shared" si="77"/>
        <v>2396346.0836634003</v>
      </c>
      <c r="AD236" s="64">
        <v>1740076.55</v>
      </c>
      <c r="AE236" s="68">
        <v>0</v>
      </c>
      <c r="AF236" s="65">
        <v>79856.556297000003</v>
      </c>
      <c r="AG236" s="67">
        <f t="shared" si="78"/>
        <v>1826241.9930733002</v>
      </c>
      <c r="AH236" s="64">
        <v>1883152.14</v>
      </c>
      <c r="AI236" s="68">
        <v>0</v>
      </c>
      <c r="AJ236" s="64">
        <v>89660.759707999998</v>
      </c>
      <c r="AK236" s="67">
        <f t="shared" si="79"/>
        <v>1972840.5183211998</v>
      </c>
      <c r="AL236" s="64">
        <v>1965173.54</v>
      </c>
      <c r="AM236" s="68">
        <v>0</v>
      </c>
      <c r="AN236" s="64">
        <v>93579.765643000006</v>
      </c>
      <c r="AO236" s="67">
        <f t="shared" si="80"/>
        <v>2058753.1517927004</v>
      </c>
      <c r="AP236" s="69"/>
      <c r="AQ236" s="69"/>
      <c r="AR236" s="69"/>
      <c r="AS236" s="69"/>
      <c r="AT236" s="69"/>
      <c r="AU236" s="71"/>
      <c r="AV236" s="64">
        <v>0</v>
      </c>
      <c r="AW236" s="64">
        <v>0</v>
      </c>
      <c r="AX236" s="64">
        <v>0</v>
      </c>
      <c r="AY236" s="64">
        <v>0</v>
      </c>
      <c r="AZ236" s="64"/>
      <c r="BA236" s="64"/>
      <c r="BB236" s="64"/>
      <c r="BC236" s="64"/>
      <c r="BD236" s="72">
        <f t="shared" si="81"/>
        <v>2062362.46</v>
      </c>
      <c r="BE236" s="73">
        <f t="shared" si="73"/>
        <v>1057.08</v>
      </c>
      <c r="BF236" s="74">
        <f t="shared" si="89"/>
        <v>3373.62</v>
      </c>
      <c r="BG236" s="66">
        <f t="shared" si="74"/>
        <v>4519569.54</v>
      </c>
      <c r="BH236" s="75">
        <f t="shared" si="83"/>
        <v>1.6949289232646241E-3</v>
      </c>
      <c r="BI236" s="76">
        <f t="shared" si="84"/>
        <v>1.69492892326462E-3</v>
      </c>
      <c r="BJ236" s="76">
        <f>+BI236-'Izračun udjela za 2024. (euri)'!BI236</f>
        <v>3.6957312259978947E-8</v>
      </c>
    </row>
    <row r="237" spans="1:62" ht="15.75" customHeight="1" x14ac:dyDescent="0.25">
      <c r="A237" s="60">
        <v>1</v>
      </c>
      <c r="B237" s="61">
        <v>258</v>
      </c>
      <c r="C237" s="61">
        <v>17</v>
      </c>
      <c r="D237" s="62" t="s">
        <v>87</v>
      </c>
      <c r="E237" s="62" t="s">
        <v>316</v>
      </c>
      <c r="F237" s="63">
        <v>4273</v>
      </c>
      <c r="G237" s="64">
        <v>10</v>
      </c>
      <c r="H237" s="64">
        <v>5341862.57</v>
      </c>
      <c r="I237" s="65">
        <v>0</v>
      </c>
      <c r="J237" s="66">
        <v>5876048.8270000005</v>
      </c>
      <c r="K237" s="64">
        <v>5924645.5099999998</v>
      </c>
      <c r="L237" s="65">
        <v>0</v>
      </c>
      <c r="M237" s="66">
        <v>6517110.0610000007</v>
      </c>
      <c r="N237" s="64">
        <v>5210570.4400000004</v>
      </c>
      <c r="O237" s="65">
        <v>0</v>
      </c>
      <c r="P237" s="66">
        <v>5731627.4840000011</v>
      </c>
      <c r="Q237" s="64">
        <v>5859869.7300000004</v>
      </c>
      <c r="R237" s="65">
        <v>0</v>
      </c>
      <c r="S237" s="66">
        <f t="shared" si="75"/>
        <v>6445856.7030000007</v>
      </c>
      <c r="T237" s="64">
        <v>6154097.9500000002</v>
      </c>
      <c r="U237" s="65">
        <v>0</v>
      </c>
      <c r="V237" s="67">
        <f t="shared" si="76"/>
        <v>6769507.745000001</v>
      </c>
      <c r="W237" s="64">
        <v>5881043.1200000001</v>
      </c>
      <c r="X237" s="65">
        <v>0</v>
      </c>
      <c r="Y237" s="67">
        <f t="shared" si="72"/>
        <v>6469147.432000001</v>
      </c>
      <c r="Z237" s="64">
        <v>7259848.7400000002</v>
      </c>
      <c r="AA237" s="68">
        <v>598340.1</v>
      </c>
      <c r="AB237" s="65">
        <v>0</v>
      </c>
      <c r="AC237" s="67">
        <f t="shared" si="77"/>
        <v>16490109.504000003</v>
      </c>
      <c r="AD237" s="64">
        <v>7097244.3300000001</v>
      </c>
      <c r="AE237" s="68">
        <v>630429.35</v>
      </c>
      <c r="AF237" s="65">
        <v>0</v>
      </c>
      <c r="AG237" s="67">
        <f t="shared" si="78"/>
        <v>16127446.478000002</v>
      </c>
      <c r="AH237" s="64">
        <v>6773959.5300000003</v>
      </c>
      <c r="AI237" s="68">
        <v>933329.24</v>
      </c>
      <c r="AJ237" s="64">
        <v>0</v>
      </c>
      <c r="AK237" s="67">
        <f t="shared" si="79"/>
        <v>16131643.319</v>
      </c>
      <c r="AL237" s="64">
        <v>7592179.4900000002</v>
      </c>
      <c r="AM237" s="68">
        <v>1083867.1100000001</v>
      </c>
      <c r="AN237" s="64">
        <v>0</v>
      </c>
      <c r="AO237" s="67">
        <f t="shared" si="80"/>
        <v>16993143.618000001</v>
      </c>
      <c r="AP237" s="69"/>
      <c r="AQ237" s="69"/>
      <c r="AR237" s="69"/>
      <c r="AS237" s="69"/>
      <c r="AT237" s="69"/>
      <c r="AU237" s="71"/>
      <c r="AV237" s="64">
        <v>5553</v>
      </c>
      <c r="AW237" s="64">
        <v>5463</v>
      </c>
      <c r="AX237" s="64">
        <v>5883</v>
      </c>
      <c r="AY237" s="64">
        <v>5960</v>
      </c>
      <c r="AZ237" s="64"/>
      <c r="BA237" s="64"/>
      <c r="BB237" s="64"/>
      <c r="BC237" s="64"/>
      <c r="BD237" s="72">
        <f t="shared" si="81"/>
        <v>14442298.07</v>
      </c>
      <c r="BE237" s="73">
        <f t="shared" si="73"/>
        <v>3379.9</v>
      </c>
      <c r="BF237" s="74">
        <f t="shared" si="89"/>
        <v>3373.62</v>
      </c>
      <c r="BG237" s="66">
        <f t="shared" si="74"/>
        <v>0</v>
      </c>
      <c r="BH237" s="75">
        <f t="shared" si="83"/>
        <v>0</v>
      </c>
      <c r="BI237" s="76">
        <f t="shared" si="84"/>
        <v>0</v>
      </c>
      <c r="BJ237" s="76">
        <f>+BI237-'Izračun udjela za 2024. (euri)'!BI237</f>
        <v>0</v>
      </c>
    </row>
    <row r="238" spans="1:62" ht="15.75" customHeight="1" x14ac:dyDescent="0.25">
      <c r="A238" s="60">
        <v>1</v>
      </c>
      <c r="B238" s="61">
        <v>259</v>
      </c>
      <c r="C238" s="61">
        <v>3</v>
      </c>
      <c r="D238" s="62" t="s">
        <v>87</v>
      </c>
      <c r="E238" s="62" t="s">
        <v>317</v>
      </c>
      <c r="F238" s="63">
        <v>2861</v>
      </c>
      <c r="G238" s="64">
        <v>10</v>
      </c>
      <c r="H238" s="64">
        <v>3489987.69</v>
      </c>
      <c r="I238" s="65">
        <v>0</v>
      </c>
      <c r="J238" s="66">
        <v>3838986.4590000003</v>
      </c>
      <c r="K238" s="64">
        <v>3447710.85</v>
      </c>
      <c r="L238" s="65">
        <v>0</v>
      </c>
      <c r="M238" s="66">
        <v>3792481.9350000005</v>
      </c>
      <c r="N238" s="64">
        <v>2630838</v>
      </c>
      <c r="O238" s="65">
        <v>0</v>
      </c>
      <c r="P238" s="66">
        <v>2893921.8000000003</v>
      </c>
      <c r="Q238" s="64">
        <v>3020939.88</v>
      </c>
      <c r="R238" s="65">
        <v>0</v>
      </c>
      <c r="S238" s="66">
        <f t="shared" si="75"/>
        <v>3323033.8680000002</v>
      </c>
      <c r="T238" s="64">
        <v>2615002.09</v>
      </c>
      <c r="U238" s="65">
        <v>0</v>
      </c>
      <c r="V238" s="67">
        <f t="shared" si="76"/>
        <v>2876502.2990000001</v>
      </c>
      <c r="W238" s="64">
        <v>3797419.35</v>
      </c>
      <c r="X238" s="65">
        <v>0</v>
      </c>
      <c r="Y238" s="67">
        <f t="shared" si="72"/>
        <v>4177161.2850000006</v>
      </c>
      <c r="Z238" s="64">
        <v>4567027.29</v>
      </c>
      <c r="AA238" s="68">
        <v>8730.82</v>
      </c>
      <c r="AB238" s="65">
        <v>0</v>
      </c>
      <c r="AC238" s="67">
        <f t="shared" si="77"/>
        <v>5024026.1170000006</v>
      </c>
      <c r="AD238" s="64">
        <v>3973483.9</v>
      </c>
      <c r="AE238" s="68">
        <v>3140.94</v>
      </c>
      <c r="AF238" s="65">
        <v>0</v>
      </c>
      <c r="AG238" s="67">
        <f t="shared" si="78"/>
        <v>4377277.2560000001</v>
      </c>
      <c r="AH238" s="64">
        <v>3821662.54</v>
      </c>
      <c r="AI238" s="68">
        <v>1750.53</v>
      </c>
      <c r="AJ238" s="64">
        <v>0</v>
      </c>
      <c r="AK238" s="67">
        <f t="shared" si="79"/>
        <v>4211803.2110000011</v>
      </c>
      <c r="AL238" s="64">
        <v>4355263.67</v>
      </c>
      <c r="AM238" s="68">
        <v>1919.86</v>
      </c>
      <c r="AN238" s="64">
        <v>0</v>
      </c>
      <c r="AO238" s="67">
        <f t="shared" si="80"/>
        <v>4798578.1909999996</v>
      </c>
      <c r="AP238" s="69"/>
      <c r="AQ238" s="69"/>
      <c r="AR238" s="69"/>
      <c r="AS238" s="69"/>
      <c r="AT238" s="69"/>
      <c r="AU238" s="71"/>
      <c r="AV238" s="64">
        <v>6</v>
      </c>
      <c r="AW238" s="64">
        <v>6</v>
      </c>
      <c r="AX238" s="64">
        <v>6</v>
      </c>
      <c r="AY238" s="64">
        <v>6</v>
      </c>
      <c r="AZ238" s="64"/>
      <c r="BA238" s="64"/>
      <c r="BB238" s="64"/>
      <c r="BC238" s="64"/>
      <c r="BD238" s="72">
        <f t="shared" si="81"/>
        <v>4517769.21</v>
      </c>
      <c r="BE238" s="73">
        <f t="shared" si="73"/>
        <v>1579.09</v>
      </c>
      <c r="BF238" s="74">
        <f t="shared" si="89"/>
        <v>3373.62</v>
      </c>
      <c r="BG238" s="66">
        <f t="shared" si="74"/>
        <v>5134150.33</v>
      </c>
      <c r="BH238" s="75">
        <f t="shared" si="83"/>
        <v>1.9254090049260785E-3</v>
      </c>
      <c r="BI238" s="76">
        <f t="shared" si="84"/>
        <v>1.92540900492608E-3</v>
      </c>
      <c r="BJ238" s="76">
        <f>+BI238-'Izračun udjela za 2024. (euri)'!BI238</f>
        <v>3.471275149009162E-8</v>
      </c>
    </row>
    <row r="239" spans="1:62" ht="15.75" customHeight="1" x14ac:dyDescent="0.25">
      <c r="A239" s="60">
        <v>1</v>
      </c>
      <c r="B239" s="61">
        <v>260</v>
      </c>
      <c r="C239" s="61">
        <v>5</v>
      </c>
      <c r="D239" s="62" t="s">
        <v>87</v>
      </c>
      <c r="E239" s="62" t="s">
        <v>318</v>
      </c>
      <c r="F239" s="63">
        <v>5682</v>
      </c>
      <c r="G239" s="64">
        <v>10</v>
      </c>
      <c r="H239" s="64">
        <v>7325224.8300000001</v>
      </c>
      <c r="I239" s="65">
        <v>345333.10560000001</v>
      </c>
      <c r="J239" s="66">
        <v>7677880.8968400005</v>
      </c>
      <c r="K239" s="64">
        <v>7777830.1799999997</v>
      </c>
      <c r="L239" s="65">
        <v>366670.24249999999</v>
      </c>
      <c r="M239" s="66">
        <v>8152275.9312500004</v>
      </c>
      <c r="N239" s="64">
        <v>6329130.2800000003</v>
      </c>
      <c r="O239" s="65">
        <v>298373.74930000002</v>
      </c>
      <c r="P239" s="66">
        <v>6633832.1837700009</v>
      </c>
      <c r="Q239" s="64">
        <v>7322377.8300000001</v>
      </c>
      <c r="R239" s="65">
        <v>346828.41700000002</v>
      </c>
      <c r="S239" s="66">
        <f t="shared" si="75"/>
        <v>7673104.3543000007</v>
      </c>
      <c r="T239" s="64">
        <v>6597490.2300000004</v>
      </c>
      <c r="U239" s="65">
        <v>313108.59381400002</v>
      </c>
      <c r="V239" s="67">
        <f t="shared" si="76"/>
        <v>6912819.7998046009</v>
      </c>
      <c r="W239" s="64">
        <v>8101053.2999999998</v>
      </c>
      <c r="X239" s="65">
        <v>385764.00962000003</v>
      </c>
      <c r="Y239" s="67">
        <f t="shared" si="72"/>
        <v>8486818.2194180004</v>
      </c>
      <c r="Z239" s="64">
        <v>9321426.3699999992</v>
      </c>
      <c r="AA239" s="68">
        <v>2366.25</v>
      </c>
      <c r="AB239" s="65">
        <v>443876.89535300003</v>
      </c>
      <c r="AC239" s="67">
        <f t="shared" si="77"/>
        <v>9766001.5471116994</v>
      </c>
      <c r="AD239" s="64">
        <v>10085350.029999999</v>
      </c>
      <c r="AE239" s="68">
        <v>1034.3599999999999</v>
      </c>
      <c r="AF239" s="65">
        <v>471643.05989500001</v>
      </c>
      <c r="AG239" s="67">
        <f t="shared" si="78"/>
        <v>10575077.6671155</v>
      </c>
      <c r="AH239" s="64">
        <v>9012754.3200000003</v>
      </c>
      <c r="AI239" s="68">
        <v>3283</v>
      </c>
      <c r="AJ239" s="64">
        <v>438798.25426199997</v>
      </c>
      <c r="AK239" s="67">
        <f t="shared" si="79"/>
        <v>9431040.3723118007</v>
      </c>
      <c r="AL239" s="64">
        <v>10731641.48</v>
      </c>
      <c r="AM239" s="68">
        <v>2101.84</v>
      </c>
      <c r="AN239" s="64">
        <v>507301.50039</v>
      </c>
      <c r="AO239" s="67">
        <f t="shared" si="80"/>
        <v>11247761.953571001</v>
      </c>
      <c r="AP239" s="69"/>
      <c r="AQ239" s="69"/>
      <c r="AR239" s="69"/>
      <c r="AS239" s="69"/>
      <c r="AT239" s="69"/>
      <c r="AU239" s="71"/>
      <c r="AV239" s="64">
        <v>2</v>
      </c>
      <c r="AW239" s="64">
        <v>0</v>
      </c>
      <c r="AX239" s="64">
        <v>2</v>
      </c>
      <c r="AY239" s="64">
        <v>2</v>
      </c>
      <c r="AZ239" s="64"/>
      <c r="BA239" s="64"/>
      <c r="BB239" s="64"/>
      <c r="BC239" s="64"/>
      <c r="BD239" s="72">
        <f t="shared" si="81"/>
        <v>9901339.9499999993</v>
      </c>
      <c r="BE239" s="73">
        <f t="shared" si="73"/>
        <v>1742.58</v>
      </c>
      <c r="BF239" s="74">
        <f t="shared" si="89"/>
        <v>3373.62</v>
      </c>
      <c r="BG239" s="66">
        <f t="shared" si="74"/>
        <v>9267569.2799999993</v>
      </c>
      <c r="BH239" s="75">
        <f t="shared" si="83"/>
        <v>3.4755237378271881E-3</v>
      </c>
      <c r="BI239" s="76">
        <f t="shared" si="84"/>
        <v>3.4755237378271899E-3</v>
      </c>
      <c r="BJ239" s="76">
        <f>+BI239-'Izračun udjela za 2024. (euri)'!BI239</f>
        <v>8.8494669579688295E-8</v>
      </c>
    </row>
    <row r="240" spans="1:62" ht="15.75" customHeight="1" x14ac:dyDescent="0.25">
      <c r="A240" s="60">
        <v>1</v>
      </c>
      <c r="B240" s="61">
        <v>261</v>
      </c>
      <c r="C240" s="61">
        <v>8</v>
      </c>
      <c r="D240" s="62" t="s">
        <v>87</v>
      </c>
      <c r="E240" s="62" t="s">
        <v>319</v>
      </c>
      <c r="F240" s="63">
        <v>10773</v>
      </c>
      <c r="G240" s="64">
        <v>10</v>
      </c>
      <c r="H240" s="64">
        <v>32753881.25</v>
      </c>
      <c r="I240" s="65">
        <v>0</v>
      </c>
      <c r="J240" s="66">
        <v>36029269.375</v>
      </c>
      <c r="K240" s="64">
        <v>33375337.25</v>
      </c>
      <c r="L240" s="65">
        <v>0</v>
      </c>
      <c r="M240" s="66">
        <v>36712870.975000001</v>
      </c>
      <c r="N240" s="64">
        <v>32261428.98</v>
      </c>
      <c r="O240" s="65">
        <v>0</v>
      </c>
      <c r="P240" s="66">
        <v>35487571.878000006</v>
      </c>
      <c r="Q240" s="64">
        <v>33192759.73</v>
      </c>
      <c r="R240" s="65">
        <v>0</v>
      </c>
      <c r="S240" s="66">
        <f t="shared" si="75"/>
        <v>36512035.703000002</v>
      </c>
      <c r="T240" s="64">
        <v>32778105.48</v>
      </c>
      <c r="U240" s="65">
        <v>0</v>
      </c>
      <c r="V240" s="67">
        <f t="shared" si="76"/>
        <v>36055916.028000005</v>
      </c>
      <c r="W240" s="64">
        <v>40808250.310000002</v>
      </c>
      <c r="X240" s="65">
        <v>2034903.2374770001</v>
      </c>
      <c r="Y240" s="67">
        <f t="shared" si="72"/>
        <v>42650681.779775307</v>
      </c>
      <c r="Z240" s="64">
        <v>48678663.369999997</v>
      </c>
      <c r="AA240" s="68">
        <v>461655.42</v>
      </c>
      <c r="AB240" s="65">
        <v>4425334.5112749999</v>
      </c>
      <c r="AC240" s="67">
        <f t="shared" si="77"/>
        <v>50043590.782597497</v>
      </c>
      <c r="AD240" s="64">
        <v>38176488.100000001</v>
      </c>
      <c r="AE240" s="68">
        <v>280266.75</v>
      </c>
      <c r="AF240" s="65">
        <v>3483791.7707790001</v>
      </c>
      <c r="AG240" s="67">
        <f t="shared" si="78"/>
        <v>39767672.537143104</v>
      </c>
      <c r="AH240" s="64">
        <v>34092920.670000002</v>
      </c>
      <c r="AI240" s="68">
        <v>329071.24</v>
      </c>
      <c r="AJ240" s="64">
        <v>3101317.7152229999</v>
      </c>
      <c r="AK240" s="67">
        <f t="shared" si="79"/>
        <v>35976084.886254705</v>
      </c>
      <c r="AL240" s="64">
        <v>44262345.710000001</v>
      </c>
      <c r="AM240" s="68">
        <v>375397.06</v>
      </c>
      <c r="AN240" s="64">
        <v>4021882.5467050001</v>
      </c>
      <c r="AO240" s="67">
        <f t="shared" si="80"/>
        <v>46130222.7136245</v>
      </c>
      <c r="AP240" s="69"/>
      <c r="AQ240" s="69"/>
      <c r="AR240" s="69"/>
      <c r="AS240" s="69"/>
      <c r="AT240" s="69"/>
      <c r="AU240" s="71"/>
      <c r="AV240" s="64">
        <v>1135</v>
      </c>
      <c r="AW240" s="64">
        <v>1160</v>
      </c>
      <c r="AX240" s="64">
        <v>1362</v>
      </c>
      <c r="AY240" s="64">
        <v>1381</v>
      </c>
      <c r="AZ240" s="64"/>
      <c r="BA240" s="64"/>
      <c r="BB240" s="64"/>
      <c r="BC240" s="64"/>
      <c r="BD240" s="72">
        <f t="shared" si="81"/>
        <v>42913650.539999999</v>
      </c>
      <c r="BE240" s="73">
        <f t="shared" si="73"/>
        <v>3983.44</v>
      </c>
      <c r="BF240" s="74">
        <f t="shared" si="89"/>
        <v>3373.62</v>
      </c>
      <c r="BG240" s="66">
        <f t="shared" si="74"/>
        <v>0</v>
      </c>
      <c r="BH240" s="75">
        <f t="shared" si="83"/>
        <v>0</v>
      </c>
      <c r="BI240" s="76">
        <f t="shared" si="84"/>
        <v>0</v>
      </c>
      <c r="BJ240" s="76">
        <f>+BI240-'Izračun udjela za 2024. (euri)'!BI240</f>
        <v>0</v>
      </c>
    </row>
    <row r="241" spans="1:62" ht="15.75" customHeight="1" x14ac:dyDescent="0.25">
      <c r="A241" s="60">
        <v>1</v>
      </c>
      <c r="B241" s="61">
        <v>263</v>
      </c>
      <c r="C241" s="61">
        <v>18</v>
      </c>
      <c r="D241" s="62" t="s">
        <v>87</v>
      </c>
      <c r="E241" s="62" t="s">
        <v>320</v>
      </c>
      <c r="F241" s="63">
        <v>6552</v>
      </c>
      <c r="G241" s="64">
        <v>10</v>
      </c>
      <c r="H241" s="64">
        <v>27323100.280000001</v>
      </c>
      <c r="I241" s="65">
        <v>1288086.1244999999</v>
      </c>
      <c r="J241" s="66">
        <v>28638515.571050003</v>
      </c>
      <c r="K241" s="64">
        <v>30191321.329999998</v>
      </c>
      <c r="L241" s="65">
        <v>1423301.8995000001</v>
      </c>
      <c r="M241" s="66">
        <v>31644821.373549998</v>
      </c>
      <c r="N241" s="64">
        <v>26524744.739999998</v>
      </c>
      <c r="O241" s="65">
        <v>1250452.9720000001</v>
      </c>
      <c r="P241" s="66">
        <v>27801720.944800001</v>
      </c>
      <c r="Q241" s="64">
        <v>28803778.940000001</v>
      </c>
      <c r="R241" s="65">
        <v>1366807.2896</v>
      </c>
      <c r="S241" s="66">
        <f t="shared" si="75"/>
        <v>30180668.815440003</v>
      </c>
      <c r="T241" s="64">
        <v>27970880.579999998</v>
      </c>
      <c r="U241" s="65">
        <v>1328876.9749</v>
      </c>
      <c r="V241" s="67">
        <f t="shared" si="76"/>
        <v>29306203.965610001</v>
      </c>
      <c r="W241" s="64">
        <v>32359413.77</v>
      </c>
      <c r="X241" s="65">
        <v>1540932.4056879999</v>
      </c>
      <c r="Y241" s="67">
        <f t="shared" si="72"/>
        <v>33900329.500743203</v>
      </c>
      <c r="Z241" s="64">
        <v>33235240.920000002</v>
      </c>
      <c r="AA241" s="68">
        <v>2825379.46</v>
      </c>
      <c r="AB241" s="65">
        <v>1582638.6596969999</v>
      </c>
      <c r="AC241" s="67">
        <f t="shared" si="77"/>
        <v>49803845.0803333</v>
      </c>
      <c r="AD241" s="64">
        <v>27391916.850000001</v>
      </c>
      <c r="AE241" s="68">
        <v>2442544.2400000002</v>
      </c>
      <c r="AF241" s="65">
        <v>1323629.684254</v>
      </c>
      <c r="AG241" s="67">
        <f t="shared" si="78"/>
        <v>44171317.218320608</v>
      </c>
      <c r="AH241" s="64">
        <v>31002821.210000001</v>
      </c>
      <c r="AI241" s="68">
        <v>3500566.77</v>
      </c>
      <c r="AJ241" s="64">
        <v>1475817.8787499999</v>
      </c>
      <c r="AK241" s="67">
        <f t="shared" si="79"/>
        <v>49478480.217375003</v>
      </c>
      <c r="AL241" s="64">
        <v>38786735.409999996</v>
      </c>
      <c r="AM241" s="68">
        <v>4066766.15</v>
      </c>
      <c r="AN241" s="64">
        <v>1846825.6268750001</v>
      </c>
      <c r="AO241" s="67">
        <f t="shared" si="80"/>
        <v>57433907.996437505</v>
      </c>
      <c r="AP241" s="69"/>
      <c r="AQ241" s="69"/>
      <c r="AR241" s="69"/>
      <c r="AS241" s="69"/>
      <c r="AT241" s="69"/>
      <c r="AU241" s="71"/>
      <c r="AV241" s="64">
        <v>10966</v>
      </c>
      <c r="AW241" s="64">
        <v>11020</v>
      </c>
      <c r="AX241" s="64">
        <v>12636</v>
      </c>
      <c r="AY241" s="64">
        <v>12893</v>
      </c>
      <c r="AZ241" s="64"/>
      <c r="BA241" s="64"/>
      <c r="BB241" s="64"/>
      <c r="BC241" s="64"/>
      <c r="BD241" s="72">
        <f t="shared" si="81"/>
        <v>46957576</v>
      </c>
      <c r="BE241" s="73">
        <f t="shared" si="73"/>
        <v>7166.91</v>
      </c>
      <c r="BF241" s="74">
        <f t="shared" si="89"/>
        <v>3373.62</v>
      </c>
      <c r="BG241" s="66">
        <f t="shared" si="74"/>
        <v>0</v>
      </c>
      <c r="BH241" s="75">
        <f t="shared" si="83"/>
        <v>0</v>
      </c>
      <c r="BI241" s="76">
        <f t="shared" si="84"/>
        <v>0</v>
      </c>
      <c r="BJ241" s="76">
        <f>+BI241-'Izračun udjela za 2024. (euri)'!BI241</f>
        <v>0</v>
      </c>
    </row>
    <row r="242" spans="1:62" ht="15.75" customHeight="1" x14ac:dyDescent="0.25">
      <c r="A242" s="60">
        <v>1</v>
      </c>
      <c r="B242" s="61">
        <v>264</v>
      </c>
      <c r="C242" s="61">
        <v>19</v>
      </c>
      <c r="D242" s="62" t="s">
        <v>91</v>
      </c>
      <c r="E242" s="62" t="s">
        <v>321</v>
      </c>
      <c r="F242" s="63">
        <v>15235</v>
      </c>
      <c r="G242" s="64">
        <v>12</v>
      </c>
      <c r="H242" s="64">
        <v>19255914.27</v>
      </c>
      <c r="I242" s="65">
        <v>1733031.6218000001</v>
      </c>
      <c r="J242" s="66">
        <v>19625628.565984</v>
      </c>
      <c r="K242" s="64">
        <v>18246670.809999999</v>
      </c>
      <c r="L242" s="65">
        <v>1642199.7686999999</v>
      </c>
      <c r="M242" s="66">
        <v>18597007.566256002</v>
      </c>
      <c r="N242" s="64">
        <v>16125706.57</v>
      </c>
      <c r="O242" s="65">
        <v>1451313.9963</v>
      </c>
      <c r="P242" s="66">
        <v>16435319.682544</v>
      </c>
      <c r="Q242" s="64">
        <v>16992999.449999999</v>
      </c>
      <c r="R242" s="65">
        <v>1552229.7279000001</v>
      </c>
      <c r="S242" s="66">
        <f t="shared" si="75"/>
        <v>17293662.088752002</v>
      </c>
      <c r="T242" s="64">
        <v>16179054.77</v>
      </c>
      <c r="U242" s="65">
        <v>1489383.498801</v>
      </c>
      <c r="V242" s="67">
        <f t="shared" si="76"/>
        <v>16452431.823742881</v>
      </c>
      <c r="W242" s="64">
        <v>21053199.43</v>
      </c>
      <c r="X242" s="65">
        <v>1913928.1641619999</v>
      </c>
      <c r="Y242" s="67">
        <f t="shared" si="72"/>
        <v>21435983.817738563</v>
      </c>
      <c r="Z242" s="64">
        <v>23450234.359999999</v>
      </c>
      <c r="AA242" s="68">
        <v>196823.24</v>
      </c>
      <c r="AB242" s="65">
        <v>2131840.4763330002</v>
      </c>
      <c r="AC242" s="67">
        <f t="shared" si="77"/>
        <v>23721679.120907042</v>
      </c>
      <c r="AD242" s="64">
        <v>22801185.300000001</v>
      </c>
      <c r="AE242" s="68">
        <v>58024.51</v>
      </c>
      <c r="AF242" s="65">
        <v>1636351.310332</v>
      </c>
      <c r="AG242" s="67">
        <f t="shared" si="78"/>
        <v>23768986.617228162</v>
      </c>
      <c r="AH242" s="64">
        <v>20411616.829999998</v>
      </c>
      <c r="AI242" s="68">
        <v>34593.03</v>
      </c>
      <c r="AJ242" s="64">
        <v>1466905.2887309999</v>
      </c>
      <c r="AK242" s="67">
        <f t="shared" si="79"/>
        <v>21340612.732621279</v>
      </c>
      <c r="AL242" s="64">
        <v>26774790.18</v>
      </c>
      <c r="AM242" s="68">
        <v>18160.28</v>
      </c>
      <c r="AN242" s="64">
        <v>2058267.9049190001</v>
      </c>
      <c r="AO242" s="67">
        <f t="shared" si="80"/>
        <v>27846965.434490722</v>
      </c>
      <c r="AP242" s="69"/>
      <c r="AQ242" s="69"/>
      <c r="AR242" s="69"/>
      <c r="AS242" s="69"/>
      <c r="AT242" s="69"/>
      <c r="AU242" s="71"/>
      <c r="AV242" s="64">
        <v>39</v>
      </c>
      <c r="AW242" s="64">
        <v>77</v>
      </c>
      <c r="AX242" s="64">
        <v>96</v>
      </c>
      <c r="AY242" s="64">
        <v>110</v>
      </c>
      <c r="AZ242" s="64"/>
      <c r="BA242" s="64"/>
      <c r="BB242" s="64"/>
      <c r="BC242" s="64"/>
      <c r="BD242" s="72">
        <f t="shared" si="81"/>
        <v>23622845.539999999</v>
      </c>
      <c r="BE242" s="73">
        <f t="shared" si="73"/>
        <v>1550.56</v>
      </c>
      <c r="BF242" s="74">
        <f>+$BJ$601</f>
        <v>3415.13</v>
      </c>
      <c r="BG242" s="66">
        <f t="shared" si="74"/>
        <v>28406723.950000003</v>
      </c>
      <c r="BH242" s="75">
        <f t="shared" si="83"/>
        <v>1.0653089328956073E-2</v>
      </c>
      <c r="BI242" s="76">
        <f t="shared" si="84"/>
        <v>1.0653089328956099E-2</v>
      </c>
      <c r="BJ242" s="76">
        <f>+BI242-'Izračun udjela za 2024. (euri)'!BI242</f>
        <v>7.2983160990386375E-9</v>
      </c>
    </row>
    <row r="243" spans="1:62" ht="15.75" customHeight="1" x14ac:dyDescent="0.25">
      <c r="A243" s="60">
        <v>1</v>
      </c>
      <c r="B243" s="61">
        <v>265</v>
      </c>
      <c r="C243" s="61">
        <v>2</v>
      </c>
      <c r="D243" s="62" t="s">
        <v>87</v>
      </c>
      <c r="E243" s="62" t="s">
        <v>322</v>
      </c>
      <c r="F243" s="63">
        <v>1677</v>
      </c>
      <c r="G243" s="64">
        <v>10</v>
      </c>
      <c r="H243" s="64">
        <v>2259578.79</v>
      </c>
      <c r="I243" s="65">
        <v>0</v>
      </c>
      <c r="J243" s="66">
        <v>2485536.6690000002</v>
      </c>
      <c r="K243" s="64">
        <v>2603487.29</v>
      </c>
      <c r="L243" s="65">
        <v>0</v>
      </c>
      <c r="M243" s="66">
        <v>2863836.0190000003</v>
      </c>
      <c r="N243" s="64">
        <v>2061528.71</v>
      </c>
      <c r="O243" s="65">
        <v>0</v>
      </c>
      <c r="P243" s="66">
        <v>2267681.5810000002</v>
      </c>
      <c r="Q243" s="64">
        <v>2082360.77</v>
      </c>
      <c r="R243" s="65">
        <v>0</v>
      </c>
      <c r="S243" s="66">
        <f t="shared" si="75"/>
        <v>2290596.8470000001</v>
      </c>
      <c r="T243" s="64">
        <v>1742682.84</v>
      </c>
      <c r="U243" s="65">
        <v>0</v>
      </c>
      <c r="V243" s="67">
        <f t="shared" si="76"/>
        <v>1916951.1240000003</v>
      </c>
      <c r="W243" s="64">
        <v>2439744.54</v>
      </c>
      <c r="X243" s="65">
        <v>0</v>
      </c>
      <c r="Y243" s="67">
        <f t="shared" si="72"/>
        <v>2683718.9940000004</v>
      </c>
      <c r="Z243" s="64">
        <v>2983823.31</v>
      </c>
      <c r="AA243" s="68">
        <v>6900</v>
      </c>
      <c r="AB243" s="65">
        <v>0</v>
      </c>
      <c r="AC243" s="67">
        <f t="shared" si="77"/>
        <v>3282205.6410000003</v>
      </c>
      <c r="AD243" s="64">
        <v>3218489.95</v>
      </c>
      <c r="AE243" s="68">
        <v>2250</v>
      </c>
      <c r="AF243" s="65">
        <v>0</v>
      </c>
      <c r="AG243" s="67">
        <f t="shared" si="78"/>
        <v>3544463.9450000003</v>
      </c>
      <c r="AH243" s="64">
        <v>3002168.81</v>
      </c>
      <c r="AI243" s="68">
        <v>1525.98</v>
      </c>
      <c r="AJ243" s="64">
        <v>0</v>
      </c>
      <c r="AK243" s="67">
        <f t="shared" si="79"/>
        <v>3307307.1130000004</v>
      </c>
      <c r="AL243" s="64">
        <v>3817449.43</v>
      </c>
      <c r="AM243" s="68">
        <v>2512.6799999999998</v>
      </c>
      <c r="AN243" s="64">
        <v>283352.17327700002</v>
      </c>
      <c r="AO243" s="67">
        <f t="shared" si="80"/>
        <v>3894643.0343953003</v>
      </c>
      <c r="AP243" s="69"/>
      <c r="AQ243" s="69"/>
      <c r="AR243" s="69"/>
      <c r="AS243" s="69"/>
      <c r="AT243" s="69"/>
      <c r="AU243" s="71"/>
      <c r="AV243" s="64">
        <v>0</v>
      </c>
      <c r="AW243" s="64">
        <v>4</v>
      </c>
      <c r="AX243" s="64">
        <v>4</v>
      </c>
      <c r="AY243" s="64">
        <v>6</v>
      </c>
      <c r="AZ243" s="64"/>
      <c r="BA243" s="64"/>
      <c r="BB243" s="64"/>
      <c r="BC243" s="64"/>
      <c r="BD243" s="72">
        <f t="shared" si="81"/>
        <v>3342467.75</v>
      </c>
      <c r="BE243" s="73">
        <f t="shared" si="73"/>
        <v>1993.12</v>
      </c>
      <c r="BF243" s="74">
        <f t="shared" ref="BF243:BF251" si="90">+$BJ$600</f>
        <v>3373.62</v>
      </c>
      <c r="BG243" s="66">
        <f t="shared" si="74"/>
        <v>2315098.5</v>
      </c>
      <c r="BH243" s="75">
        <f t="shared" si="83"/>
        <v>8.6820821609850615E-4</v>
      </c>
      <c r="BI243" s="76">
        <f t="shared" si="84"/>
        <v>8.6820821609850604E-4</v>
      </c>
      <c r="BJ243" s="76">
        <f>+BI243-'Izračun udjela za 2024. (euri)'!BI243</f>
        <v>1.5384445389062668E-8</v>
      </c>
    </row>
    <row r="244" spans="1:62" ht="15.75" customHeight="1" x14ac:dyDescent="0.25">
      <c r="A244" s="60">
        <v>1</v>
      </c>
      <c r="B244" s="61">
        <v>266</v>
      </c>
      <c r="C244" s="61">
        <v>10</v>
      </c>
      <c r="D244" s="62" t="s">
        <v>87</v>
      </c>
      <c r="E244" s="62" t="s">
        <v>323</v>
      </c>
      <c r="F244" s="63">
        <v>1067</v>
      </c>
      <c r="G244" s="64">
        <v>10</v>
      </c>
      <c r="H244" s="64">
        <v>409833.86</v>
      </c>
      <c r="I244" s="65">
        <v>0</v>
      </c>
      <c r="J244" s="66">
        <v>450817.24600000004</v>
      </c>
      <c r="K244" s="64">
        <v>479558.7</v>
      </c>
      <c r="L244" s="65">
        <v>0</v>
      </c>
      <c r="M244" s="66">
        <v>527514.57000000007</v>
      </c>
      <c r="N244" s="64">
        <v>269522.19</v>
      </c>
      <c r="O244" s="65">
        <v>0</v>
      </c>
      <c r="P244" s="66">
        <v>296474.40900000004</v>
      </c>
      <c r="Q244" s="64">
        <v>360681.49</v>
      </c>
      <c r="R244" s="65">
        <v>0</v>
      </c>
      <c r="S244" s="66">
        <f t="shared" si="75"/>
        <v>396749.63900000002</v>
      </c>
      <c r="T244" s="64">
        <v>131504.19</v>
      </c>
      <c r="U244" s="65">
        <v>0</v>
      </c>
      <c r="V244" s="67">
        <f t="shared" si="76"/>
        <v>144654.60900000003</v>
      </c>
      <c r="W244" s="64">
        <v>466616.92</v>
      </c>
      <c r="X244" s="65">
        <v>0</v>
      </c>
      <c r="Y244" s="67">
        <f t="shared" si="72"/>
        <v>513278.61200000002</v>
      </c>
      <c r="Z244" s="64">
        <v>567408.16</v>
      </c>
      <c r="AA244" s="68">
        <v>4690</v>
      </c>
      <c r="AB244" s="65">
        <v>0</v>
      </c>
      <c r="AC244" s="67">
        <f t="shared" si="77"/>
        <v>624148.97600000014</v>
      </c>
      <c r="AD244" s="64">
        <v>458850.48</v>
      </c>
      <c r="AE244" s="68">
        <v>750</v>
      </c>
      <c r="AF244" s="65">
        <v>0</v>
      </c>
      <c r="AG244" s="67">
        <f t="shared" si="78"/>
        <v>504735.52800000005</v>
      </c>
      <c r="AH244" s="64">
        <v>486557.57</v>
      </c>
      <c r="AI244" s="68">
        <v>0</v>
      </c>
      <c r="AJ244" s="64">
        <v>0</v>
      </c>
      <c r="AK244" s="67">
        <f t="shared" si="79"/>
        <v>535213.32700000005</v>
      </c>
      <c r="AL244" s="64">
        <v>729136.71</v>
      </c>
      <c r="AM244" s="68">
        <v>0</v>
      </c>
      <c r="AN244" s="64">
        <v>0</v>
      </c>
      <c r="AO244" s="67">
        <f t="shared" si="80"/>
        <v>802050.38100000005</v>
      </c>
      <c r="AP244" s="69"/>
      <c r="AQ244" s="69"/>
      <c r="AR244" s="69"/>
      <c r="AS244" s="69"/>
      <c r="AT244" s="69"/>
      <c r="AU244" s="71"/>
      <c r="AV244" s="64">
        <v>0</v>
      </c>
      <c r="AW244" s="64">
        <v>0</v>
      </c>
      <c r="AX244" s="64">
        <v>0</v>
      </c>
      <c r="AY244" s="64">
        <v>0</v>
      </c>
      <c r="AZ244" s="64"/>
      <c r="BA244" s="64"/>
      <c r="BB244" s="64"/>
      <c r="BC244" s="64"/>
      <c r="BD244" s="72">
        <f t="shared" si="81"/>
        <v>595885.36</v>
      </c>
      <c r="BE244" s="73">
        <f t="shared" si="73"/>
        <v>558.47</v>
      </c>
      <c r="BF244" s="74">
        <f t="shared" si="90"/>
        <v>3373.62</v>
      </c>
      <c r="BG244" s="66">
        <f t="shared" si="74"/>
        <v>3003765.05</v>
      </c>
      <c r="BH244" s="75">
        <f t="shared" si="83"/>
        <v>1.1264719387272465E-3</v>
      </c>
      <c r="BI244" s="76">
        <f t="shared" si="84"/>
        <v>1.12647193872725E-3</v>
      </c>
      <c r="BJ244" s="76">
        <f>+BI244-'Izračun udjela za 2024. (euri)'!BI244</f>
        <v>1.0281650110076021E-8</v>
      </c>
    </row>
    <row r="245" spans="1:62" ht="15.75" customHeight="1" x14ac:dyDescent="0.25">
      <c r="A245" s="60">
        <v>1</v>
      </c>
      <c r="B245" s="61">
        <v>267</v>
      </c>
      <c r="C245" s="61">
        <v>17</v>
      </c>
      <c r="D245" s="62" t="s">
        <v>87</v>
      </c>
      <c r="E245" s="62" t="s">
        <v>324</v>
      </c>
      <c r="F245" s="63">
        <v>931</v>
      </c>
      <c r="G245" s="64">
        <v>10</v>
      </c>
      <c r="H245" s="64">
        <v>1741118.51</v>
      </c>
      <c r="I245" s="65">
        <v>33798.357900000003</v>
      </c>
      <c r="J245" s="66">
        <v>1878052.1673100002</v>
      </c>
      <c r="K245" s="64">
        <v>2089783.17</v>
      </c>
      <c r="L245" s="65">
        <v>40566.5553</v>
      </c>
      <c r="M245" s="66">
        <v>2254138.2761700004</v>
      </c>
      <c r="N245" s="64">
        <v>2041509</v>
      </c>
      <c r="O245" s="65">
        <v>56067.367400000003</v>
      </c>
      <c r="P245" s="66">
        <v>2183985.79586</v>
      </c>
      <c r="Q245" s="64">
        <v>2101418.11</v>
      </c>
      <c r="R245" s="65">
        <v>61631.186900000001</v>
      </c>
      <c r="S245" s="66">
        <f t="shared" si="75"/>
        <v>2243765.6154100001</v>
      </c>
      <c r="T245" s="64">
        <v>1759582.93</v>
      </c>
      <c r="U245" s="65">
        <v>51920.754269999998</v>
      </c>
      <c r="V245" s="67">
        <f t="shared" si="76"/>
        <v>1878428.3933030001</v>
      </c>
      <c r="W245" s="64">
        <v>1917234.71</v>
      </c>
      <c r="X245" s="65">
        <v>55841.889395999999</v>
      </c>
      <c r="Y245" s="67">
        <f t="shared" si="72"/>
        <v>2047532.1026644001</v>
      </c>
      <c r="Z245" s="64">
        <v>3636079.27</v>
      </c>
      <c r="AA245" s="68">
        <v>196299.9</v>
      </c>
      <c r="AB245" s="65">
        <v>105905.230285</v>
      </c>
      <c r="AC245" s="67">
        <f t="shared" si="77"/>
        <v>5417911.5536865005</v>
      </c>
      <c r="AD245" s="64">
        <v>4331396.41</v>
      </c>
      <c r="AE245" s="68">
        <v>198486.22</v>
      </c>
      <c r="AF245" s="65">
        <v>127439.21303699999</v>
      </c>
      <c r="AG245" s="67">
        <f t="shared" si="78"/>
        <v>6021368.074659301</v>
      </c>
      <c r="AH245" s="64">
        <v>2548688.09</v>
      </c>
      <c r="AI245" s="68">
        <v>341517.93</v>
      </c>
      <c r="AJ245" s="64">
        <v>74027.678958999997</v>
      </c>
      <c r="AK245" s="67">
        <f t="shared" si="79"/>
        <v>4253856.7291451003</v>
      </c>
      <c r="AL245" s="64">
        <v>6851970.3200000003</v>
      </c>
      <c r="AM245" s="68">
        <v>367585.06</v>
      </c>
      <c r="AN245" s="64">
        <v>199571.84172699999</v>
      </c>
      <c r="AO245" s="67">
        <f t="shared" si="80"/>
        <v>8861944.7601003014</v>
      </c>
      <c r="AP245" s="69"/>
      <c r="AQ245" s="69"/>
      <c r="AR245" s="69"/>
      <c r="AS245" s="69"/>
      <c r="AT245" s="69"/>
      <c r="AU245" s="71"/>
      <c r="AV245" s="64">
        <v>1061</v>
      </c>
      <c r="AW245" s="64">
        <v>979</v>
      </c>
      <c r="AX245" s="64">
        <v>1156</v>
      </c>
      <c r="AY245" s="64">
        <v>1181</v>
      </c>
      <c r="AZ245" s="64"/>
      <c r="BA245" s="64"/>
      <c r="BB245" s="64"/>
      <c r="BC245" s="64"/>
      <c r="BD245" s="72">
        <f t="shared" si="81"/>
        <v>5320522.6399999997</v>
      </c>
      <c r="BE245" s="73">
        <f t="shared" si="73"/>
        <v>5714.85</v>
      </c>
      <c r="BF245" s="74">
        <f t="shared" si="90"/>
        <v>3373.62</v>
      </c>
      <c r="BG245" s="66">
        <f t="shared" si="74"/>
        <v>0</v>
      </c>
      <c r="BH245" s="75">
        <f t="shared" si="83"/>
        <v>0</v>
      </c>
      <c r="BI245" s="76">
        <f t="shared" si="84"/>
        <v>0</v>
      </c>
      <c r="BJ245" s="76">
        <f>+BI245-'Izračun udjela za 2024. (euri)'!BI245</f>
        <v>0</v>
      </c>
    </row>
    <row r="246" spans="1:62" ht="15.75" customHeight="1" x14ac:dyDescent="0.25">
      <c r="A246" s="60">
        <v>1</v>
      </c>
      <c r="B246" s="61">
        <v>268</v>
      </c>
      <c r="C246" s="61">
        <v>19</v>
      </c>
      <c r="D246" s="62" t="s">
        <v>87</v>
      </c>
      <c r="E246" s="62" t="s">
        <v>325</v>
      </c>
      <c r="F246" s="63">
        <v>1062</v>
      </c>
      <c r="G246" s="64">
        <v>10</v>
      </c>
      <c r="H246" s="64">
        <v>1900008.07</v>
      </c>
      <c r="I246" s="65">
        <v>171001.5356</v>
      </c>
      <c r="J246" s="66">
        <v>1901907.1878400003</v>
      </c>
      <c r="K246" s="64">
        <v>2066284.92</v>
      </c>
      <c r="L246" s="65">
        <v>185966.4051</v>
      </c>
      <c r="M246" s="66">
        <v>2068350.3663900001</v>
      </c>
      <c r="N246" s="64">
        <v>1998236.68</v>
      </c>
      <c r="O246" s="65">
        <v>179841.859</v>
      </c>
      <c r="P246" s="66">
        <v>2000234.3031000001</v>
      </c>
      <c r="Q246" s="64">
        <v>2105074.2799999998</v>
      </c>
      <c r="R246" s="65">
        <v>190903.73180000001</v>
      </c>
      <c r="S246" s="66">
        <f t="shared" si="75"/>
        <v>2105587.6030199998</v>
      </c>
      <c r="T246" s="64">
        <v>2035004.28</v>
      </c>
      <c r="U246" s="65">
        <v>184890.05927100001</v>
      </c>
      <c r="V246" s="67">
        <f t="shared" si="76"/>
        <v>2035125.6428019002</v>
      </c>
      <c r="W246" s="64">
        <v>2408483.5299999998</v>
      </c>
      <c r="X246" s="65">
        <v>218953.61869199999</v>
      </c>
      <c r="Y246" s="67">
        <f t="shared" si="72"/>
        <v>2408482.9024387999</v>
      </c>
      <c r="Z246" s="64">
        <v>2699148.64</v>
      </c>
      <c r="AA246" s="68">
        <v>410186.45</v>
      </c>
      <c r="AB246" s="65">
        <v>245377.68857900001</v>
      </c>
      <c r="AC246" s="67">
        <f t="shared" si="77"/>
        <v>4424292.9515631003</v>
      </c>
      <c r="AD246" s="64">
        <v>2132857.9</v>
      </c>
      <c r="AE246" s="68">
        <v>274226.14</v>
      </c>
      <c r="AF246" s="65">
        <v>197402.74777700001</v>
      </c>
      <c r="AG246" s="67">
        <f t="shared" si="78"/>
        <v>4096101.9134453</v>
      </c>
      <c r="AH246" s="64">
        <v>2115739.71</v>
      </c>
      <c r="AI246" s="68">
        <v>485077.07</v>
      </c>
      <c r="AJ246" s="64">
        <v>192345.025004</v>
      </c>
      <c r="AK246" s="67">
        <f t="shared" si="79"/>
        <v>3819549.3764956007</v>
      </c>
      <c r="AL246" s="64">
        <v>2947764.21</v>
      </c>
      <c r="AM246" s="68">
        <v>625829.6</v>
      </c>
      <c r="AN246" s="64">
        <v>267978.46718699997</v>
      </c>
      <c r="AO246" s="67">
        <f t="shared" si="80"/>
        <v>4691451.7570943004</v>
      </c>
      <c r="AP246" s="69"/>
      <c r="AQ246" s="69"/>
      <c r="AR246" s="69"/>
      <c r="AS246" s="69"/>
      <c r="AT246" s="69"/>
      <c r="AU246" s="71"/>
      <c r="AV246" s="64">
        <v>1319</v>
      </c>
      <c r="AW246" s="64">
        <v>1375</v>
      </c>
      <c r="AX246" s="64">
        <v>1356</v>
      </c>
      <c r="AY246" s="64">
        <v>1474</v>
      </c>
      <c r="AZ246" s="64"/>
      <c r="BA246" s="64"/>
      <c r="BB246" s="64"/>
      <c r="BC246" s="64"/>
      <c r="BD246" s="72">
        <f t="shared" si="81"/>
        <v>3887975.78</v>
      </c>
      <c r="BE246" s="73">
        <f t="shared" si="73"/>
        <v>3660.99</v>
      </c>
      <c r="BF246" s="74">
        <f t="shared" si="90"/>
        <v>3373.62</v>
      </c>
      <c r="BG246" s="66">
        <f t="shared" si="74"/>
        <v>0</v>
      </c>
      <c r="BH246" s="75">
        <f t="shared" si="83"/>
        <v>0</v>
      </c>
      <c r="BI246" s="76">
        <f t="shared" si="84"/>
        <v>0</v>
      </c>
      <c r="BJ246" s="76">
        <f>+BI246-'Izračun udjela za 2024. (euri)'!BI246</f>
        <v>0</v>
      </c>
    </row>
    <row r="247" spans="1:62" ht="15.75" customHeight="1" x14ac:dyDescent="0.25">
      <c r="A247" s="60">
        <v>1</v>
      </c>
      <c r="B247" s="61">
        <v>270</v>
      </c>
      <c r="C247" s="61">
        <v>6</v>
      </c>
      <c r="D247" s="62" t="s">
        <v>87</v>
      </c>
      <c r="E247" s="62" t="s">
        <v>326</v>
      </c>
      <c r="F247" s="63">
        <v>1767</v>
      </c>
      <c r="G247" s="64">
        <v>10</v>
      </c>
      <c r="H247" s="64">
        <v>1442363.86</v>
      </c>
      <c r="I247" s="65">
        <v>0</v>
      </c>
      <c r="J247" s="66">
        <v>1586600.2460000003</v>
      </c>
      <c r="K247" s="64">
        <v>1571482.56</v>
      </c>
      <c r="L247" s="65">
        <v>0</v>
      </c>
      <c r="M247" s="66">
        <v>1728630.8160000001</v>
      </c>
      <c r="N247" s="64">
        <v>1378165.3</v>
      </c>
      <c r="O247" s="65">
        <v>0</v>
      </c>
      <c r="P247" s="66">
        <v>1515981.83</v>
      </c>
      <c r="Q247" s="64">
        <v>1279113.44</v>
      </c>
      <c r="R247" s="65">
        <v>0</v>
      </c>
      <c r="S247" s="66">
        <f t="shared" si="75"/>
        <v>1407024.784</v>
      </c>
      <c r="T247" s="64">
        <v>1181472.9099999999</v>
      </c>
      <c r="U247" s="65">
        <v>0</v>
      </c>
      <c r="V247" s="67">
        <f t="shared" si="76"/>
        <v>1299620.2010000001</v>
      </c>
      <c r="W247" s="64">
        <v>1513577.07</v>
      </c>
      <c r="X247" s="65">
        <v>0</v>
      </c>
      <c r="Y247" s="67">
        <f t="shared" si="72"/>
        <v>1664934.7770000002</v>
      </c>
      <c r="Z247" s="64">
        <v>1507991.14</v>
      </c>
      <c r="AA247" s="68">
        <v>6345.77</v>
      </c>
      <c r="AB247" s="65">
        <v>0</v>
      </c>
      <c r="AC247" s="67">
        <f t="shared" si="77"/>
        <v>1656759.9069999999</v>
      </c>
      <c r="AD247" s="64">
        <v>1755437.52</v>
      </c>
      <c r="AE247" s="68">
        <v>3487.5</v>
      </c>
      <c r="AF247" s="65">
        <v>0</v>
      </c>
      <c r="AG247" s="67">
        <f t="shared" si="78"/>
        <v>1932095.0220000001</v>
      </c>
      <c r="AH247" s="64">
        <v>1643788.49</v>
      </c>
      <c r="AI247" s="68">
        <v>450</v>
      </c>
      <c r="AJ247" s="64">
        <v>0</v>
      </c>
      <c r="AK247" s="67">
        <f t="shared" si="79"/>
        <v>1812622.3390000002</v>
      </c>
      <c r="AL247" s="64">
        <v>1878306.03</v>
      </c>
      <c r="AM247" s="68">
        <v>787.5</v>
      </c>
      <c r="AN247" s="64">
        <v>0</v>
      </c>
      <c r="AO247" s="67">
        <f t="shared" si="80"/>
        <v>2073520.3830000001</v>
      </c>
      <c r="AP247" s="69"/>
      <c r="AQ247" s="69"/>
      <c r="AR247" s="69"/>
      <c r="AS247" s="69"/>
      <c r="AT247" s="69"/>
      <c r="AU247" s="71"/>
      <c r="AV247" s="64">
        <v>3</v>
      </c>
      <c r="AW247" s="64">
        <v>3</v>
      </c>
      <c r="AX247" s="64">
        <v>3</v>
      </c>
      <c r="AY247" s="64">
        <v>5</v>
      </c>
      <c r="AZ247" s="64"/>
      <c r="BA247" s="64"/>
      <c r="BB247" s="64"/>
      <c r="BC247" s="64"/>
      <c r="BD247" s="72">
        <f t="shared" si="81"/>
        <v>1827986.49</v>
      </c>
      <c r="BE247" s="73">
        <f t="shared" si="73"/>
        <v>1034.51</v>
      </c>
      <c r="BF247" s="74">
        <f t="shared" si="90"/>
        <v>3373.62</v>
      </c>
      <c r="BG247" s="66">
        <f t="shared" si="74"/>
        <v>4133207.3699999996</v>
      </c>
      <c r="BH247" s="75">
        <f t="shared" si="83"/>
        <v>1.5500353861716458E-3</v>
      </c>
      <c r="BI247" s="76">
        <f t="shared" si="84"/>
        <v>1.55003538617165E-3</v>
      </c>
      <c r="BJ247" s="76">
        <f>+BI247-'Izračun udjela za 2024. (euri)'!BI247</f>
        <v>1.1224464410014567E-8</v>
      </c>
    </row>
    <row r="248" spans="1:62" ht="15.75" customHeight="1" x14ac:dyDescent="0.25">
      <c r="A248" s="60">
        <v>1</v>
      </c>
      <c r="B248" s="61">
        <v>271</v>
      </c>
      <c r="C248" s="61">
        <v>14</v>
      </c>
      <c r="D248" s="62" t="s">
        <v>87</v>
      </c>
      <c r="E248" s="62" t="s">
        <v>327</v>
      </c>
      <c r="F248" s="63">
        <v>954</v>
      </c>
      <c r="G248" s="64">
        <v>10</v>
      </c>
      <c r="H248" s="64">
        <v>365366.14</v>
      </c>
      <c r="I248" s="65">
        <v>0</v>
      </c>
      <c r="J248" s="66">
        <v>401902.75400000007</v>
      </c>
      <c r="K248" s="64">
        <v>474652.32</v>
      </c>
      <c r="L248" s="65">
        <v>0</v>
      </c>
      <c r="M248" s="66">
        <v>522117.55200000003</v>
      </c>
      <c r="N248" s="64">
        <v>224096.56</v>
      </c>
      <c r="O248" s="65">
        <v>0</v>
      </c>
      <c r="P248" s="66">
        <v>246506.21600000001</v>
      </c>
      <c r="Q248" s="64">
        <v>464133.62</v>
      </c>
      <c r="R248" s="65">
        <v>0</v>
      </c>
      <c r="S248" s="66">
        <f t="shared" si="75"/>
        <v>510546.98200000002</v>
      </c>
      <c r="T248" s="64">
        <v>278194.61</v>
      </c>
      <c r="U248" s="65">
        <v>0</v>
      </c>
      <c r="V248" s="67">
        <f t="shared" si="76"/>
        <v>306014.071</v>
      </c>
      <c r="W248" s="64">
        <v>358479.21</v>
      </c>
      <c r="X248" s="65">
        <v>0</v>
      </c>
      <c r="Y248" s="67">
        <f t="shared" si="72"/>
        <v>394327.13100000005</v>
      </c>
      <c r="Z248" s="64">
        <v>508940.92</v>
      </c>
      <c r="AA248" s="68">
        <v>0</v>
      </c>
      <c r="AB248" s="65">
        <v>0</v>
      </c>
      <c r="AC248" s="67">
        <f t="shared" si="77"/>
        <v>559835.01199999999</v>
      </c>
      <c r="AD248" s="64">
        <v>600344.59</v>
      </c>
      <c r="AE248" s="68">
        <v>0</v>
      </c>
      <c r="AF248" s="65">
        <v>0</v>
      </c>
      <c r="AG248" s="67">
        <f t="shared" si="78"/>
        <v>660379.049</v>
      </c>
      <c r="AH248" s="64">
        <v>565937.81000000006</v>
      </c>
      <c r="AI248" s="68">
        <v>0</v>
      </c>
      <c r="AJ248" s="64">
        <v>0</v>
      </c>
      <c r="AK248" s="67">
        <f t="shared" si="79"/>
        <v>622531.59100000013</v>
      </c>
      <c r="AL248" s="64">
        <v>651935.38</v>
      </c>
      <c r="AM248" s="68">
        <v>0</v>
      </c>
      <c r="AN248" s="64">
        <v>0</v>
      </c>
      <c r="AO248" s="67">
        <f t="shared" si="80"/>
        <v>717128.91800000006</v>
      </c>
      <c r="AP248" s="69"/>
      <c r="AQ248" s="69"/>
      <c r="AR248" s="69"/>
      <c r="AS248" s="69"/>
      <c r="AT248" s="69"/>
      <c r="AU248" s="71"/>
      <c r="AV248" s="64">
        <v>0</v>
      </c>
      <c r="AW248" s="64">
        <v>0</v>
      </c>
      <c r="AX248" s="64">
        <v>0</v>
      </c>
      <c r="AY248" s="64">
        <v>0</v>
      </c>
      <c r="AZ248" s="64"/>
      <c r="BA248" s="64"/>
      <c r="BB248" s="64"/>
      <c r="BC248" s="64"/>
      <c r="BD248" s="72">
        <f t="shared" si="81"/>
        <v>590840.34</v>
      </c>
      <c r="BE248" s="73">
        <f t="shared" si="73"/>
        <v>619.33000000000004</v>
      </c>
      <c r="BF248" s="74">
        <f t="shared" si="90"/>
        <v>3373.62</v>
      </c>
      <c r="BG248" s="66">
        <f t="shared" si="74"/>
        <v>2627592.66</v>
      </c>
      <c r="BH248" s="75">
        <f t="shared" si="83"/>
        <v>9.8539977282700018E-4</v>
      </c>
      <c r="BI248" s="76">
        <f t="shared" si="84"/>
        <v>9.8539977282699996E-4</v>
      </c>
      <c r="BJ248" s="76">
        <f>+BI248-'Izračun udjela za 2024. (euri)'!BI248</f>
        <v>1.5974702518911296E-8</v>
      </c>
    </row>
    <row r="249" spans="1:62" ht="15.75" customHeight="1" x14ac:dyDescent="0.25">
      <c r="A249" s="60">
        <v>1</v>
      </c>
      <c r="B249" s="61">
        <v>273</v>
      </c>
      <c r="C249" s="61">
        <v>8</v>
      </c>
      <c r="D249" s="62" t="s">
        <v>87</v>
      </c>
      <c r="E249" s="62" t="s">
        <v>328</v>
      </c>
      <c r="F249" s="63">
        <v>1288</v>
      </c>
      <c r="G249" s="64">
        <v>10</v>
      </c>
      <c r="H249" s="64">
        <v>4441954.87</v>
      </c>
      <c r="I249" s="65">
        <v>0</v>
      </c>
      <c r="J249" s="66">
        <v>4886150.3570000008</v>
      </c>
      <c r="K249" s="64">
        <v>4451438.25</v>
      </c>
      <c r="L249" s="65">
        <v>0</v>
      </c>
      <c r="M249" s="66">
        <v>4896582.0750000002</v>
      </c>
      <c r="N249" s="64">
        <v>4172619.86</v>
      </c>
      <c r="O249" s="65">
        <v>0</v>
      </c>
      <c r="P249" s="66">
        <v>4589881.8459999999</v>
      </c>
      <c r="Q249" s="64">
        <v>4148049.7</v>
      </c>
      <c r="R249" s="65">
        <v>0</v>
      </c>
      <c r="S249" s="66">
        <f t="shared" si="75"/>
        <v>4562854.6700000009</v>
      </c>
      <c r="T249" s="64">
        <v>3930760.44</v>
      </c>
      <c r="U249" s="65">
        <v>0</v>
      </c>
      <c r="V249" s="67">
        <f t="shared" si="76"/>
        <v>4323836.4840000002</v>
      </c>
      <c r="W249" s="64">
        <v>4149936.7</v>
      </c>
      <c r="X249" s="65">
        <v>0</v>
      </c>
      <c r="Y249" s="67">
        <f t="shared" si="72"/>
        <v>4564930.37</v>
      </c>
      <c r="Z249" s="64">
        <v>4409696.3099999996</v>
      </c>
      <c r="AA249" s="68">
        <v>486680.48</v>
      </c>
      <c r="AB249" s="65">
        <v>0</v>
      </c>
      <c r="AC249" s="67">
        <f t="shared" si="77"/>
        <v>7357917.4130000006</v>
      </c>
      <c r="AD249" s="64">
        <v>4046572.3</v>
      </c>
      <c r="AE249" s="68">
        <v>430891.38</v>
      </c>
      <c r="AF249" s="65">
        <v>0</v>
      </c>
      <c r="AG249" s="67">
        <f t="shared" si="78"/>
        <v>6986849.0120000001</v>
      </c>
      <c r="AH249" s="64">
        <v>4092968.42</v>
      </c>
      <c r="AI249" s="68">
        <v>507332.52</v>
      </c>
      <c r="AJ249" s="64">
        <v>0</v>
      </c>
      <c r="AK249" s="67">
        <f t="shared" si="79"/>
        <v>7212849.4900000012</v>
      </c>
      <c r="AL249" s="64">
        <v>5250502.04</v>
      </c>
      <c r="AM249" s="68">
        <v>717173.09</v>
      </c>
      <c r="AN249" s="64">
        <v>0</v>
      </c>
      <c r="AO249" s="67">
        <f t="shared" si="80"/>
        <v>8336161.8450000007</v>
      </c>
      <c r="AP249" s="69"/>
      <c r="AQ249" s="69"/>
      <c r="AR249" s="69"/>
      <c r="AS249" s="69"/>
      <c r="AT249" s="69"/>
      <c r="AU249" s="71"/>
      <c r="AV249" s="64">
        <v>1844</v>
      </c>
      <c r="AW249" s="64">
        <v>1824</v>
      </c>
      <c r="AX249" s="64">
        <v>1981</v>
      </c>
      <c r="AY249" s="64">
        <v>2030</v>
      </c>
      <c r="AZ249" s="64"/>
      <c r="BA249" s="64"/>
      <c r="BB249" s="64"/>
      <c r="BC249" s="64"/>
      <c r="BD249" s="72">
        <f t="shared" si="81"/>
        <v>6891741.6299999999</v>
      </c>
      <c r="BE249" s="73">
        <f t="shared" si="73"/>
        <v>5350.73</v>
      </c>
      <c r="BF249" s="74">
        <f t="shared" si="90"/>
        <v>3373.62</v>
      </c>
      <c r="BG249" s="66">
        <f t="shared" si="74"/>
        <v>0</v>
      </c>
      <c r="BH249" s="75">
        <f t="shared" si="83"/>
        <v>0</v>
      </c>
      <c r="BI249" s="76">
        <f t="shared" si="84"/>
        <v>0</v>
      </c>
      <c r="BJ249" s="76">
        <f>+BI249-'Izračun udjela za 2024. (euri)'!BI249</f>
        <v>0</v>
      </c>
    </row>
    <row r="250" spans="1:62" ht="15.75" customHeight="1" x14ac:dyDescent="0.25">
      <c r="A250" s="60">
        <v>1</v>
      </c>
      <c r="B250" s="61">
        <v>274</v>
      </c>
      <c r="C250" s="61">
        <v>18</v>
      </c>
      <c r="D250" s="62" t="s">
        <v>87</v>
      </c>
      <c r="E250" s="62" t="s">
        <v>329</v>
      </c>
      <c r="F250" s="63">
        <v>912</v>
      </c>
      <c r="G250" s="64">
        <v>10</v>
      </c>
      <c r="H250" s="64">
        <v>1370173.53</v>
      </c>
      <c r="I250" s="65">
        <v>16531.8354</v>
      </c>
      <c r="J250" s="66">
        <v>1489005.8640600003</v>
      </c>
      <c r="K250" s="64">
        <v>1623030.52</v>
      </c>
      <c r="L250" s="65">
        <v>19624.5452</v>
      </c>
      <c r="M250" s="66">
        <v>1763746.5722800002</v>
      </c>
      <c r="N250" s="64">
        <v>1412501.58</v>
      </c>
      <c r="O250" s="65">
        <v>13845.032300000001</v>
      </c>
      <c r="P250" s="66">
        <v>1538522.2024700001</v>
      </c>
      <c r="Q250" s="64">
        <v>1378722.66</v>
      </c>
      <c r="R250" s="65">
        <v>13625.9588</v>
      </c>
      <c r="S250" s="66">
        <f t="shared" si="75"/>
        <v>1501606.3713200002</v>
      </c>
      <c r="T250" s="64">
        <v>1565266.01</v>
      </c>
      <c r="U250" s="65">
        <v>15544.938966</v>
      </c>
      <c r="V250" s="67">
        <f t="shared" si="76"/>
        <v>1704693.1781374002</v>
      </c>
      <c r="W250" s="64">
        <v>1694645.2</v>
      </c>
      <c r="X250" s="65">
        <v>16778.687248999999</v>
      </c>
      <c r="Y250" s="67">
        <f t="shared" si="72"/>
        <v>1845653.1640261002</v>
      </c>
      <c r="Z250" s="64">
        <v>2033686.77</v>
      </c>
      <c r="AA250" s="68">
        <v>67197.710000000006</v>
      </c>
      <c r="AB250" s="65">
        <v>20135.525374000001</v>
      </c>
      <c r="AC250" s="67">
        <f t="shared" si="77"/>
        <v>2527088.8880886002</v>
      </c>
      <c r="AD250" s="64">
        <v>1633127.18</v>
      </c>
      <c r="AE250" s="68">
        <v>62034.720000000001</v>
      </c>
      <c r="AF250" s="65">
        <v>7701.3821779999998</v>
      </c>
      <c r="AG250" s="67">
        <f t="shared" si="78"/>
        <v>2130580.1856042002</v>
      </c>
      <c r="AH250" s="64">
        <v>1648412.57</v>
      </c>
      <c r="AI250" s="68">
        <v>100617.45</v>
      </c>
      <c r="AJ250" s="64">
        <v>0</v>
      </c>
      <c r="AK250" s="67">
        <f t="shared" si="79"/>
        <v>2153024.6320000002</v>
      </c>
      <c r="AL250" s="64">
        <v>1915099.62</v>
      </c>
      <c r="AM250" s="68">
        <v>117464.62</v>
      </c>
      <c r="AN250" s="64">
        <v>0</v>
      </c>
      <c r="AO250" s="67">
        <f t="shared" si="80"/>
        <v>2445998.5</v>
      </c>
      <c r="AP250" s="69"/>
      <c r="AQ250" s="69"/>
      <c r="AR250" s="69"/>
      <c r="AS250" s="69"/>
      <c r="AT250" s="69"/>
      <c r="AU250" s="71"/>
      <c r="AV250" s="64">
        <v>234</v>
      </c>
      <c r="AW250" s="64">
        <v>249</v>
      </c>
      <c r="AX250" s="64">
        <v>273</v>
      </c>
      <c r="AY250" s="64">
        <v>284</v>
      </c>
      <c r="AZ250" s="64"/>
      <c r="BA250" s="64"/>
      <c r="BB250" s="64"/>
      <c r="BC250" s="64"/>
      <c r="BD250" s="72">
        <f t="shared" si="81"/>
        <v>2220469.0699999998</v>
      </c>
      <c r="BE250" s="73">
        <f t="shared" si="73"/>
        <v>2434.7199999999998</v>
      </c>
      <c r="BF250" s="74">
        <f t="shared" si="90"/>
        <v>3373.62</v>
      </c>
      <c r="BG250" s="66">
        <f t="shared" si="74"/>
        <v>856276.8</v>
      </c>
      <c r="BH250" s="75">
        <f t="shared" si="83"/>
        <v>3.2112091689167325E-4</v>
      </c>
      <c r="BI250" s="76">
        <f t="shared" si="84"/>
        <v>3.2112091689167298E-4</v>
      </c>
      <c r="BJ250" s="76">
        <f>+BI250-'Izračun udjela za 2024. (euri)'!BI250</f>
        <v>7.842463249987941E-9</v>
      </c>
    </row>
    <row r="251" spans="1:62" ht="15.75" customHeight="1" x14ac:dyDescent="0.25">
      <c r="A251" s="60">
        <v>1</v>
      </c>
      <c r="B251" s="61">
        <v>275</v>
      </c>
      <c r="C251" s="61">
        <v>8</v>
      </c>
      <c r="D251" s="62" t="s">
        <v>87</v>
      </c>
      <c r="E251" s="62" t="s">
        <v>330</v>
      </c>
      <c r="F251" s="63">
        <v>924</v>
      </c>
      <c r="G251" s="64">
        <v>10</v>
      </c>
      <c r="H251" s="64">
        <v>1867626.72</v>
      </c>
      <c r="I251" s="65">
        <v>106373.8504</v>
      </c>
      <c r="J251" s="66">
        <v>1937378.15656</v>
      </c>
      <c r="K251" s="64">
        <v>1731959.07</v>
      </c>
      <c r="L251" s="65">
        <v>99778.478700000007</v>
      </c>
      <c r="M251" s="66">
        <v>1795398.6504300002</v>
      </c>
      <c r="N251" s="64">
        <v>1538864.96</v>
      </c>
      <c r="O251" s="65">
        <v>72546.815100000007</v>
      </c>
      <c r="P251" s="66">
        <v>1612949.95939</v>
      </c>
      <c r="Q251" s="64">
        <v>1774051.77</v>
      </c>
      <c r="R251" s="65">
        <v>113282.28140000001</v>
      </c>
      <c r="S251" s="66">
        <f t="shared" si="75"/>
        <v>1826846.4374600002</v>
      </c>
      <c r="T251" s="64">
        <v>1519208.9</v>
      </c>
      <c r="U251" s="65">
        <v>99320.354030999995</v>
      </c>
      <c r="V251" s="67">
        <f t="shared" si="76"/>
        <v>1561877.4005658999</v>
      </c>
      <c r="W251" s="64">
        <v>1912180.26</v>
      </c>
      <c r="X251" s="65">
        <v>125096.78240500001</v>
      </c>
      <c r="Y251" s="67">
        <f t="shared" si="72"/>
        <v>1965791.8253545002</v>
      </c>
      <c r="Z251" s="64">
        <v>2156237.58</v>
      </c>
      <c r="AA251" s="68">
        <v>8330.4599999999991</v>
      </c>
      <c r="AB251" s="65">
        <v>141063.161559</v>
      </c>
      <c r="AC251" s="67">
        <f t="shared" si="77"/>
        <v>2436878.3542851005</v>
      </c>
      <c r="AD251" s="64">
        <v>2249362.15</v>
      </c>
      <c r="AE251" s="68">
        <v>16732.310000000001</v>
      </c>
      <c r="AF251" s="65">
        <v>145180.62595700001</v>
      </c>
      <c r="AG251" s="67">
        <f t="shared" si="78"/>
        <v>2518944.1354473</v>
      </c>
      <c r="AH251" s="64">
        <v>2154457.11</v>
      </c>
      <c r="AI251" s="68">
        <v>25373.48</v>
      </c>
      <c r="AJ251" s="64">
        <v>140946.236653</v>
      </c>
      <c r="AK251" s="67">
        <f t="shared" si="79"/>
        <v>2475701.1326816999</v>
      </c>
      <c r="AL251" s="64">
        <v>2764902.44</v>
      </c>
      <c r="AM251" s="68">
        <v>35302.410000000003</v>
      </c>
      <c r="AN251" s="64">
        <v>180881.991125</v>
      </c>
      <c r="AO251" s="67">
        <f t="shared" si="80"/>
        <v>3151739.8427625</v>
      </c>
      <c r="AP251" s="69"/>
      <c r="AQ251" s="69"/>
      <c r="AR251" s="69"/>
      <c r="AS251" s="69"/>
      <c r="AT251" s="69"/>
      <c r="AU251" s="71"/>
      <c r="AV251" s="64">
        <v>139</v>
      </c>
      <c r="AW251" s="64">
        <v>135</v>
      </c>
      <c r="AX251" s="64">
        <v>175</v>
      </c>
      <c r="AY251" s="64">
        <v>211</v>
      </c>
      <c r="AZ251" s="64"/>
      <c r="BA251" s="64"/>
      <c r="BB251" s="64"/>
      <c r="BC251" s="64"/>
      <c r="BD251" s="72">
        <f t="shared" si="81"/>
        <v>2509811.06</v>
      </c>
      <c r="BE251" s="73">
        <f t="shared" si="73"/>
        <v>2716.25</v>
      </c>
      <c r="BF251" s="74">
        <f t="shared" si="90"/>
        <v>3373.62</v>
      </c>
      <c r="BG251" s="66">
        <f t="shared" si="74"/>
        <v>607409.87999999989</v>
      </c>
      <c r="BH251" s="75">
        <f t="shared" si="83"/>
        <v>2.2779084706564651E-4</v>
      </c>
      <c r="BI251" s="76">
        <f t="shared" si="84"/>
        <v>2.2779084706564699E-4</v>
      </c>
      <c r="BJ251" s="76">
        <f>+BI251-'Izračun udjela za 2024. (euri)'!BI251</f>
        <v>2.0133469601002268E-8</v>
      </c>
    </row>
    <row r="252" spans="1:62" ht="15.75" customHeight="1" x14ac:dyDescent="0.25">
      <c r="A252" s="60">
        <v>1</v>
      </c>
      <c r="B252" s="61">
        <v>276</v>
      </c>
      <c r="C252" s="61">
        <v>20</v>
      </c>
      <c r="D252" s="62" t="s">
        <v>91</v>
      </c>
      <c r="E252" s="62" t="s">
        <v>331</v>
      </c>
      <c r="F252" s="63">
        <v>5855</v>
      </c>
      <c r="G252" s="64">
        <v>12</v>
      </c>
      <c r="H252" s="64">
        <v>7386125.4800000004</v>
      </c>
      <c r="I252" s="65">
        <v>0</v>
      </c>
      <c r="J252" s="66">
        <v>8272460.5376000013</v>
      </c>
      <c r="K252" s="64">
        <v>8712087.4600000009</v>
      </c>
      <c r="L252" s="65">
        <v>0</v>
      </c>
      <c r="M252" s="66">
        <v>9757537.9552000016</v>
      </c>
      <c r="N252" s="64">
        <v>5768426.7999999998</v>
      </c>
      <c r="O252" s="65">
        <v>0</v>
      </c>
      <c r="P252" s="66">
        <v>6460638.0160000008</v>
      </c>
      <c r="Q252" s="64">
        <v>7015063.7000000002</v>
      </c>
      <c r="R252" s="65">
        <v>0</v>
      </c>
      <c r="S252" s="66">
        <f t="shared" si="75"/>
        <v>7856871.3440000005</v>
      </c>
      <c r="T252" s="64">
        <v>7973607.4100000001</v>
      </c>
      <c r="U252" s="65">
        <v>0</v>
      </c>
      <c r="V252" s="67">
        <f t="shared" si="76"/>
        <v>8930440.2992000002</v>
      </c>
      <c r="W252" s="64">
        <v>10798803.6</v>
      </c>
      <c r="X252" s="65">
        <v>0</v>
      </c>
      <c r="Y252" s="67">
        <f t="shared" si="72"/>
        <v>12094660.032000002</v>
      </c>
      <c r="Z252" s="64">
        <v>11292695.119999999</v>
      </c>
      <c r="AA252" s="68">
        <v>26767.599999999999</v>
      </c>
      <c r="AB252" s="65">
        <v>0</v>
      </c>
      <c r="AC252" s="67">
        <f t="shared" si="77"/>
        <v>12654798.8224</v>
      </c>
      <c r="AD252" s="64">
        <v>10925502.18</v>
      </c>
      <c r="AE252" s="68">
        <v>13532.68</v>
      </c>
      <c r="AF252" s="65">
        <v>0</v>
      </c>
      <c r="AG252" s="67">
        <f t="shared" si="78"/>
        <v>12258365.840000002</v>
      </c>
      <c r="AH252" s="64">
        <v>9671329.0700000003</v>
      </c>
      <c r="AI252" s="68">
        <v>1274</v>
      </c>
      <c r="AJ252" s="64">
        <v>0</v>
      </c>
      <c r="AK252" s="67">
        <f t="shared" si="79"/>
        <v>10833821.678400001</v>
      </c>
      <c r="AL252" s="64">
        <v>11552349.800000001</v>
      </c>
      <c r="AM252" s="68">
        <v>861.2</v>
      </c>
      <c r="AN252" s="64">
        <v>0</v>
      </c>
      <c r="AO252" s="67">
        <f t="shared" si="80"/>
        <v>12941027.232000003</v>
      </c>
      <c r="AP252" s="69"/>
      <c r="AQ252" s="69"/>
      <c r="AR252" s="69"/>
      <c r="AS252" s="69"/>
      <c r="AT252" s="69"/>
      <c r="AU252" s="71"/>
      <c r="AV252" s="64">
        <v>22</v>
      </c>
      <c r="AW252" s="64">
        <v>22</v>
      </c>
      <c r="AX252" s="64">
        <v>2</v>
      </c>
      <c r="AY252" s="64">
        <v>2</v>
      </c>
      <c r="AZ252" s="64"/>
      <c r="BA252" s="64"/>
      <c r="BB252" s="64"/>
      <c r="BC252" s="64"/>
      <c r="BD252" s="72">
        <f t="shared" si="81"/>
        <v>12156534.720000001</v>
      </c>
      <c r="BE252" s="73">
        <f t="shared" si="73"/>
        <v>2076.27</v>
      </c>
      <c r="BF252" s="74">
        <f t="shared" ref="BF252:BF253" si="91">+$BJ$601</f>
        <v>3415.13</v>
      </c>
      <c r="BG252" s="66">
        <f t="shared" si="74"/>
        <v>7839025.3000000007</v>
      </c>
      <c r="BH252" s="75">
        <f t="shared" si="83"/>
        <v>2.9397911888690946E-3</v>
      </c>
      <c r="BI252" s="76">
        <f t="shared" si="84"/>
        <v>2.9397911888690898E-3</v>
      </c>
      <c r="BJ252" s="76">
        <f>+BI252-'Izračun udjela za 2024. (euri)'!BI252</f>
        <v>-5.4814198420256172E-8</v>
      </c>
    </row>
    <row r="253" spans="1:62" ht="15.75" customHeight="1" x14ac:dyDescent="0.25">
      <c r="A253" s="60">
        <v>1</v>
      </c>
      <c r="B253" s="61">
        <v>278</v>
      </c>
      <c r="C253" s="61">
        <v>14</v>
      </c>
      <c r="D253" s="62" t="s">
        <v>91</v>
      </c>
      <c r="E253" s="62" t="s">
        <v>332</v>
      </c>
      <c r="F253" s="63">
        <v>14291</v>
      </c>
      <c r="G253" s="64">
        <v>12</v>
      </c>
      <c r="H253" s="64">
        <v>33415687.16</v>
      </c>
      <c r="I253" s="65">
        <v>2450478.3265999998</v>
      </c>
      <c r="J253" s="66">
        <v>34681033.893408</v>
      </c>
      <c r="K253" s="64">
        <v>32302637.219999999</v>
      </c>
      <c r="L253" s="65">
        <v>2368854.8195000002</v>
      </c>
      <c r="M253" s="66">
        <v>33525836.288560003</v>
      </c>
      <c r="N253" s="64">
        <v>26243953.219999999</v>
      </c>
      <c r="O253" s="65">
        <v>1924557.3378000001</v>
      </c>
      <c r="P253" s="66">
        <v>27237723.388064001</v>
      </c>
      <c r="Q253" s="64">
        <v>28054881.68</v>
      </c>
      <c r="R253" s="65">
        <v>2069217.1857</v>
      </c>
      <c r="S253" s="66">
        <f t="shared" si="75"/>
        <v>29103944.233616002</v>
      </c>
      <c r="T253" s="64">
        <v>24937338.140000001</v>
      </c>
      <c r="U253" s="65">
        <v>1843764.291253</v>
      </c>
      <c r="V253" s="67">
        <f t="shared" si="76"/>
        <v>25864802.710596643</v>
      </c>
      <c r="W253" s="64">
        <v>30305681.379999999</v>
      </c>
      <c r="X253" s="65">
        <v>2244865.6219720002</v>
      </c>
      <c r="Y253" s="67">
        <f t="shared" si="72"/>
        <v>31428113.648991365</v>
      </c>
      <c r="Z253" s="64">
        <v>32412991.390000001</v>
      </c>
      <c r="AA253" s="68">
        <v>49902.01</v>
      </c>
      <c r="AB253" s="65">
        <v>2400962.6565709999</v>
      </c>
      <c r="AC253" s="67">
        <f t="shared" si="77"/>
        <v>33592861.930240482</v>
      </c>
      <c r="AD253" s="64">
        <v>33673033.700000003</v>
      </c>
      <c r="AE253" s="68">
        <v>2908.75</v>
      </c>
      <c r="AF253" s="65">
        <v>2513986.6074450002</v>
      </c>
      <c r="AG253" s="67">
        <f t="shared" si="78"/>
        <v>34930154.943661608</v>
      </c>
      <c r="AH253" s="64">
        <v>33448384.809999999</v>
      </c>
      <c r="AI253" s="68">
        <v>5879.34</v>
      </c>
      <c r="AJ253" s="64">
        <v>2478224.6129569998</v>
      </c>
      <c r="AK253" s="67">
        <f t="shared" si="79"/>
        <v>34715274.559888162</v>
      </c>
      <c r="AL253" s="64">
        <v>40089385.439999998</v>
      </c>
      <c r="AM253" s="68">
        <v>3440.99</v>
      </c>
      <c r="AN253" s="64">
        <v>2969952.3462430001</v>
      </c>
      <c r="AO253" s="67">
        <f t="shared" si="80"/>
        <v>41595111.156207837</v>
      </c>
      <c r="AP253" s="69"/>
      <c r="AQ253" s="69"/>
      <c r="AR253" s="69"/>
      <c r="AS253" s="69"/>
      <c r="AT253" s="69"/>
      <c r="AU253" s="71"/>
      <c r="AV253" s="64">
        <v>21</v>
      </c>
      <c r="AW253" s="64">
        <v>21</v>
      </c>
      <c r="AX253" s="64">
        <v>21</v>
      </c>
      <c r="AY253" s="64">
        <v>15</v>
      </c>
      <c r="AZ253" s="64"/>
      <c r="BA253" s="64"/>
      <c r="BB253" s="64"/>
      <c r="BC253" s="64"/>
      <c r="BD253" s="72">
        <f t="shared" si="81"/>
        <v>35252303.25</v>
      </c>
      <c r="BE253" s="73">
        <f t="shared" si="73"/>
        <v>2466.75</v>
      </c>
      <c r="BF253" s="74">
        <f t="shared" si="91"/>
        <v>3415.13</v>
      </c>
      <c r="BG253" s="66">
        <f t="shared" si="74"/>
        <v>13553298.580000002</v>
      </c>
      <c r="BH253" s="75">
        <f t="shared" si="83"/>
        <v>5.0827578966476886E-3</v>
      </c>
      <c r="BI253" s="76">
        <f t="shared" si="84"/>
        <v>5.0827578966476904E-3</v>
      </c>
      <c r="BJ253" s="76">
        <f>+BI253-'Izračun udjela za 2024. (euri)'!BI253</f>
        <v>-3.5327023801927371E-7</v>
      </c>
    </row>
    <row r="254" spans="1:62" ht="15.75" customHeight="1" x14ac:dyDescent="0.25">
      <c r="A254" s="60">
        <v>1</v>
      </c>
      <c r="B254" s="61">
        <v>279</v>
      </c>
      <c r="C254" s="61">
        <v>20</v>
      </c>
      <c r="D254" s="62" t="s">
        <v>87</v>
      </c>
      <c r="E254" s="62" t="s">
        <v>333</v>
      </c>
      <c r="F254" s="63">
        <v>11017</v>
      </c>
      <c r="G254" s="64">
        <v>10</v>
      </c>
      <c r="H254" s="64">
        <v>20942921.48</v>
      </c>
      <c r="I254" s="65">
        <v>0</v>
      </c>
      <c r="J254" s="66">
        <v>23037213.628000002</v>
      </c>
      <c r="K254" s="64">
        <v>22210609.670000002</v>
      </c>
      <c r="L254" s="65">
        <v>0</v>
      </c>
      <c r="M254" s="66">
        <v>24431670.637000006</v>
      </c>
      <c r="N254" s="64">
        <v>18852782.609999999</v>
      </c>
      <c r="O254" s="65">
        <v>0</v>
      </c>
      <c r="P254" s="66">
        <v>20738060.870999999</v>
      </c>
      <c r="Q254" s="64">
        <v>19868763.109999999</v>
      </c>
      <c r="R254" s="65">
        <v>0</v>
      </c>
      <c r="S254" s="66">
        <f t="shared" si="75"/>
        <v>21855639.421</v>
      </c>
      <c r="T254" s="64">
        <v>18333500.300000001</v>
      </c>
      <c r="U254" s="65">
        <v>0</v>
      </c>
      <c r="V254" s="67">
        <f t="shared" si="76"/>
        <v>20166850.330000002</v>
      </c>
      <c r="W254" s="64">
        <v>21867969.91</v>
      </c>
      <c r="X254" s="65">
        <v>0</v>
      </c>
      <c r="Y254" s="67">
        <f t="shared" si="72"/>
        <v>24054766.901000001</v>
      </c>
      <c r="Z254" s="64">
        <v>25368050.670000002</v>
      </c>
      <c r="AA254" s="68">
        <v>49428.49</v>
      </c>
      <c r="AB254" s="65">
        <v>0</v>
      </c>
      <c r="AC254" s="67">
        <f t="shared" si="77"/>
        <v>27857084.398000006</v>
      </c>
      <c r="AD254" s="64">
        <v>24372632.43</v>
      </c>
      <c r="AE254" s="68">
        <v>1046.0999999999999</v>
      </c>
      <c r="AF254" s="65">
        <v>0</v>
      </c>
      <c r="AG254" s="67">
        <f t="shared" si="78"/>
        <v>26815344.963</v>
      </c>
      <c r="AH254" s="64">
        <v>21665299.059999999</v>
      </c>
      <c r="AI254" s="68">
        <v>4693.05</v>
      </c>
      <c r="AJ254" s="64">
        <v>0</v>
      </c>
      <c r="AK254" s="67">
        <f t="shared" si="79"/>
        <v>23833266.611000001</v>
      </c>
      <c r="AL254" s="64">
        <v>27237825.48</v>
      </c>
      <c r="AM254" s="68">
        <v>2942.84</v>
      </c>
      <c r="AN254" s="64">
        <v>0</v>
      </c>
      <c r="AO254" s="67">
        <f t="shared" si="80"/>
        <v>29973220.904000003</v>
      </c>
      <c r="AP254" s="69"/>
      <c r="AQ254" s="69"/>
      <c r="AR254" s="69"/>
      <c r="AS254" s="69"/>
      <c r="AT254" s="69"/>
      <c r="AU254" s="71"/>
      <c r="AV254" s="64">
        <v>4</v>
      </c>
      <c r="AW254" s="64">
        <v>4</v>
      </c>
      <c r="AX254" s="64">
        <v>4</v>
      </c>
      <c r="AY254" s="64">
        <v>9</v>
      </c>
      <c r="AZ254" s="64"/>
      <c r="BA254" s="64"/>
      <c r="BB254" s="64"/>
      <c r="BC254" s="64"/>
      <c r="BD254" s="72">
        <f t="shared" si="81"/>
        <v>26506736.760000002</v>
      </c>
      <c r="BE254" s="73">
        <f t="shared" si="73"/>
        <v>2405.9899999999998</v>
      </c>
      <c r="BF254" s="74">
        <f t="shared" ref="BF254:BF256" si="92">+$BJ$600</f>
        <v>3373.62</v>
      </c>
      <c r="BG254" s="66">
        <f t="shared" si="74"/>
        <v>10660379.710000001</v>
      </c>
      <c r="BH254" s="75">
        <f t="shared" si="83"/>
        <v>3.9978554912250223E-3</v>
      </c>
      <c r="BI254" s="76">
        <f t="shared" si="84"/>
        <v>3.9978554912250197E-3</v>
      </c>
      <c r="BJ254" s="76">
        <f>+BI254-'Izračun udjela za 2024. (euri)'!BI254</f>
        <v>1.9167488657986093E-7</v>
      </c>
    </row>
    <row r="255" spans="1:62" ht="15.75" customHeight="1" x14ac:dyDescent="0.25">
      <c r="A255" s="60">
        <v>1</v>
      </c>
      <c r="B255" s="61">
        <v>280</v>
      </c>
      <c r="C255" s="61">
        <v>17</v>
      </c>
      <c r="D255" s="62" t="s">
        <v>87</v>
      </c>
      <c r="E255" s="62" t="s">
        <v>334</v>
      </c>
      <c r="F255" s="63">
        <v>878</v>
      </c>
      <c r="G255" s="64">
        <v>10</v>
      </c>
      <c r="H255" s="64">
        <v>1060705.42</v>
      </c>
      <c r="I255" s="65">
        <v>0</v>
      </c>
      <c r="J255" s="66">
        <v>1166775.9620000001</v>
      </c>
      <c r="K255" s="64">
        <v>1345769.29</v>
      </c>
      <c r="L255" s="65">
        <v>0</v>
      </c>
      <c r="M255" s="66">
        <v>1480346.2190000003</v>
      </c>
      <c r="N255" s="64">
        <v>1085576.8400000001</v>
      </c>
      <c r="O255" s="65">
        <v>0</v>
      </c>
      <c r="P255" s="66">
        <v>1194134.5240000002</v>
      </c>
      <c r="Q255" s="64">
        <v>1220146.23</v>
      </c>
      <c r="R255" s="65">
        <v>0</v>
      </c>
      <c r="S255" s="66">
        <f t="shared" si="75"/>
        <v>1342160.8530000001</v>
      </c>
      <c r="T255" s="64">
        <v>1379910.76</v>
      </c>
      <c r="U255" s="65">
        <v>0</v>
      </c>
      <c r="V255" s="67">
        <f t="shared" si="76"/>
        <v>1517901.8360000001</v>
      </c>
      <c r="W255" s="64">
        <v>1574341.16</v>
      </c>
      <c r="X255" s="65">
        <v>0</v>
      </c>
      <c r="Y255" s="67">
        <f t="shared" si="72"/>
        <v>1731775.2760000001</v>
      </c>
      <c r="Z255" s="64">
        <v>1514268.46</v>
      </c>
      <c r="AA255" s="68">
        <v>31105.52</v>
      </c>
      <c r="AB255" s="65">
        <v>0</v>
      </c>
      <c r="AC255" s="67">
        <f t="shared" si="77"/>
        <v>1892179.2340000002</v>
      </c>
      <c r="AD255" s="64">
        <v>1465205.62</v>
      </c>
      <c r="AE255" s="68">
        <v>25318.98</v>
      </c>
      <c r="AF255" s="65">
        <v>0</v>
      </c>
      <c r="AG255" s="67">
        <f t="shared" si="78"/>
        <v>1857775.3040000002</v>
      </c>
      <c r="AH255" s="64">
        <v>1594211.53</v>
      </c>
      <c r="AI255" s="68">
        <v>43520.77</v>
      </c>
      <c r="AJ255" s="64">
        <v>0</v>
      </c>
      <c r="AK255" s="67">
        <f t="shared" si="79"/>
        <v>2055559.8360000001</v>
      </c>
      <c r="AL255" s="64">
        <v>1753862.94</v>
      </c>
      <c r="AM255" s="68">
        <v>28522.86</v>
      </c>
      <c r="AN255" s="64">
        <v>0</v>
      </c>
      <c r="AO255" s="67">
        <f t="shared" si="80"/>
        <v>2254274.088</v>
      </c>
      <c r="AP255" s="69"/>
      <c r="AQ255" s="69"/>
      <c r="AR255" s="69"/>
      <c r="AS255" s="69"/>
      <c r="AT255" s="69"/>
      <c r="AU255" s="71"/>
      <c r="AV255" s="64">
        <v>158</v>
      </c>
      <c r="AW255" s="64">
        <v>166</v>
      </c>
      <c r="AX255" s="64">
        <v>212</v>
      </c>
      <c r="AY255" s="64">
        <v>216</v>
      </c>
      <c r="AZ255" s="64"/>
      <c r="BA255" s="64"/>
      <c r="BB255" s="64"/>
      <c r="BC255" s="64"/>
      <c r="BD255" s="72">
        <f t="shared" si="81"/>
        <v>1958312.75</v>
      </c>
      <c r="BE255" s="73">
        <f t="shared" si="73"/>
        <v>2230.42</v>
      </c>
      <c r="BF255" s="74">
        <f t="shared" si="92"/>
        <v>3373.62</v>
      </c>
      <c r="BG255" s="66">
        <f t="shared" si="74"/>
        <v>1003729.5999999999</v>
      </c>
      <c r="BH255" s="75">
        <f t="shared" si="83"/>
        <v>3.7641866445910059E-4</v>
      </c>
      <c r="BI255" s="76">
        <f t="shared" si="84"/>
        <v>3.7641866445910102E-4</v>
      </c>
      <c r="BJ255" s="76">
        <f>+BI255-'Izračun udjela za 2024. (euri)'!BI255</f>
        <v>2.0406959719005812E-8</v>
      </c>
    </row>
    <row r="256" spans="1:62" ht="15.75" customHeight="1" x14ac:dyDescent="0.25">
      <c r="A256" s="60">
        <v>1</v>
      </c>
      <c r="B256" s="61">
        <v>281</v>
      </c>
      <c r="C256" s="61">
        <v>4</v>
      </c>
      <c r="D256" s="62" t="s">
        <v>87</v>
      </c>
      <c r="E256" s="62" t="s">
        <v>335</v>
      </c>
      <c r="F256" s="63">
        <v>2439</v>
      </c>
      <c r="G256" s="64">
        <v>10</v>
      </c>
      <c r="H256" s="64">
        <v>2924722.12</v>
      </c>
      <c r="I256" s="65">
        <v>0</v>
      </c>
      <c r="J256" s="66">
        <v>3217194.3320000004</v>
      </c>
      <c r="K256" s="64">
        <v>3113960.71</v>
      </c>
      <c r="L256" s="65">
        <v>0</v>
      </c>
      <c r="M256" s="66">
        <v>3425356.7810000004</v>
      </c>
      <c r="N256" s="64">
        <v>2232829.5099999998</v>
      </c>
      <c r="O256" s="65">
        <v>0</v>
      </c>
      <c r="P256" s="66">
        <v>2456112.4610000001</v>
      </c>
      <c r="Q256" s="64">
        <v>2420592.27</v>
      </c>
      <c r="R256" s="65">
        <v>0</v>
      </c>
      <c r="S256" s="66">
        <f t="shared" si="75"/>
        <v>2662651.4970000004</v>
      </c>
      <c r="T256" s="64">
        <v>2177567.2400000002</v>
      </c>
      <c r="U256" s="65">
        <v>0</v>
      </c>
      <c r="V256" s="67">
        <f t="shared" si="76"/>
        <v>2395323.9640000006</v>
      </c>
      <c r="W256" s="64">
        <v>3329450.74</v>
      </c>
      <c r="X256" s="65">
        <v>0</v>
      </c>
      <c r="Y256" s="67">
        <f t="shared" si="72"/>
        <v>3662395.8140000007</v>
      </c>
      <c r="Z256" s="64">
        <v>3807661.81</v>
      </c>
      <c r="AA256" s="68">
        <v>12188.62</v>
      </c>
      <c r="AB256" s="65">
        <v>0</v>
      </c>
      <c r="AC256" s="67">
        <f t="shared" si="77"/>
        <v>4239370.5090000005</v>
      </c>
      <c r="AD256" s="64">
        <v>3924184.36</v>
      </c>
      <c r="AE256" s="68">
        <v>7452.96</v>
      </c>
      <c r="AF256" s="65">
        <v>0</v>
      </c>
      <c r="AG256" s="67">
        <f t="shared" si="78"/>
        <v>4374404.54</v>
      </c>
      <c r="AH256" s="64">
        <v>3559910.55</v>
      </c>
      <c r="AI256" s="68">
        <v>16125.11</v>
      </c>
      <c r="AJ256" s="64">
        <v>0</v>
      </c>
      <c r="AK256" s="67">
        <f t="shared" si="79"/>
        <v>3992213.9840000002</v>
      </c>
      <c r="AL256" s="64">
        <v>4648956.6500000004</v>
      </c>
      <c r="AM256" s="68">
        <v>10877.5</v>
      </c>
      <c r="AN256" s="64">
        <v>0</v>
      </c>
      <c r="AO256" s="67">
        <f t="shared" si="80"/>
        <v>5182737.0650000004</v>
      </c>
      <c r="AP256" s="69"/>
      <c r="AQ256" s="69"/>
      <c r="AR256" s="69"/>
      <c r="AS256" s="69"/>
      <c r="AT256" s="69"/>
      <c r="AU256" s="71"/>
      <c r="AV256" s="64">
        <v>39</v>
      </c>
      <c r="AW256" s="64">
        <v>40</v>
      </c>
      <c r="AX256" s="64">
        <v>57</v>
      </c>
      <c r="AY256" s="64">
        <v>49</v>
      </c>
      <c r="AZ256" s="64"/>
      <c r="BA256" s="64"/>
      <c r="BB256" s="64"/>
      <c r="BC256" s="64"/>
      <c r="BD256" s="72">
        <f t="shared" si="81"/>
        <v>4290224.38</v>
      </c>
      <c r="BE256" s="73">
        <f t="shared" si="73"/>
        <v>1759.01</v>
      </c>
      <c r="BF256" s="74">
        <f t="shared" si="92"/>
        <v>3373.62</v>
      </c>
      <c r="BG256" s="66">
        <f t="shared" si="74"/>
        <v>3938033.7899999996</v>
      </c>
      <c r="BH256" s="75">
        <f t="shared" si="83"/>
        <v>1.4768413921703715E-3</v>
      </c>
      <c r="BI256" s="76">
        <f t="shared" si="84"/>
        <v>1.47684139217037E-3</v>
      </c>
      <c r="BJ256" s="76">
        <f>+BI256-'Izračun udjela za 2024. (euri)'!BI256</f>
        <v>3.3653479229907302E-8</v>
      </c>
    </row>
    <row r="257" spans="1:62" ht="15.75" customHeight="1" x14ac:dyDescent="0.25">
      <c r="A257" s="60">
        <v>1</v>
      </c>
      <c r="B257" s="61">
        <v>282</v>
      </c>
      <c r="C257" s="61">
        <v>13</v>
      </c>
      <c r="D257" s="62" t="s">
        <v>91</v>
      </c>
      <c r="E257" s="62" t="s">
        <v>336</v>
      </c>
      <c r="F257" s="63">
        <v>2705</v>
      </c>
      <c r="G257" s="64">
        <v>12</v>
      </c>
      <c r="H257" s="64">
        <v>3567462.75</v>
      </c>
      <c r="I257" s="65">
        <v>0</v>
      </c>
      <c r="J257" s="66">
        <v>3995558.2800000003</v>
      </c>
      <c r="K257" s="64">
        <v>4525973</v>
      </c>
      <c r="L257" s="65">
        <v>0</v>
      </c>
      <c r="M257" s="66">
        <v>5069089.7600000007</v>
      </c>
      <c r="N257" s="64">
        <v>4009804.09</v>
      </c>
      <c r="O257" s="65">
        <v>0</v>
      </c>
      <c r="P257" s="66">
        <v>4490980.5808000006</v>
      </c>
      <c r="Q257" s="64">
        <v>4203965.1399999997</v>
      </c>
      <c r="R257" s="65">
        <v>0</v>
      </c>
      <c r="S257" s="66">
        <f t="shared" si="75"/>
        <v>4708440.9567999998</v>
      </c>
      <c r="T257" s="64">
        <v>4467445.01</v>
      </c>
      <c r="U257" s="65">
        <v>0</v>
      </c>
      <c r="V257" s="67">
        <f t="shared" si="76"/>
        <v>5003538.4112</v>
      </c>
      <c r="W257" s="64">
        <v>5188055.72</v>
      </c>
      <c r="X257" s="65">
        <v>0</v>
      </c>
      <c r="Y257" s="67">
        <f t="shared" si="72"/>
        <v>5810622.4064000007</v>
      </c>
      <c r="Z257" s="64">
        <v>6672267.2199999997</v>
      </c>
      <c r="AA257" s="68">
        <v>663273.56999999995</v>
      </c>
      <c r="AB257" s="65">
        <v>0</v>
      </c>
      <c r="AC257" s="67">
        <f t="shared" si="77"/>
        <v>12201832.888</v>
      </c>
      <c r="AD257" s="64">
        <v>5480479.9699999997</v>
      </c>
      <c r="AE257" s="68">
        <v>714794.4</v>
      </c>
      <c r="AF257" s="65">
        <v>0</v>
      </c>
      <c r="AG257" s="67">
        <f t="shared" si="78"/>
        <v>11015967.838400001</v>
      </c>
      <c r="AH257" s="64">
        <v>6671536.75</v>
      </c>
      <c r="AI257" s="68">
        <v>1013057.85</v>
      </c>
      <c r="AJ257" s="64">
        <v>0</v>
      </c>
      <c r="AK257" s="67">
        <f t="shared" si="79"/>
        <v>12716456.368000001</v>
      </c>
      <c r="AL257" s="64">
        <v>11022799.66</v>
      </c>
      <c r="AM257" s="68">
        <v>1115137.19</v>
      </c>
      <c r="AN257" s="64">
        <v>0</v>
      </c>
      <c r="AO257" s="67">
        <f t="shared" si="80"/>
        <v>17458741.966400001</v>
      </c>
      <c r="AP257" s="69"/>
      <c r="AQ257" s="69"/>
      <c r="AR257" s="69"/>
      <c r="AS257" s="69"/>
      <c r="AT257" s="69"/>
      <c r="AU257" s="71"/>
      <c r="AV257" s="64">
        <v>3257</v>
      </c>
      <c r="AW257" s="64">
        <v>3380</v>
      </c>
      <c r="AX257" s="64">
        <v>3797</v>
      </c>
      <c r="AY257" s="64">
        <v>3787</v>
      </c>
      <c r="AZ257" s="64"/>
      <c r="BA257" s="64"/>
      <c r="BB257" s="64"/>
      <c r="BC257" s="64"/>
      <c r="BD257" s="72">
        <f t="shared" si="81"/>
        <v>11840724.289999999</v>
      </c>
      <c r="BE257" s="73">
        <f t="shared" si="73"/>
        <v>4377.3500000000004</v>
      </c>
      <c r="BF257" s="74">
        <f>+$BJ$601</f>
        <v>3415.13</v>
      </c>
      <c r="BG257" s="66">
        <f t="shared" si="74"/>
        <v>0</v>
      </c>
      <c r="BH257" s="75">
        <f t="shared" si="83"/>
        <v>0</v>
      </c>
      <c r="BI257" s="76">
        <f t="shared" si="84"/>
        <v>0</v>
      </c>
      <c r="BJ257" s="76">
        <f>+BI257-'Izračun udjela za 2024. (euri)'!BI257</f>
        <v>0</v>
      </c>
    </row>
    <row r="258" spans="1:62" ht="15.75" customHeight="1" x14ac:dyDescent="0.25">
      <c r="A258" s="60">
        <v>1</v>
      </c>
      <c r="B258" s="61">
        <v>283</v>
      </c>
      <c r="C258" s="61">
        <v>10</v>
      </c>
      <c r="D258" s="62" t="s">
        <v>87</v>
      </c>
      <c r="E258" s="62" t="s">
        <v>337</v>
      </c>
      <c r="F258" s="63">
        <v>1275</v>
      </c>
      <c r="G258" s="64">
        <v>10</v>
      </c>
      <c r="H258" s="64">
        <v>1172196.56</v>
      </c>
      <c r="I258" s="65">
        <v>0</v>
      </c>
      <c r="J258" s="66">
        <v>1289416.2160000002</v>
      </c>
      <c r="K258" s="64">
        <v>1018622.99</v>
      </c>
      <c r="L258" s="65">
        <v>0</v>
      </c>
      <c r="M258" s="66">
        <v>1120485.2890000001</v>
      </c>
      <c r="N258" s="64">
        <v>387455.41</v>
      </c>
      <c r="O258" s="65">
        <v>0</v>
      </c>
      <c r="P258" s="66">
        <v>426200.951</v>
      </c>
      <c r="Q258" s="64">
        <v>516178.18</v>
      </c>
      <c r="R258" s="65">
        <v>0</v>
      </c>
      <c r="S258" s="66">
        <f t="shared" si="75"/>
        <v>567795.99800000002</v>
      </c>
      <c r="T258" s="64">
        <v>440827.91</v>
      </c>
      <c r="U258" s="65">
        <v>0</v>
      </c>
      <c r="V258" s="67">
        <f t="shared" si="76"/>
        <v>484910.701</v>
      </c>
      <c r="W258" s="64">
        <v>1083857.02</v>
      </c>
      <c r="X258" s="65">
        <v>0</v>
      </c>
      <c r="Y258" s="67">
        <f t="shared" si="72"/>
        <v>1192242.7220000001</v>
      </c>
      <c r="Z258" s="64">
        <v>993499.3</v>
      </c>
      <c r="AA258" s="68">
        <v>0</v>
      </c>
      <c r="AB258" s="65">
        <v>0</v>
      </c>
      <c r="AC258" s="67">
        <f t="shared" si="77"/>
        <v>1092849.2300000002</v>
      </c>
      <c r="AD258" s="64">
        <v>887567.42</v>
      </c>
      <c r="AE258" s="68">
        <v>0</v>
      </c>
      <c r="AF258" s="65">
        <v>0</v>
      </c>
      <c r="AG258" s="67">
        <f t="shared" si="78"/>
        <v>976324.16200000013</v>
      </c>
      <c r="AH258" s="64">
        <v>887328.35</v>
      </c>
      <c r="AI258" s="68">
        <v>0</v>
      </c>
      <c r="AJ258" s="64">
        <v>0</v>
      </c>
      <c r="AK258" s="67">
        <f t="shared" si="79"/>
        <v>976061.18500000006</v>
      </c>
      <c r="AL258" s="64">
        <v>1320731.8899999999</v>
      </c>
      <c r="AM258" s="68">
        <v>0</v>
      </c>
      <c r="AN258" s="64">
        <v>0</v>
      </c>
      <c r="AO258" s="67">
        <f t="shared" si="80"/>
        <v>1452805.0789999999</v>
      </c>
      <c r="AP258" s="69"/>
      <c r="AQ258" s="69"/>
      <c r="AR258" s="69"/>
      <c r="AS258" s="69"/>
      <c r="AT258" s="69"/>
      <c r="AU258" s="71"/>
      <c r="AV258" s="64">
        <v>0</v>
      </c>
      <c r="AW258" s="64">
        <v>0</v>
      </c>
      <c r="AX258" s="64">
        <v>0</v>
      </c>
      <c r="AY258" s="64">
        <v>0</v>
      </c>
      <c r="AZ258" s="64"/>
      <c r="BA258" s="64"/>
      <c r="BB258" s="64"/>
      <c r="BC258" s="64"/>
      <c r="BD258" s="72">
        <f t="shared" si="81"/>
        <v>1138056.48</v>
      </c>
      <c r="BE258" s="73">
        <f t="shared" si="73"/>
        <v>892.59</v>
      </c>
      <c r="BF258" s="74">
        <f>+$BJ$600</f>
        <v>3373.62</v>
      </c>
      <c r="BG258" s="66">
        <f t="shared" si="74"/>
        <v>3163313.2499999995</v>
      </c>
      <c r="BH258" s="75">
        <f t="shared" si="83"/>
        <v>1.1863057030805676E-3</v>
      </c>
      <c r="BI258" s="76">
        <f t="shared" si="84"/>
        <v>1.18630570308057E-3</v>
      </c>
      <c r="BJ258" s="76">
        <f>+BI258-'Izračun udjela za 2024. (euri)'!BI258</f>
        <v>2.9571871950099735E-8</v>
      </c>
    </row>
    <row r="259" spans="1:62" ht="15.75" customHeight="1" x14ac:dyDescent="0.25">
      <c r="A259" s="60">
        <v>1</v>
      </c>
      <c r="B259" s="61">
        <v>284</v>
      </c>
      <c r="C259" s="61">
        <v>12</v>
      </c>
      <c r="D259" s="62" t="s">
        <v>91</v>
      </c>
      <c r="E259" s="62" t="s">
        <v>338</v>
      </c>
      <c r="F259" s="63">
        <v>11690</v>
      </c>
      <c r="G259" s="64">
        <v>12</v>
      </c>
      <c r="H259" s="64">
        <v>21335930.91</v>
      </c>
      <c r="I259" s="65">
        <v>2263126.8793000001</v>
      </c>
      <c r="J259" s="66">
        <v>21361540.514384001</v>
      </c>
      <c r="K259" s="64">
        <v>21138982.530000001</v>
      </c>
      <c r="L259" s="65">
        <v>2242236.3986</v>
      </c>
      <c r="M259" s="66">
        <v>21164355.667168003</v>
      </c>
      <c r="N259" s="64">
        <v>15822862.949999999</v>
      </c>
      <c r="O259" s="65">
        <v>1678354.9128</v>
      </c>
      <c r="P259" s="66">
        <v>15841849.001664001</v>
      </c>
      <c r="Q259" s="64">
        <v>17077932.23</v>
      </c>
      <c r="R259" s="65">
        <v>1829605.2479999999</v>
      </c>
      <c r="S259" s="66">
        <f t="shared" si="75"/>
        <v>17078126.219840001</v>
      </c>
      <c r="T259" s="64">
        <v>15805351.76</v>
      </c>
      <c r="U259" s="65">
        <v>1699414.8851999999</v>
      </c>
      <c r="V259" s="67">
        <f t="shared" si="76"/>
        <v>15798649.299776003</v>
      </c>
      <c r="W259" s="64">
        <v>21756749.559999999</v>
      </c>
      <c r="X259" s="65">
        <v>2331084.6863460001</v>
      </c>
      <c r="Y259" s="67">
        <f t="shared" si="72"/>
        <v>21756744.658492483</v>
      </c>
      <c r="Z259" s="64">
        <v>24665403.210000001</v>
      </c>
      <c r="AA259" s="68">
        <v>32809.58</v>
      </c>
      <c r="AB259" s="65">
        <v>2642726.6582109998</v>
      </c>
      <c r="AC259" s="67">
        <f t="shared" si="77"/>
        <v>24642091.008403685</v>
      </c>
      <c r="AD259" s="64">
        <v>24753143.649999999</v>
      </c>
      <c r="AE259" s="68">
        <v>34093.5</v>
      </c>
      <c r="AF259" s="65">
        <v>2652109.9615890002</v>
      </c>
      <c r="AG259" s="67">
        <f t="shared" si="78"/>
        <v>24728413.011020318</v>
      </c>
      <c r="AH259" s="64">
        <v>23389675.559999999</v>
      </c>
      <c r="AI259" s="68">
        <v>14894.4</v>
      </c>
      <c r="AJ259" s="64">
        <v>2506037.1638349998</v>
      </c>
      <c r="AK259" s="67">
        <f t="shared" si="79"/>
        <v>23420033.275704801</v>
      </c>
      <c r="AL259" s="64">
        <v>28229974.68</v>
      </c>
      <c r="AM259" s="68">
        <v>2733.22</v>
      </c>
      <c r="AN259" s="64">
        <v>3024640.6617709999</v>
      </c>
      <c r="AO259" s="67">
        <f t="shared" si="80"/>
        <v>28273952.894016486</v>
      </c>
      <c r="AP259" s="69"/>
      <c r="AQ259" s="69"/>
      <c r="AR259" s="69"/>
      <c r="AS259" s="69"/>
      <c r="AT259" s="69"/>
      <c r="AU259" s="71"/>
      <c r="AV259" s="64">
        <v>8</v>
      </c>
      <c r="AW259" s="64">
        <v>8</v>
      </c>
      <c r="AX259" s="64">
        <v>28</v>
      </c>
      <c r="AY259" s="64">
        <v>28</v>
      </c>
      <c r="AZ259" s="64"/>
      <c r="BA259" s="64"/>
      <c r="BB259" s="64"/>
      <c r="BC259" s="64"/>
      <c r="BD259" s="72">
        <f t="shared" si="81"/>
        <v>24564246.969999999</v>
      </c>
      <c r="BE259" s="73">
        <f t="shared" si="73"/>
        <v>2101.3000000000002</v>
      </c>
      <c r="BF259" s="74">
        <f>+$BJ$601</f>
        <v>3415.13</v>
      </c>
      <c r="BG259" s="66">
        <f t="shared" si="74"/>
        <v>15358672.699999999</v>
      </c>
      <c r="BH259" s="75">
        <f t="shared" si="83"/>
        <v>5.7598092809043877E-3</v>
      </c>
      <c r="BI259" s="76">
        <f t="shared" si="84"/>
        <v>5.7598092809043903E-3</v>
      </c>
      <c r="BJ259" s="76">
        <f>+BI259-'Izračun udjela za 2024. (euri)'!BI259</f>
        <v>-1.7686421139966046E-7</v>
      </c>
    </row>
    <row r="260" spans="1:62" ht="15.75" customHeight="1" x14ac:dyDescent="0.25">
      <c r="A260" s="60">
        <v>1</v>
      </c>
      <c r="B260" s="61">
        <v>285</v>
      </c>
      <c r="C260" s="61">
        <v>12</v>
      </c>
      <c r="D260" s="62" t="s">
        <v>87</v>
      </c>
      <c r="E260" s="62" t="s">
        <v>339</v>
      </c>
      <c r="F260" s="63">
        <v>3393</v>
      </c>
      <c r="G260" s="64">
        <v>10</v>
      </c>
      <c r="H260" s="64">
        <v>3800174.27</v>
      </c>
      <c r="I260" s="65">
        <v>342016.44050000003</v>
      </c>
      <c r="J260" s="66">
        <v>3803973.6124500004</v>
      </c>
      <c r="K260" s="64">
        <v>3584605.55</v>
      </c>
      <c r="L260" s="65">
        <v>322615.19069999998</v>
      </c>
      <c r="M260" s="66">
        <v>3588189.3952299999</v>
      </c>
      <c r="N260" s="64">
        <v>2567234.29</v>
      </c>
      <c r="O260" s="65">
        <v>231051.8118</v>
      </c>
      <c r="P260" s="66">
        <v>2569800.7260200004</v>
      </c>
      <c r="Q260" s="64">
        <v>3137879.93</v>
      </c>
      <c r="R260" s="65">
        <v>285282.92979999998</v>
      </c>
      <c r="S260" s="66">
        <f t="shared" si="75"/>
        <v>3137856.7002200005</v>
      </c>
      <c r="T260" s="64">
        <v>2336876.13</v>
      </c>
      <c r="U260" s="65">
        <v>214204.114138</v>
      </c>
      <c r="V260" s="67">
        <f t="shared" si="76"/>
        <v>2334939.2174482001</v>
      </c>
      <c r="W260" s="64">
        <v>3789309.04</v>
      </c>
      <c r="X260" s="65">
        <v>344483.05265899998</v>
      </c>
      <c r="Y260" s="67">
        <f t="shared" si="72"/>
        <v>3789308.5860751006</v>
      </c>
      <c r="Z260" s="64">
        <v>4144150.43</v>
      </c>
      <c r="AA260" s="68">
        <v>3262.28</v>
      </c>
      <c r="AB260" s="65">
        <v>376741.304687</v>
      </c>
      <c r="AC260" s="67">
        <f t="shared" si="77"/>
        <v>4171911.5298443008</v>
      </c>
      <c r="AD260" s="64">
        <v>3464712.87</v>
      </c>
      <c r="AE260" s="68">
        <v>3239.55</v>
      </c>
      <c r="AF260" s="65">
        <v>315103.296325</v>
      </c>
      <c r="AG260" s="67">
        <f t="shared" si="78"/>
        <v>3497307.0260425005</v>
      </c>
      <c r="AH260" s="64">
        <v>3889683.08</v>
      </c>
      <c r="AI260" s="68">
        <v>3950.24</v>
      </c>
      <c r="AJ260" s="64">
        <v>353538.81227300002</v>
      </c>
      <c r="AK260" s="67">
        <f t="shared" si="79"/>
        <v>3921713.4304997004</v>
      </c>
      <c r="AL260" s="64">
        <v>4257153.55</v>
      </c>
      <c r="AM260" s="68">
        <v>2440.5</v>
      </c>
      <c r="AN260" s="64">
        <v>387015.14677799999</v>
      </c>
      <c r="AO260" s="67">
        <f t="shared" si="80"/>
        <v>4284167.6935441997</v>
      </c>
      <c r="AP260" s="69"/>
      <c r="AQ260" s="69"/>
      <c r="AR260" s="69"/>
      <c r="AS260" s="69"/>
      <c r="AT260" s="69"/>
      <c r="AU260" s="71"/>
      <c r="AV260" s="64">
        <v>19</v>
      </c>
      <c r="AW260" s="64">
        <v>22</v>
      </c>
      <c r="AX260" s="64">
        <v>22</v>
      </c>
      <c r="AY260" s="64">
        <v>18</v>
      </c>
      <c r="AZ260" s="64"/>
      <c r="BA260" s="64"/>
      <c r="BB260" s="64"/>
      <c r="BC260" s="64"/>
      <c r="BD260" s="72">
        <f t="shared" si="81"/>
        <v>3932881.65</v>
      </c>
      <c r="BE260" s="73">
        <f t="shared" si="73"/>
        <v>1159.1199999999999</v>
      </c>
      <c r="BF260" s="74">
        <f t="shared" ref="BF260:BF261" si="93">+$BJ$600</f>
        <v>3373.62</v>
      </c>
      <c r="BG260" s="66">
        <f t="shared" si="74"/>
        <v>7513798.5</v>
      </c>
      <c r="BH260" s="75">
        <f t="shared" si="83"/>
        <v>2.8178246376163395E-3</v>
      </c>
      <c r="BI260" s="76">
        <f t="shared" si="84"/>
        <v>2.81782463761634E-3</v>
      </c>
      <c r="BJ260" s="76">
        <f>+BI260-'Izračun udjela za 2024. (euri)'!BI260</f>
        <v>3.5590245210138927E-8</v>
      </c>
    </row>
    <row r="261" spans="1:62" ht="15.75" customHeight="1" x14ac:dyDescent="0.25">
      <c r="A261" s="60">
        <v>1</v>
      </c>
      <c r="B261" s="61">
        <v>287</v>
      </c>
      <c r="C261" s="61">
        <v>7</v>
      </c>
      <c r="D261" s="62" t="s">
        <v>87</v>
      </c>
      <c r="E261" s="62" t="s">
        <v>340</v>
      </c>
      <c r="F261" s="63">
        <v>2756</v>
      </c>
      <c r="G261" s="64">
        <v>10</v>
      </c>
      <c r="H261" s="64">
        <v>2332459.09</v>
      </c>
      <c r="I261" s="65">
        <v>0</v>
      </c>
      <c r="J261" s="66">
        <v>2565704.9989999998</v>
      </c>
      <c r="K261" s="64">
        <v>2116044.7000000002</v>
      </c>
      <c r="L261" s="65">
        <v>0</v>
      </c>
      <c r="M261" s="66">
        <v>2327649.1700000004</v>
      </c>
      <c r="N261" s="64">
        <v>1384831.65</v>
      </c>
      <c r="O261" s="65">
        <v>0</v>
      </c>
      <c r="P261" s="66">
        <v>1523314.8149999999</v>
      </c>
      <c r="Q261" s="64">
        <v>1554379.92</v>
      </c>
      <c r="R261" s="65">
        <v>0</v>
      </c>
      <c r="S261" s="66">
        <f t="shared" si="75"/>
        <v>1709817.912</v>
      </c>
      <c r="T261" s="64">
        <v>1275042.6200000001</v>
      </c>
      <c r="U261" s="65">
        <v>0</v>
      </c>
      <c r="V261" s="67">
        <f t="shared" si="76"/>
        <v>1402546.8820000002</v>
      </c>
      <c r="W261" s="64">
        <v>2009781.1</v>
      </c>
      <c r="X261" s="65">
        <v>0</v>
      </c>
      <c r="Y261" s="67">
        <f t="shared" si="72"/>
        <v>2210759.2100000004</v>
      </c>
      <c r="Z261" s="64">
        <v>2447393.19</v>
      </c>
      <c r="AA261" s="68">
        <v>2829.1</v>
      </c>
      <c r="AB261" s="65">
        <v>0</v>
      </c>
      <c r="AC261" s="67">
        <f t="shared" si="77"/>
        <v>2692132.5090000001</v>
      </c>
      <c r="AD261" s="64">
        <v>1903395.3</v>
      </c>
      <c r="AE261" s="68">
        <v>0</v>
      </c>
      <c r="AF261" s="65">
        <v>0</v>
      </c>
      <c r="AG261" s="67">
        <f t="shared" si="78"/>
        <v>2093734.8300000003</v>
      </c>
      <c r="AH261" s="64">
        <v>2602286.0699999998</v>
      </c>
      <c r="AI261" s="68">
        <v>953.57</v>
      </c>
      <c r="AJ261" s="64">
        <v>0</v>
      </c>
      <c r="AK261" s="67">
        <f t="shared" si="79"/>
        <v>2862514.6770000001</v>
      </c>
      <c r="AL261" s="64">
        <v>2394874.56</v>
      </c>
      <c r="AM261" s="68">
        <v>0</v>
      </c>
      <c r="AN261" s="64">
        <v>0</v>
      </c>
      <c r="AO261" s="67">
        <f t="shared" si="80"/>
        <v>2634362.0160000003</v>
      </c>
      <c r="AP261" s="69"/>
      <c r="AQ261" s="69"/>
      <c r="AR261" s="69"/>
      <c r="AS261" s="69"/>
      <c r="AT261" s="69"/>
      <c r="AU261" s="71"/>
      <c r="AV261" s="64">
        <v>0</v>
      </c>
      <c r="AW261" s="64">
        <v>0</v>
      </c>
      <c r="AX261" s="64">
        <v>0</v>
      </c>
      <c r="AY261" s="64">
        <v>0</v>
      </c>
      <c r="AZ261" s="64"/>
      <c r="BA261" s="64"/>
      <c r="BB261" s="64"/>
      <c r="BC261" s="64"/>
      <c r="BD261" s="72">
        <f t="shared" si="81"/>
        <v>2498700.65</v>
      </c>
      <c r="BE261" s="73">
        <f t="shared" si="73"/>
        <v>906.64</v>
      </c>
      <c r="BF261" s="74">
        <f t="shared" si="93"/>
        <v>3373.62</v>
      </c>
      <c r="BG261" s="66">
        <f t="shared" si="74"/>
        <v>6798996.8799999999</v>
      </c>
      <c r="BH261" s="75">
        <f t="shared" si="83"/>
        <v>2.5497597413000395E-3</v>
      </c>
      <c r="BI261" s="76">
        <f t="shared" si="84"/>
        <v>2.54975974130004E-3</v>
      </c>
      <c r="BJ261" s="76">
        <f>+BI261-'Izračun udjela za 2024. (euri)'!BI261</f>
        <v>2.6936020369912328E-8</v>
      </c>
    </row>
    <row r="262" spans="1:62" ht="15.75" customHeight="1" x14ac:dyDescent="0.25">
      <c r="A262" s="60">
        <v>1</v>
      </c>
      <c r="B262" s="61">
        <v>288</v>
      </c>
      <c r="C262" s="61">
        <v>9</v>
      </c>
      <c r="D262" s="62" t="s">
        <v>91</v>
      </c>
      <c r="E262" s="62" t="s">
        <v>341</v>
      </c>
      <c r="F262" s="63">
        <v>3680</v>
      </c>
      <c r="G262" s="64">
        <v>12</v>
      </c>
      <c r="H262" s="64">
        <v>7202339.7800000003</v>
      </c>
      <c r="I262" s="65">
        <v>0</v>
      </c>
      <c r="J262" s="66">
        <v>8066620.5536000011</v>
      </c>
      <c r="K262" s="64">
        <v>8889144.1199999992</v>
      </c>
      <c r="L262" s="65">
        <v>0</v>
      </c>
      <c r="M262" s="66">
        <v>9955841.4144000001</v>
      </c>
      <c r="N262" s="64">
        <v>7957881.9900000002</v>
      </c>
      <c r="O262" s="65">
        <v>0</v>
      </c>
      <c r="P262" s="66">
        <v>8912827.8288000003</v>
      </c>
      <c r="Q262" s="64">
        <v>9291289.4700000007</v>
      </c>
      <c r="R262" s="65">
        <v>0</v>
      </c>
      <c r="S262" s="66">
        <f t="shared" si="75"/>
        <v>10406244.206400001</v>
      </c>
      <c r="T262" s="64">
        <v>8273487.1200000001</v>
      </c>
      <c r="U262" s="65">
        <v>0</v>
      </c>
      <c r="V262" s="67">
        <f t="shared" si="76"/>
        <v>9266305.5744000003</v>
      </c>
      <c r="W262" s="64">
        <v>9224542.5899999999</v>
      </c>
      <c r="X262" s="65">
        <v>0</v>
      </c>
      <c r="Y262" s="67">
        <f t="shared" si="72"/>
        <v>10331487.700800002</v>
      </c>
      <c r="Z262" s="64">
        <v>11942844.34</v>
      </c>
      <c r="AA262" s="68">
        <v>2724200.5</v>
      </c>
      <c r="AB262" s="65">
        <v>0</v>
      </c>
      <c r="AC262" s="67">
        <f t="shared" si="77"/>
        <v>31640721.100800004</v>
      </c>
      <c r="AD262" s="64">
        <v>10129800.07</v>
      </c>
      <c r="AE262" s="68">
        <v>2877071.46</v>
      </c>
      <c r="AF262" s="65">
        <v>0</v>
      </c>
      <c r="AG262" s="67">
        <f t="shared" si="78"/>
        <v>29606896.043200001</v>
      </c>
      <c r="AH262" s="64">
        <v>10913779.73</v>
      </c>
      <c r="AI262" s="68">
        <v>4011349.82</v>
      </c>
      <c r="AJ262" s="64">
        <v>0</v>
      </c>
      <c r="AK262" s="67">
        <f t="shared" si="79"/>
        <v>30202401.499200001</v>
      </c>
      <c r="AL262" s="64">
        <v>15284022.82</v>
      </c>
      <c r="AM262" s="68">
        <v>3978579.69</v>
      </c>
      <c r="AN262" s="64">
        <v>0</v>
      </c>
      <c r="AO262" s="67">
        <f t="shared" si="80"/>
        <v>35417696.30560001</v>
      </c>
      <c r="AP262" s="69"/>
      <c r="AQ262" s="69"/>
      <c r="AR262" s="69"/>
      <c r="AS262" s="69"/>
      <c r="AT262" s="69"/>
      <c r="AU262" s="71"/>
      <c r="AV262" s="64">
        <v>12688</v>
      </c>
      <c r="AW262" s="64">
        <v>12788</v>
      </c>
      <c r="AX262" s="64">
        <v>13376</v>
      </c>
      <c r="AY262" s="64">
        <v>13545</v>
      </c>
      <c r="AZ262" s="64"/>
      <c r="BA262" s="64"/>
      <c r="BB262" s="64"/>
      <c r="BC262" s="64"/>
      <c r="BD262" s="72">
        <f t="shared" si="81"/>
        <v>27439840.530000001</v>
      </c>
      <c r="BE262" s="73">
        <f t="shared" si="73"/>
        <v>7456.48</v>
      </c>
      <c r="BF262" s="74">
        <f t="shared" ref="BF262:BF265" si="94">+$BJ$601</f>
        <v>3415.13</v>
      </c>
      <c r="BG262" s="66">
        <f t="shared" si="74"/>
        <v>0</v>
      </c>
      <c r="BH262" s="75">
        <f t="shared" si="83"/>
        <v>0</v>
      </c>
      <c r="BI262" s="76">
        <f t="shared" si="84"/>
        <v>0</v>
      </c>
      <c r="BJ262" s="76">
        <f>+BI262-'Izračun udjela za 2024. (euri)'!BI262</f>
        <v>0</v>
      </c>
    </row>
    <row r="263" spans="1:62" ht="15.75" customHeight="1" x14ac:dyDescent="0.25">
      <c r="A263" s="60">
        <v>1</v>
      </c>
      <c r="B263" s="61">
        <v>289</v>
      </c>
      <c r="C263" s="61">
        <v>5</v>
      </c>
      <c r="D263" s="62" t="s">
        <v>91</v>
      </c>
      <c r="E263" s="62" t="s">
        <v>342</v>
      </c>
      <c r="F263" s="63">
        <v>11795</v>
      </c>
      <c r="G263" s="64">
        <v>12</v>
      </c>
      <c r="H263" s="64">
        <v>19986838.030000001</v>
      </c>
      <c r="I263" s="65">
        <v>1798816.8322999999</v>
      </c>
      <c r="J263" s="66">
        <v>20370583.741424002</v>
      </c>
      <c r="K263" s="64">
        <v>20800534.289999999</v>
      </c>
      <c r="L263" s="65">
        <v>1872049.4916999999</v>
      </c>
      <c r="M263" s="66">
        <v>21199902.974096</v>
      </c>
      <c r="N263" s="64">
        <v>19005207.890000001</v>
      </c>
      <c r="O263" s="65">
        <v>1710467.6638</v>
      </c>
      <c r="P263" s="66">
        <v>19370109.053344</v>
      </c>
      <c r="Q263" s="64">
        <v>19622678</v>
      </c>
      <c r="R263" s="65">
        <v>1775839.3156000001</v>
      </c>
      <c r="S263" s="66">
        <f t="shared" si="75"/>
        <v>19988459.326528002</v>
      </c>
      <c r="T263" s="64">
        <v>19960114.719999999</v>
      </c>
      <c r="U263" s="65">
        <v>1807607.6066759999</v>
      </c>
      <c r="V263" s="67">
        <f t="shared" si="76"/>
        <v>20330807.966922879</v>
      </c>
      <c r="W263" s="64">
        <v>23350027.75</v>
      </c>
      <c r="X263" s="65">
        <v>2122729.4972680002</v>
      </c>
      <c r="Y263" s="67">
        <f t="shared" si="72"/>
        <v>23774574.043059845</v>
      </c>
      <c r="Z263" s="64">
        <v>26967511.989999998</v>
      </c>
      <c r="AA263" s="68">
        <v>37529.019999999997</v>
      </c>
      <c r="AB263" s="65">
        <v>2451591.5969770001</v>
      </c>
      <c r="AC263" s="67">
        <f t="shared" si="77"/>
        <v>27440998.337785762</v>
      </c>
      <c r="AD263" s="64">
        <v>26077853.5</v>
      </c>
      <c r="AE263" s="68">
        <v>8014.5</v>
      </c>
      <c r="AF263" s="65">
        <v>2333938.757487</v>
      </c>
      <c r="AG263" s="67">
        <f t="shared" si="78"/>
        <v>26616128.271614563</v>
      </c>
      <c r="AH263" s="64">
        <v>24221094.280000001</v>
      </c>
      <c r="AI263" s="68">
        <v>16346.17</v>
      </c>
      <c r="AJ263" s="64">
        <v>2201923.8199430001</v>
      </c>
      <c r="AK263" s="67">
        <f t="shared" si="79"/>
        <v>24707003.204863843</v>
      </c>
      <c r="AL263" s="64">
        <v>31333566.02</v>
      </c>
      <c r="AM263" s="68">
        <v>7022.85</v>
      </c>
      <c r="AN263" s="64">
        <v>2871083.1910080002</v>
      </c>
      <c r="AO263" s="67">
        <f t="shared" si="80"/>
        <v>31933955.17647104</v>
      </c>
      <c r="AP263" s="69"/>
      <c r="AQ263" s="69"/>
      <c r="AR263" s="69"/>
      <c r="AS263" s="69"/>
      <c r="AT263" s="69"/>
      <c r="AU263" s="71"/>
      <c r="AV263" s="64">
        <v>15</v>
      </c>
      <c r="AW263" s="64">
        <v>19</v>
      </c>
      <c r="AX263" s="64">
        <v>38</v>
      </c>
      <c r="AY263" s="64">
        <v>38</v>
      </c>
      <c r="AZ263" s="64"/>
      <c r="BA263" s="64"/>
      <c r="BB263" s="64"/>
      <c r="BC263" s="64"/>
      <c r="BD263" s="72">
        <f t="shared" si="81"/>
        <v>26894531.809999999</v>
      </c>
      <c r="BE263" s="73">
        <f t="shared" si="73"/>
        <v>2280.16</v>
      </c>
      <c r="BF263" s="74">
        <f t="shared" si="94"/>
        <v>3415.13</v>
      </c>
      <c r="BG263" s="66">
        <f t="shared" si="74"/>
        <v>13386971.150000002</v>
      </c>
      <c r="BH263" s="75">
        <f t="shared" si="83"/>
        <v>5.020381785528205E-3</v>
      </c>
      <c r="BI263" s="76">
        <f t="shared" si="84"/>
        <v>5.0203817855281998E-3</v>
      </c>
      <c r="BJ263" s="76">
        <f>+BI263-'Izračun udjela za 2024. (euri)'!BI263</f>
        <v>-1.3596061814065419E-7</v>
      </c>
    </row>
    <row r="264" spans="1:62" ht="15.75" customHeight="1" x14ac:dyDescent="0.25">
      <c r="A264" s="60">
        <v>1</v>
      </c>
      <c r="B264" s="61">
        <v>290</v>
      </c>
      <c r="C264" s="61">
        <v>8</v>
      </c>
      <c r="D264" s="62" t="s">
        <v>91</v>
      </c>
      <c r="E264" s="62" t="s">
        <v>343</v>
      </c>
      <c r="F264" s="63">
        <v>4328</v>
      </c>
      <c r="G264" s="64">
        <v>12</v>
      </c>
      <c r="H264" s="64">
        <v>13209210.630000001</v>
      </c>
      <c r="I264" s="65">
        <v>855512.11</v>
      </c>
      <c r="J264" s="66">
        <v>13836142.342400003</v>
      </c>
      <c r="K264" s="64">
        <v>12397660.5</v>
      </c>
      <c r="L264" s="65">
        <v>802951.04729999998</v>
      </c>
      <c r="M264" s="66">
        <v>12986074.587024001</v>
      </c>
      <c r="N264" s="64">
        <v>10964274.859999999</v>
      </c>
      <c r="O264" s="65">
        <v>710119.73129999998</v>
      </c>
      <c r="P264" s="66">
        <v>11484653.744144</v>
      </c>
      <c r="Q264" s="64">
        <v>11798807.01</v>
      </c>
      <c r="R264" s="65">
        <v>773730.45739999996</v>
      </c>
      <c r="S264" s="66">
        <f t="shared" si="75"/>
        <v>12348085.738912001</v>
      </c>
      <c r="T264" s="64">
        <v>11900074.51</v>
      </c>
      <c r="U264" s="65">
        <v>784755.20166000002</v>
      </c>
      <c r="V264" s="67">
        <f t="shared" si="76"/>
        <v>12449157.625340801</v>
      </c>
      <c r="W264" s="64">
        <v>20342635.579999998</v>
      </c>
      <c r="X264" s="65">
        <v>1330831.5782939999</v>
      </c>
      <c r="Y264" s="67">
        <f t="shared" si="72"/>
        <v>21293220.481910717</v>
      </c>
      <c r="Z264" s="64">
        <v>18685472.379999999</v>
      </c>
      <c r="AA264" s="68">
        <v>1591463.52</v>
      </c>
      <c r="AB264" s="65">
        <v>1222418.6620370001</v>
      </c>
      <c r="AC264" s="67">
        <f t="shared" si="77"/>
        <v>27177461.021718562</v>
      </c>
      <c r="AD264" s="64">
        <v>13581069.41</v>
      </c>
      <c r="AE264" s="68">
        <v>1294133.81</v>
      </c>
      <c r="AF264" s="65">
        <v>889281.33363000001</v>
      </c>
      <c r="AG264" s="67">
        <f t="shared" si="78"/>
        <v>22128012.778334402</v>
      </c>
      <c r="AH264" s="64">
        <v>20845331.460000001</v>
      </c>
      <c r="AI264" s="68">
        <v>1887302.95</v>
      </c>
      <c r="AJ264" s="64">
        <v>1363439.923556</v>
      </c>
      <c r="AK264" s="67">
        <f t="shared" si="79"/>
        <v>29789299.216817286</v>
      </c>
      <c r="AL264" s="64">
        <v>20098148.84</v>
      </c>
      <c r="AM264" s="68">
        <v>2172275.3199999998</v>
      </c>
      <c r="AN264" s="64">
        <v>1314835.4195010001</v>
      </c>
      <c r="AO264" s="67">
        <f t="shared" si="80"/>
        <v>28677642.672558881</v>
      </c>
      <c r="AP264" s="69"/>
      <c r="AQ264" s="69"/>
      <c r="AR264" s="69"/>
      <c r="AS264" s="69"/>
      <c r="AT264" s="69"/>
      <c r="AU264" s="71"/>
      <c r="AV264" s="64">
        <v>5596</v>
      </c>
      <c r="AW264" s="64">
        <v>5573</v>
      </c>
      <c r="AX264" s="64">
        <v>6002</v>
      </c>
      <c r="AY264" s="64">
        <v>5996</v>
      </c>
      <c r="AZ264" s="64"/>
      <c r="BA264" s="64"/>
      <c r="BB264" s="64"/>
      <c r="BC264" s="64"/>
      <c r="BD264" s="72">
        <f t="shared" si="81"/>
        <v>25813127.23</v>
      </c>
      <c r="BE264" s="73">
        <f t="shared" si="73"/>
        <v>5964.22</v>
      </c>
      <c r="BF264" s="74">
        <f t="shared" si="94"/>
        <v>3415.13</v>
      </c>
      <c r="BG264" s="66">
        <f t="shared" si="74"/>
        <v>0</v>
      </c>
      <c r="BH264" s="75">
        <f t="shared" si="83"/>
        <v>0</v>
      </c>
      <c r="BI264" s="76">
        <f t="shared" si="84"/>
        <v>0</v>
      </c>
      <c r="BJ264" s="76">
        <f>+BI264-'Izračun udjela za 2024. (euri)'!BI264</f>
        <v>0</v>
      </c>
    </row>
    <row r="265" spans="1:62" ht="15.75" customHeight="1" x14ac:dyDescent="0.25">
      <c r="A265" s="60">
        <v>1</v>
      </c>
      <c r="B265" s="61">
        <v>291</v>
      </c>
      <c r="C265" s="61">
        <v>18</v>
      </c>
      <c r="D265" s="62" t="s">
        <v>91</v>
      </c>
      <c r="E265" s="62" t="s">
        <v>344</v>
      </c>
      <c r="F265" s="63">
        <v>3889</v>
      </c>
      <c r="G265" s="64">
        <v>12</v>
      </c>
      <c r="H265" s="64">
        <v>13987286.970000001</v>
      </c>
      <c r="I265" s="65">
        <v>0</v>
      </c>
      <c r="J265" s="66">
        <v>15665761.406400003</v>
      </c>
      <c r="K265" s="64">
        <v>14497042.369999999</v>
      </c>
      <c r="L265" s="65">
        <v>0</v>
      </c>
      <c r="M265" s="66">
        <v>16236687.454400001</v>
      </c>
      <c r="N265" s="64">
        <v>13711214.26</v>
      </c>
      <c r="O265" s="65">
        <v>0</v>
      </c>
      <c r="P265" s="66">
        <v>15356559.9712</v>
      </c>
      <c r="Q265" s="64">
        <v>15785140.74</v>
      </c>
      <c r="R265" s="65">
        <v>0</v>
      </c>
      <c r="S265" s="66">
        <f t="shared" si="75"/>
        <v>17679357.628800001</v>
      </c>
      <c r="T265" s="64">
        <v>14465643.960000001</v>
      </c>
      <c r="U265" s="65">
        <v>0</v>
      </c>
      <c r="V265" s="67">
        <f t="shared" si="76"/>
        <v>16201521.235200003</v>
      </c>
      <c r="W265" s="64">
        <v>17300779.670000002</v>
      </c>
      <c r="X265" s="65">
        <v>0</v>
      </c>
      <c r="Y265" s="67">
        <f t="shared" si="72"/>
        <v>19376873.230400003</v>
      </c>
      <c r="Z265" s="64">
        <v>17014096.899999999</v>
      </c>
      <c r="AA265" s="68">
        <v>861929.65</v>
      </c>
      <c r="AB265" s="65">
        <v>0</v>
      </c>
      <c r="AC265" s="67">
        <f t="shared" si="77"/>
        <v>22927147.320000004</v>
      </c>
      <c r="AD265" s="64">
        <v>12944188.640000001</v>
      </c>
      <c r="AE265" s="68">
        <v>540734.89</v>
      </c>
      <c r="AF265" s="65">
        <v>0</v>
      </c>
      <c r="AG265" s="67">
        <f t="shared" si="78"/>
        <v>18681548.200000003</v>
      </c>
      <c r="AH265" s="64">
        <v>15795015.199999999</v>
      </c>
      <c r="AI265" s="68">
        <v>903017.97</v>
      </c>
      <c r="AJ265" s="64">
        <v>0</v>
      </c>
      <c r="AK265" s="67">
        <f t="shared" si="79"/>
        <v>21940796.897599999</v>
      </c>
      <c r="AL265" s="64">
        <v>23246422.920000002</v>
      </c>
      <c r="AM265" s="68">
        <v>1072573.93</v>
      </c>
      <c r="AN265" s="64">
        <v>0</v>
      </c>
      <c r="AO265" s="67">
        <f t="shared" si="80"/>
        <v>29873030.868800007</v>
      </c>
      <c r="AP265" s="69"/>
      <c r="AQ265" s="69"/>
      <c r="AR265" s="69"/>
      <c r="AS265" s="69"/>
      <c r="AT265" s="69"/>
      <c r="AU265" s="71"/>
      <c r="AV265" s="64">
        <v>2879</v>
      </c>
      <c r="AW265" s="64">
        <v>2851</v>
      </c>
      <c r="AX265" s="64">
        <v>3132</v>
      </c>
      <c r="AY265" s="64">
        <v>2999</v>
      </c>
      <c r="AZ265" s="64"/>
      <c r="BA265" s="64"/>
      <c r="BB265" s="64"/>
      <c r="BC265" s="64"/>
      <c r="BD265" s="72">
        <f t="shared" si="81"/>
        <v>22559879.300000001</v>
      </c>
      <c r="BE265" s="73">
        <f t="shared" si="73"/>
        <v>5800.95</v>
      </c>
      <c r="BF265" s="74">
        <f t="shared" si="94"/>
        <v>3415.13</v>
      </c>
      <c r="BG265" s="66">
        <f t="shared" si="74"/>
        <v>0</v>
      </c>
      <c r="BH265" s="75">
        <f t="shared" si="83"/>
        <v>0</v>
      </c>
      <c r="BI265" s="76">
        <f t="shared" si="84"/>
        <v>0</v>
      </c>
      <c r="BJ265" s="76">
        <f>+BI265-'Izračun udjela za 2024. (euri)'!BI265</f>
        <v>0</v>
      </c>
    </row>
    <row r="266" spans="1:62" ht="15.75" customHeight="1" x14ac:dyDescent="0.25">
      <c r="A266" s="60">
        <v>1</v>
      </c>
      <c r="B266" s="61">
        <v>292</v>
      </c>
      <c r="C266" s="61">
        <v>6</v>
      </c>
      <c r="D266" s="62" t="s">
        <v>87</v>
      </c>
      <c r="E266" s="62" t="s">
        <v>345</v>
      </c>
      <c r="F266" s="63">
        <v>2300</v>
      </c>
      <c r="G266" s="64">
        <v>10</v>
      </c>
      <c r="H266" s="64">
        <v>2277171.29</v>
      </c>
      <c r="I266" s="65">
        <v>0</v>
      </c>
      <c r="J266" s="66">
        <v>2504888.4190000002</v>
      </c>
      <c r="K266" s="64">
        <v>2516351.83</v>
      </c>
      <c r="L266" s="65">
        <v>0</v>
      </c>
      <c r="M266" s="66">
        <v>2767987.0130000003</v>
      </c>
      <c r="N266" s="64">
        <v>2665527.29</v>
      </c>
      <c r="O266" s="65">
        <v>0</v>
      </c>
      <c r="P266" s="66">
        <v>2932080.0190000003</v>
      </c>
      <c r="Q266" s="64">
        <v>2194076.1</v>
      </c>
      <c r="R266" s="65">
        <v>0</v>
      </c>
      <c r="S266" s="66">
        <f t="shared" si="75"/>
        <v>2413483.7100000004</v>
      </c>
      <c r="T266" s="64">
        <v>2010325.6</v>
      </c>
      <c r="U266" s="65">
        <v>0</v>
      </c>
      <c r="V266" s="67">
        <f t="shared" si="76"/>
        <v>2211358.16</v>
      </c>
      <c r="W266" s="64">
        <v>2665767.31</v>
      </c>
      <c r="X266" s="65">
        <v>0</v>
      </c>
      <c r="Y266" s="67">
        <f t="shared" si="72"/>
        <v>2932344.0410000002</v>
      </c>
      <c r="Z266" s="64">
        <v>2965665.38</v>
      </c>
      <c r="AA266" s="68">
        <v>6126.9</v>
      </c>
      <c r="AB266" s="65">
        <v>0</v>
      </c>
      <c r="AC266" s="67">
        <f t="shared" si="77"/>
        <v>3262231.9180000001</v>
      </c>
      <c r="AD266" s="64">
        <v>2942317.81</v>
      </c>
      <c r="AE266" s="68">
        <v>0</v>
      </c>
      <c r="AF266" s="65">
        <v>0</v>
      </c>
      <c r="AG266" s="67">
        <f t="shared" si="78"/>
        <v>3236549.5910000005</v>
      </c>
      <c r="AH266" s="64">
        <v>2725580.58</v>
      </c>
      <c r="AI266" s="68">
        <v>112.5</v>
      </c>
      <c r="AJ266" s="64">
        <v>0</v>
      </c>
      <c r="AK266" s="67">
        <f t="shared" si="79"/>
        <v>3002964.8880000003</v>
      </c>
      <c r="AL266" s="64">
        <v>3636373.17</v>
      </c>
      <c r="AM266" s="68">
        <v>450.79</v>
      </c>
      <c r="AN266" s="64">
        <v>0</v>
      </c>
      <c r="AO266" s="67">
        <f t="shared" si="80"/>
        <v>4007764.6180000002</v>
      </c>
      <c r="AP266" s="69"/>
      <c r="AQ266" s="69"/>
      <c r="AR266" s="69"/>
      <c r="AS266" s="69"/>
      <c r="AT266" s="69"/>
      <c r="AU266" s="71"/>
      <c r="AV266" s="64">
        <v>0</v>
      </c>
      <c r="AW266" s="64">
        <v>0</v>
      </c>
      <c r="AX266" s="64">
        <v>3</v>
      </c>
      <c r="AY266" s="64">
        <v>5</v>
      </c>
      <c r="AZ266" s="64"/>
      <c r="BA266" s="64"/>
      <c r="BB266" s="64"/>
      <c r="BC266" s="64"/>
      <c r="BD266" s="72">
        <f t="shared" si="81"/>
        <v>3288371.01</v>
      </c>
      <c r="BE266" s="73">
        <f t="shared" si="73"/>
        <v>1429.73</v>
      </c>
      <c r="BF266" s="74">
        <f>+$BJ$600</f>
        <v>3373.62</v>
      </c>
      <c r="BG266" s="66">
        <f t="shared" si="74"/>
        <v>4470947</v>
      </c>
      <c r="BH266" s="75">
        <f t="shared" si="83"/>
        <v>1.6766944988046806E-3</v>
      </c>
      <c r="BI266" s="76">
        <f t="shared" si="84"/>
        <v>1.6766944988046799E-3</v>
      </c>
      <c r="BJ266" s="76">
        <f>+BI266-'Izračun udjela za 2024. (euri)'!BI266</f>
        <v>5.009840600982314E-8</v>
      </c>
    </row>
    <row r="267" spans="1:62" ht="15.75" customHeight="1" x14ac:dyDescent="0.25">
      <c r="A267" s="60">
        <v>1</v>
      </c>
      <c r="B267" s="61">
        <v>293</v>
      </c>
      <c r="C267" s="61">
        <v>3</v>
      </c>
      <c r="D267" s="62" t="s">
        <v>91</v>
      </c>
      <c r="E267" s="62" t="s">
        <v>346</v>
      </c>
      <c r="F267" s="63">
        <v>11137</v>
      </c>
      <c r="G267" s="64">
        <v>12</v>
      </c>
      <c r="H267" s="64">
        <v>12185532.18</v>
      </c>
      <c r="I267" s="65">
        <v>2033960.8330000001</v>
      </c>
      <c r="J267" s="66">
        <v>11369759.908640001</v>
      </c>
      <c r="K267" s="64">
        <v>10867696.52</v>
      </c>
      <c r="L267" s="65">
        <v>1938545.773</v>
      </c>
      <c r="M267" s="66">
        <v>10000648.83664</v>
      </c>
      <c r="N267" s="64">
        <v>10467234.439999999</v>
      </c>
      <c r="O267" s="65">
        <v>942053.08849999995</v>
      </c>
      <c r="P267" s="66">
        <v>10668203.113679999</v>
      </c>
      <c r="Q267" s="64">
        <v>12397158.439999999</v>
      </c>
      <c r="R267" s="65">
        <v>1125754.2487999999</v>
      </c>
      <c r="S267" s="66">
        <f t="shared" si="75"/>
        <v>12623972.694144001</v>
      </c>
      <c r="T267" s="64">
        <v>10035463.77</v>
      </c>
      <c r="U267" s="65">
        <v>916138.62659799994</v>
      </c>
      <c r="V267" s="67">
        <f t="shared" si="76"/>
        <v>10213644.16061024</v>
      </c>
      <c r="W267" s="64">
        <v>15652273.970000001</v>
      </c>
      <c r="X267" s="65">
        <v>1422933.94135</v>
      </c>
      <c r="Y267" s="67">
        <f t="shared" ref="Y267:Y330" si="95">+(W267-X267)*(1+G267/100)</f>
        <v>15936860.832088003</v>
      </c>
      <c r="Z267" s="64">
        <v>18955117.879999999</v>
      </c>
      <c r="AA267" s="68">
        <v>44616.31</v>
      </c>
      <c r="AB267" s="65">
        <v>1723193.439828</v>
      </c>
      <c r="AC267" s="67">
        <f t="shared" si="77"/>
        <v>19288425.105792642</v>
      </c>
      <c r="AD267" s="64">
        <v>19505727.649999999</v>
      </c>
      <c r="AE267" s="68">
        <v>12572.03</v>
      </c>
      <c r="AF267" s="65">
        <v>1799482.0523709999</v>
      </c>
      <c r="AG267" s="67">
        <f t="shared" si="78"/>
        <v>19848834.39574448</v>
      </c>
      <c r="AH267" s="64">
        <v>17005922.100000001</v>
      </c>
      <c r="AI267" s="68">
        <v>3213.84</v>
      </c>
      <c r="AJ267" s="64">
        <v>1259494.054858</v>
      </c>
      <c r="AK267" s="67">
        <f t="shared" si="79"/>
        <v>17660959.909759045</v>
      </c>
      <c r="AL267" s="64">
        <v>20079256.32</v>
      </c>
      <c r="AM267" s="68">
        <v>11977.87</v>
      </c>
      <c r="AN267" s="64">
        <v>1487010.6006159999</v>
      </c>
      <c r="AO267" s="67">
        <f t="shared" si="80"/>
        <v>20845179.991310079</v>
      </c>
      <c r="AP267" s="69"/>
      <c r="AQ267" s="69"/>
      <c r="AR267" s="69"/>
      <c r="AS267" s="69"/>
      <c r="AT267" s="69"/>
      <c r="AU267" s="71"/>
      <c r="AV267" s="64">
        <v>23</v>
      </c>
      <c r="AW267" s="64">
        <v>19</v>
      </c>
      <c r="AX267" s="64">
        <v>17</v>
      </c>
      <c r="AY267" s="64">
        <v>21</v>
      </c>
      <c r="AZ267" s="64"/>
      <c r="BA267" s="64"/>
      <c r="BB267" s="64"/>
      <c r="BC267" s="64"/>
      <c r="BD267" s="72">
        <f t="shared" si="81"/>
        <v>18716052.050000001</v>
      </c>
      <c r="BE267" s="73">
        <f t="shared" ref="BE267:BE330" si="96">ROUND(BD267/F267,2)</f>
        <v>1680.53</v>
      </c>
      <c r="BF267" s="74">
        <f>+$BJ$601</f>
        <v>3415.13</v>
      </c>
      <c r="BG267" s="66">
        <f t="shared" ref="BG267:BG330" si="97">IF((BF267-BE267)&lt;0,0,(BF267-BE267)*F267)</f>
        <v>19318240.200000003</v>
      </c>
      <c r="BH267" s="75">
        <f t="shared" si="83"/>
        <v>7.2447262447815726E-3</v>
      </c>
      <c r="BI267" s="76">
        <f t="shared" si="84"/>
        <v>7.24472624478157E-3</v>
      </c>
      <c r="BJ267" s="76">
        <f>+BI267-'Izračun udjela za 2024. (euri)'!BI267</f>
        <v>-3.0708051291031269E-7</v>
      </c>
    </row>
    <row r="268" spans="1:62" ht="15.75" customHeight="1" x14ac:dyDescent="0.25">
      <c r="A268" s="60">
        <v>1</v>
      </c>
      <c r="B268" s="61">
        <v>294</v>
      </c>
      <c r="C268" s="61">
        <v>16</v>
      </c>
      <c r="D268" s="62" t="s">
        <v>87</v>
      </c>
      <c r="E268" s="62" t="s">
        <v>347</v>
      </c>
      <c r="F268" s="63">
        <v>4861</v>
      </c>
      <c r="G268" s="64">
        <v>10</v>
      </c>
      <c r="H268" s="64">
        <v>2589579.04</v>
      </c>
      <c r="I268" s="65">
        <v>364155.90250000003</v>
      </c>
      <c r="J268" s="66">
        <v>2447965.4512500004</v>
      </c>
      <c r="K268" s="64">
        <v>2606709.64</v>
      </c>
      <c r="L268" s="65">
        <v>349466.26250000001</v>
      </c>
      <c r="M268" s="66">
        <v>2482967.7152500004</v>
      </c>
      <c r="N268" s="64">
        <v>3269410.04</v>
      </c>
      <c r="O268" s="65">
        <v>183211.2292</v>
      </c>
      <c r="P268" s="66">
        <v>3394818.6918800003</v>
      </c>
      <c r="Q268" s="64">
        <v>4061742.89</v>
      </c>
      <c r="R268" s="65">
        <v>229249.2384</v>
      </c>
      <c r="S268" s="66">
        <f t="shared" ref="S268:S331" si="98">+(Q268-R268)*(1+G268/100)</f>
        <v>4215743.01676</v>
      </c>
      <c r="T268" s="64">
        <v>3882077.33</v>
      </c>
      <c r="U268" s="65">
        <v>219359.056939</v>
      </c>
      <c r="V268" s="67">
        <f t="shared" ref="V268:V331" si="99">+(T268-U268)*(1+G268/100)</f>
        <v>4028990.1003671004</v>
      </c>
      <c r="W268" s="64">
        <v>5912962.0300000003</v>
      </c>
      <c r="X268" s="65">
        <v>334696.299849</v>
      </c>
      <c r="Y268" s="67">
        <f t="shared" si="95"/>
        <v>6136092.3031661008</v>
      </c>
      <c r="Z268" s="64">
        <v>7135591.2300000004</v>
      </c>
      <c r="AA268" s="68">
        <v>14165.19</v>
      </c>
      <c r="AB268" s="65">
        <v>403901.70246200002</v>
      </c>
      <c r="AC268" s="67">
        <f t="shared" ref="AC268:AC331" si="100">+(Z268-AB268-AA268+IF(AV268=0,AA268,AV268*$G$7))*(1+G268/100)</f>
        <v>7404858.4802918015</v>
      </c>
      <c r="AD268" s="64">
        <v>6133496.04</v>
      </c>
      <c r="AE268" s="68">
        <v>3132.75</v>
      </c>
      <c r="AF268" s="65">
        <v>347179.28918399999</v>
      </c>
      <c r="AG268" s="67">
        <f t="shared" ref="AG268:AG331" si="101">+(AD268-AF268-AE268+IF(AW268=0,AE268,AW268*$G$7))*(1+G268/100)</f>
        <v>6364948.4258976001</v>
      </c>
      <c r="AH268" s="64">
        <v>6683568.2400000002</v>
      </c>
      <c r="AI268" s="68">
        <v>4078.04</v>
      </c>
      <c r="AJ268" s="64">
        <v>378315.29550000001</v>
      </c>
      <c r="AK268" s="67">
        <f t="shared" ref="AK268:AK331" si="102">+(AH268-AJ268-AI268+IF(AX268=0,AI268,AX268*$G$7))*(1+G268/100)</f>
        <v>6960992.3949500006</v>
      </c>
      <c r="AL268" s="64">
        <v>7342975.5099999998</v>
      </c>
      <c r="AM268" s="68">
        <v>2250.13</v>
      </c>
      <c r="AN268" s="64">
        <v>419743.20899999997</v>
      </c>
      <c r="AO268" s="67">
        <f t="shared" ref="AO268:AO331" si="103">+(AL268-AN268-AM268+IF(AY268=0,AM268,AY268*$G$7))*(1+G268/100)</f>
        <v>7647730.388100001</v>
      </c>
      <c r="AP268" s="69"/>
      <c r="AQ268" s="69"/>
      <c r="AR268" s="69"/>
      <c r="AS268" s="69"/>
      <c r="AT268" s="69"/>
      <c r="AU268" s="71"/>
      <c r="AV268" s="64">
        <v>0</v>
      </c>
      <c r="AW268" s="64">
        <v>0</v>
      </c>
      <c r="AX268" s="64">
        <v>18</v>
      </c>
      <c r="AY268" s="64">
        <v>21</v>
      </c>
      <c r="AZ268" s="64"/>
      <c r="BA268" s="64"/>
      <c r="BB268" s="64"/>
      <c r="BC268" s="64"/>
      <c r="BD268" s="72">
        <f t="shared" ref="BD268:BD331" si="104">+ROUND((Y268+AC268+AG268+AK268+AO268)/5,2)</f>
        <v>6902924.4000000004</v>
      </c>
      <c r="BE268" s="73">
        <f t="shared" si="96"/>
        <v>1420.06</v>
      </c>
      <c r="BF268" s="74">
        <f t="shared" ref="BF268:BF269" si="105">+$BJ$600</f>
        <v>3373.62</v>
      </c>
      <c r="BG268" s="66">
        <f t="shared" si="97"/>
        <v>9496255.1600000001</v>
      </c>
      <c r="BH268" s="75">
        <f t="shared" ref="BH268:BH331" si="106">+BG268/$BG$7</f>
        <v>3.561285514236148E-3</v>
      </c>
      <c r="BI268" s="76">
        <f t="shared" ref="BI268:BI331" si="107">+ROUND(BH268,18)</f>
        <v>3.5612855142361502E-3</v>
      </c>
      <c r="BJ268" s="76">
        <f>+BI268-'Izračun udjela za 2024. (euri)'!BI268</f>
        <v>1.557856621004286E-8</v>
      </c>
    </row>
    <row r="269" spans="1:62" ht="15.75" customHeight="1" x14ac:dyDescent="0.25">
      <c r="A269" s="60">
        <v>1</v>
      </c>
      <c r="B269" s="61">
        <v>295</v>
      </c>
      <c r="C269" s="61">
        <v>16</v>
      </c>
      <c r="D269" s="62" t="s">
        <v>87</v>
      </c>
      <c r="E269" s="62" t="s">
        <v>348</v>
      </c>
      <c r="F269" s="63">
        <v>3526</v>
      </c>
      <c r="G269" s="64">
        <v>10</v>
      </c>
      <c r="H269" s="64">
        <v>2297643.94</v>
      </c>
      <c r="I269" s="65">
        <v>0</v>
      </c>
      <c r="J269" s="66">
        <v>2527408.3340000003</v>
      </c>
      <c r="K269" s="64">
        <v>1481141.87</v>
      </c>
      <c r="L269" s="65">
        <v>0</v>
      </c>
      <c r="M269" s="66">
        <v>1629256.0570000003</v>
      </c>
      <c r="N269" s="64">
        <v>1651163.98</v>
      </c>
      <c r="O269" s="65">
        <v>0</v>
      </c>
      <c r="P269" s="66">
        <v>1816280.378</v>
      </c>
      <c r="Q269" s="64">
        <v>2431095.7400000002</v>
      </c>
      <c r="R269" s="65">
        <v>0</v>
      </c>
      <c r="S269" s="66">
        <f t="shared" si="98"/>
        <v>2674205.3140000002</v>
      </c>
      <c r="T269" s="64">
        <v>2294349.5</v>
      </c>
      <c r="U269" s="65">
        <v>0</v>
      </c>
      <c r="V269" s="67">
        <f t="shared" si="99"/>
        <v>2523784.4500000002</v>
      </c>
      <c r="W269" s="64">
        <v>3331685.97</v>
      </c>
      <c r="X269" s="65">
        <v>0</v>
      </c>
      <c r="Y269" s="67">
        <f t="shared" si="95"/>
        <v>3664854.5670000007</v>
      </c>
      <c r="Z269" s="64">
        <v>3747469.91</v>
      </c>
      <c r="AA269" s="68">
        <v>2560</v>
      </c>
      <c r="AB269" s="65">
        <v>0</v>
      </c>
      <c r="AC269" s="67">
        <f t="shared" si="100"/>
        <v>4127650.9010000005</v>
      </c>
      <c r="AD269" s="64">
        <v>3946163.05</v>
      </c>
      <c r="AE269" s="68">
        <v>5988</v>
      </c>
      <c r="AF269" s="65">
        <v>0</v>
      </c>
      <c r="AG269" s="67">
        <f t="shared" si="101"/>
        <v>4342442.5549999997</v>
      </c>
      <c r="AH269" s="64">
        <v>3651050.37</v>
      </c>
      <c r="AI269" s="68">
        <v>2057.9899999999998</v>
      </c>
      <c r="AJ269" s="64">
        <v>0</v>
      </c>
      <c r="AK269" s="67">
        <f t="shared" si="102"/>
        <v>4045241.6180000002</v>
      </c>
      <c r="AL269" s="64">
        <v>4294737.91</v>
      </c>
      <c r="AM269" s="68">
        <v>4395.1400000000003</v>
      </c>
      <c r="AN269" s="64">
        <v>0</v>
      </c>
      <c r="AO269" s="67">
        <f t="shared" si="103"/>
        <v>4750727.0470000012</v>
      </c>
      <c r="AP269" s="69"/>
      <c r="AQ269" s="69"/>
      <c r="AR269" s="69"/>
      <c r="AS269" s="69"/>
      <c r="AT269" s="69"/>
      <c r="AU269" s="71"/>
      <c r="AV269" s="64">
        <v>5</v>
      </c>
      <c r="AW269" s="64">
        <v>5</v>
      </c>
      <c r="AX269" s="64">
        <v>19</v>
      </c>
      <c r="AY269" s="64">
        <v>19</v>
      </c>
      <c r="AZ269" s="64"/>
      <c r="BA269" s="64"/>
      <c r="BB269" s="64"/>
      <c r="BC269" s="64"/>
      <c r="BD269" s="72">
        <f t="shared" si="104"/>
        <v>4186183.34</v>
      </c>
      <c r="BE269" s="73">
        <f t="shared" si="96"/>
        <v>1187.23</v>
      </c>
      <c r="BF269" s="74">
        <f t="shared" si="105"/>
        <v>3373.62</v>
      </c>
      <c r="BG269" s="66">
        <f t="shared" si="97"/>
        <v>7709211.1399999997</v>
      </c>
      <c r="BH269" s="75">
        <f t="shared" si="106"/>
        <v>2.8911082838964006E-3</v>
      </c>
      <c r="BI269" s="76">
        <f t="shared" si="107"/>
        <v>2.8911082838964002E-3</v>
      </c>
      <c r="BJ269" s="76">
        <f>+BI269-'Izračun udjela za 2024. (euri)'!BI269</f>
        <v>2.8754606080320239E-8</v>
      </c>
    </row>
    <row r="270" spans="1:62" ht="15.75" customHeight="1" x14ac:dyDescent="0.25">
      <c r="A270" s="60">
        <v>1</v>
      </c>
      <c r="B270" s="61">
        <v>296</v>
      </c>
      <c r="C270" s="61">
        <v>13</v>
      </c>
      <c r="D270" s="62" t="s">
        <v>91</v>
      </c>
      <c r="E270" s="62" t="s">
        <v>349</v>
      </c>
      <c r="F270" s="63">
        <v>3453</v>
      </c>
      <c r="G270" s="64">
        <v>12</v>
      </c>
      <c r="H270" s="64">
        <v>2520883.1</v>
      </c>
      <c r="I270" s="65">
        <v>0</v>
      </c>
      <c r="J270" s="66">
        <v>2823389.0720000002</v>
      </c>
      <c r="K270" s="64">
        <v>2482675.79</v>
      </c>
      <c r="L270" s="65">
        <v>0</v>
      </c>
      <c r="M270" s="66">
        <v>2780596.8848000001</v>
      </c>
      <c r="N270" s="64">
        <v>2272928.6800000002</v>
      </c>
      <c r="O270" s="65">
        <v>0</v>
      </c>
      <c r="P270" s="66">
        <v>2545680.1216000007</v>
      </c>
      <c r="Q270" s="64">
        <v>2927912.26</v>
      </c>
      <c r="R270" s="65">
        <v>0</v>
      </c>
      <c r="S270" s="66">
        <f t="shared" si="98"/>
        <v>3279261.7312000003</v>
      </c>
      <c r="T270" s="64">
        <v>2595535.48</v>
      </c>
      <c r="U270" s="65">
        <v>0</v>
      </c>
      <c r="V270" s="67">
        <f t="shared" si="99"/>
        <v>2906999.7376000001</v>
      </c>
      <c r="W270" s="64">
        <v>3840457.75</v>
      </c>
      <c r="X270" s="65">
        <v>0</v>
      </c>
      <c r="Y270" s="67">
        <f t="shared" si="95"/>
        <v>4301312.6800000006</v>
      </c>
      <c r="Z270" s="64">
        <v>4644650.6500000004</v>
      </c>
      <c r="AA270" s="68">
        <v>204863.88</v>
      </c>
      <c r="AB270" s="65">
        <v>0</v>
      </c>
      <c r="AC270" s="67">
        <f t="shared" si="100"/>
        <v>7406881.1824000012</v>
      </c>
      <c r="AD270" s="64">
        <v>5330164.63</v>
      </c>
      <c r="AE270" s="68">
        <v>209512.65</v>
      </c>
      <c r="AF270" s="65">
        <v>0</v>
      </c>
      <c r="AG270" s="67">
        <f t="shared" si="101"/>
        <v>8179530.2176000001</v>
      </c>
      <c r="AH270" s="64">
        <v>4806412.05</v>
      </c>
      <c r="AI270" s="68">
        <v>301355.59999999998</v>
      </c>
      <c r="AJ270" s="64">
        <v>0</v>
      </c>
      <c r="AK270" s="67">
        <f t="shared" si="102"/>
        <v>7647983.2240000013</v>
      </c>
      <c r="AL270" s="64">
        <v>5558139.8799999999</v>
      </c>
      <c r="AM270" s="68">
        <v>335120.42</v>
      </c>
      <c r="AN270" s="64">
        <v>0</v>
      </c>
      <c r="AO270" s="67">
        <f t="shared" si="103"/>
        <v>8473941.7952000014</v>
      </c>
      <c r="AP270" s="69"/>
      <c r="AQ270" s="69"/>
      <c r="AR270" s="69"/>
      <c r="AS270" s="69"/>
      <c r="AT270" s="69"/>
      <c r="AU270" s="71"/>
      <c r="AV270" s="64">
        <v>1449</v>
      </c>
      <c r="AW270" s="64">
        <v>1455</v>
      </c>
      <c r="AX270" s="64">
        <v>1549</v>
      </c>
      <c r="AY270" s="64">
        <v>1562</v>
      </c>
      <c r="AZ270" s="64"/>
      <c r="BA270" s="64"/>
      <c r="BB270" s="64"/>
      <c r="BC270" s="64"/>
      <c r="BD270" s="72">
        <f t="shared" si="104"/>
        <v>7201929.8200000003</v>
      </c>
      <c r="BE270" s="73">
        <f t="shared" si="96"/>
        <v>2085.6999999999998</v>
      </c>
      <c r="BF270" s="74">
        <f t="shared" ref="BF270:BF271" si="108">+$BJ$601</f>
        <v>3415.13</v>
      </c>
      <c r="BG270" s="66">
        <f t="shared" si="97"/>
        <v>4590521.790000001</v>
      </c>
      <c r="BH270" s="75">
        <f t="shared" si="106"/>
        <v>1.7215374353433438E-3</v>
      </c>
      <c r="BI270" s="76">
        <f t="shared" si="107"/>
        <v>1.7215374353433399E-3</v>
      </c>
      <c r="BJ270" s="76">
        <f>+BI270-'Izračun udjela za 2024. (euri)'!BI270</f>
        <v>-4.7664967330095578E-8</v>
      </c>
    </row>
    <row r="271" spans="1:62" ht="15.75" customHeight="1" x14ac:dyDescent="0.25">
      <c r="A271" s="60">
        <v>1</v>
      </c>
      <c r="B271" s="61">
        <v>297</v>
      </c>
      <c r="C271" s="61">
        <v>4</v>
      </c>
      <c r="D271" s="62" t="s">
        <v>91</v>
      </c>
      <c r="E271" s="62" t="s">
        <v>350</v>
      </c>
      <c r="F271" s="63">
        <v>12246</v>
      </c>
      <c r="G271" s="64">
        <v>12</v>
      </c>
      <c r="H271" s="64">
        <v>22683322.300000001</v>
      </c>
      <c r="I271" s="65">
        <v>0</v>
      </c>
      <c r="J271" s="66">
        <v>25405320.976000004</v>
      </c>
      <c r="K271" s="64">
        <v>21701269.25</v>
      </c>
      <c r="L271" s="65">
        <v>0</v>
      </c>
      <c r="M271" s="66">
        <v>24305421.560000002</v>
      </c>
      <c r="N271" s="64">
        <v>23472214.859999999</v>
      </c>
      <c r="O271" s="65">
        <v>2112499.7061999999</v>
      </c>
      <c r="P271" s="66">
        <v>23922880.972256001</v>
      </c>
      <c r="Q271" s="64">
        <v>23856711</v>
      </c>
      <c r="R271" s="65">
        <v>2154970.7549000001</v>
      </c>
      <c r="S271" s="66">
        <f t="shared" si="98"/>
        <v>24305949.074512001</v>
      </c>
      <c r="T271" s="64">
        <v>22419005.940000001</v>
      </c>
      <c r="U271" s="65">
        <v>2026871.7836780001</v>
      </c>
      <c r="V271" s="67">
        <f t="shared" si="99"/>
        <v>22839190.255080644</v>
      </c>
      <c r="W271" s="64">
        <v>25927177.969999999</v>
      </c>
      <c r="X271" s="65">
        <v>2357017.2285330002</v>
      </c>
      <c r="Y271" s="67">
        <f t="shared" si="95"/>
        <v>26398580.030443043</v>
      </c>
      <c r="Z271" s="64">
        <v>28651325.600000001</v>
      </c>
      <c r="AA271" s="68">
        <v>118785.06</v>
      </c>
      <c r="AB271" s="65">
        <v>2025918.236032</v>
      </c>
      <c r="AC271" s="67">
        <f t="shared" si="100"/>
        <v>30256936.980444163</v>
      </c>
      <c r="AD271" s="64">
        <v>27987891.73</v>
      </c>
      <c r="AE271" s="68">
        <v>82723.31</v>
      </c>
      <c r="AF271" s="65">
        <v>1332763.5846460001</v>
      </c>
      <c r="AG271" s="67">
        <f t="shared" si="101"/>
        <v>30387733.415596481</v>
      </c>
      <c r="AH271" s="64">
        <v>25261033.66</v>
      </c>
      <c r="AI271" s="68">
        <v>87644.18</v>
      </c>
      <c r="AJ271" s="64">
        <v>1202906.83125</v>
      </c>
      <c r="AK271" s="67">
        <f t="shared" si="102"/>
        <v>27525660.566600002</v>
      </c>
      <c r="AL271" s="64">
        <v>30888932.859999999</v>
      </c>
      <c r="AM271" s="68">
        <v>89381.85</v>
      </c>
      <c r="AN271" s="64">
        <v>1470902.0956250001</v>
      </c>
      <c r="AO271" s="67">
        <f t="shared" si="103"/>
        <v>33545286.784100004</v>
      </c>
      <c r="AP271" s="69"/>
      <c r="AQ271" s="69"/>
      <c r="AR271" s="69"/>
      <c r="AS271" s="69"/>
      <c r="AT271" s="69"/>
      <c r="AU271" s="71"/>
      <c r="AV271" s="64">
        <v>339</v>
      </c>
      <c r="AW271" s="64">
        <v>373</v>
      </c>
      <c r="AX271" s="64">
        <v>404</v>
      </c>
      <c r="AY271" s="64">
        <v>415</v>
      </c>
      <c r="AZ271" s="64"/>
      <c r="BA271" s="64"/>
      <c r="BB271" s="64"/>
      <c r="BC271" s="64"/>
      <c r="BD271" s="72">
        <f t="shared" si="104"/>
        <v>29622839.559999999</v>
      </c>
      <c r="BE271" s="73">
        <f t="shared" si="96"/>
        <v>2418.98</v>
      </c>
      <c r="BF271" s="74">
        <f t="shared" si="108"/>
        <v>3415.13</v>
      </c>
      <c r="BG271" s="66">
        <f t="shared" si="97"/>
        <v>12198852.9</v>
      </c>
      <c r="BH271" s="75">
        <f t="shared" si="106"/>
        <v>4.5748136914075532E-3</v>
      </c>
      <c r="BI271" s="76">
        <f t="shared" si="107"/>
        <v>4.5748136914075498E-3</v>
      </c>
      <c r="BJ271" s="76">
        <f>+BI271-'Izračun udjela za 2024. (euri)'!BI271</f>
        <v>-2.9759267195037659E-7</v>
      </c>
    </row>
    <row r="272" spans="1:62" ht="15.75" customHeight="1" x14ac:dyDescent="0.25">
      <c r="A272" s="60">
        <v>1</v>
      </c>
      <c r="B272" s="61">
        <v>298</v>
      </c>
      <c r="C272" s="61">
        <v>15</v>
      </c>
      <c r="D272" s="62" t="s">
        <v>87</v>
      </c>
      <c r="E272" s="62" t="s">
        <v>351</v>
      </c>
      <c r="F272" s="63">
        <v>943</v>
      </c>
      <c r="G272" s="64">
        <v>10</v>
      </c>
      <c r="H272" s="64">
        <v>643504.56999999995</v>
      </c>
      <c r="I272" s="65">
        <v>52734.997100000001</v>
      </c>
      <c r="J272" s="66">
        <v>649846.53018999996</v>
      </c>
      <c r="K272" s="64">
        <v>582965.48</v>
      </c>
      <c r="L272" s="65">
        <v>50425.3439</v>
      </c>
      <c r="M272" s="66">
        <v>585794.14971000003</v>
      </c>
      <c r="N272" s="64">
        <v>651846.93000000005</v>
      </c>
      <c r="O272" s="65">
        <v>30729.798599999998</v>
      </c>
      <c r="P272" s="66">
        <v>683228.84454000008</v>
      </c>
      <c r="Q272" s="64">
        <v>859195.4</v>
      </c>
      <c r="R272" s="65">
        <v>41080.329299999998</v>
      </c>
      <c r="S272" s="66">
        <f t="shared" si="98"/>
        <v>899926.57777000009</v>
      </c>
      <c r="T272" s="64">
        <v>473761.87</v>
      </c>
      <c r="U272" s="65">
        <v>23171.320746000001</v>
      </c>
      <c r="V272" s="67">
        <f t="shared" si="99"/>
        <v>495649.60417940008</v>
      </c>
      <c r="W272" s="64">
        <v>879978.19</v>
      </c>
      <c r="X272" s="65">
        <v>41903.903481000001</v>
      </c>
      <c r="Y272" s="67">
        <f t="shared" si="95"/>
        <v>921881.71517089999</v>
      </c>
      <c r="Z272" s="64">
        <v>1202649.2</v>
      </c>
      <c r="AA272" s="68">
        <v>29927.63</v>
      </c>
      <c r="AB272" s="65">
        <v>57269.166577000004</v>
      </c>
      <c r="AC272" s="67">
        <f t="shared" si="100"/>
        <v>1297947.6437653003</v>
      </c>
      <c r="AD272" s="64">
        <v>921653</v>
      </c>
      <c r="AE272" s="68">
        <v>7851.4</v>
      </c>
      <c r="AF272" s="65">
        <v>4522.335478</v>
      </c>
      <c r="AG272" s="67">
        <f t="shared" si="101"/>
        <v>1077757.1909742001</v>
      </c>
      <c r="AH272" s="64">
        <v>917570.61</v>
      </c>
      <c r="AI272" s="68">
        <v>7646.03</v>
      </c>
      <c r="AJ272" s="64">
        <v>0</v>
      </c>
      <c r="AK272" s="67">
        <f t="shared" si="102"/>
        <v>1139517.0379999999</v>
      </c>
      <c r="AL272" s="64">
        <v>680824.93</v>
      </c>
      <c r="AM272" s="68">
        <v>13766.21</v>
      </c>
      <c r="AN272" s="64">
        <v>0</v>
      </c>
      <c r="AO272" s="67">
        <f t="shared" si="103"/>
        <v>908664.59200000018</v>
      </c>
      <c r="AP272" s="69"/>
      <c r="AQ272" s="69"/>
      <c r="AR272" s="69"/>
      <c r="AS272" s="69"/>
      <c r="AT272" s="69"/>
      <c r="AU272" s="71"/>
      <c r="AV272" s="64">
        <v>43</v>
      </c>
      <c r="AW272" s="64">
        <v>47</v>
      </c>
      <c r="AX272" s="64">
        <v>84</v>
      </c>
      <c r="AY272" s="64">
        <v>106</v>
      </c>
      <c r="AZ272" s="64"/>
      <c r="BA272" s="64"/>
      <c r="BB272" s="64"/>
      <c r="BC272" s="64"/>
      <c r="BD272" s="72">
        <f t="shared" si="104"/>
        <v>1069153.6399999999</v>
      </c>
      <c r="BE272" s="73">
        <f t="shared" si="96"/>
        <v>1133.78</v>
      </c>
      <c r="BF272" s="74">
        <f t="shared" ref="BF272:BF273" si="109">+$BJ$600</f>
        <v>3373.62</v>
      </c>
      <c r="BG272" s="66">
        <f t="shared" si="97"/>
        <v>2112169.12</v>
      </c>
      <c r="BH272" s="75">
        <f t="shared" si="106"/>
        <v>7.9210564205952868E-4</v>
      </c>
      <c r="BI272" s="76">
        <f t="shared" si="107"/>
        <v>7.92105642059529E-4</v>
      </c>
      <c r="BJ272" s="76">
        <f>+BI272-'Izračun udjela za 2024. (euri)'!BI272</f>
        <v>1.8378321902951661E-8</v>
      </c>
    </row>
    <row r="273" spans="1:62" ht="15.75" customHeight="1" x14ac:dyDescent="0.25">
      <c r="A273" s="60">
        <v>1</v>
      </c>
      <c r="B273" s="61">
        <v>299</v>
      </c>
      <c r="C273" s="61">
        <v>12</v>
      </c>
      <c r="D273" s="62" t="s">
        <v>87</v>
      </c>
      <c r="E273" s="62" t="s">
        <v>352</v>
      </c>
      <c r="F273" s="63">
        <v>2323</v>
      </c>
      <c r="G273" s="64">
        <v>10</v>
      </c>
      <c r="H273" s="64">
        <v>895782.28</v>
      </c>
      <c r="I273" s="65">
        <v>0</v>
      </c>
      <c r="J273" s="66">
        <v>985360.50800000015</v>
      </c>
      <c r="K273" s="64">
        <v>710363.55</v>
      </c>
      <c r="L273" s="65">
        <v>0</v>
      </c>
      <c r="M273" s="66">
        <v>781399.90500000014</v>
      </c>
      <c r="N273" s="64">
        <v>766748.88</v>
      </c>
      <c r="O273" s="65">
        <v>69007.7742</v>
      </c>
      <c r="P273" s="66">
        <v>767515.21638000011</v>
      </c>
      <c r="Q273" s="64">
        <v>585427.02</v>
      </c>
      <c r="R273" s="65">
        <v>54408.321400000001</v>
      </c>
      <c r="S273" s="66">
        <f t="shared" si="98"/>
        <v>584120.5684600001</v>
      </c>
      <c r="T273" s="64">
        <v>310890.74</v>
      </c>
      <c r="U273" s="65">
        <v>29801.349560999999</v>
      </c>
      <c r="V273" s="67">
        <f t="shared" si="99"/>
        <v>309198.32948289998</v>
      </c>
      <c r="W273" s="64">
        <v>836802.97</v>
      </c>
      <c r="X273" s="65">
        <v>76073.421069000004</v>
      </c>
      <c r="Y273" s="67">
        <f t="shared" si="95"/>
        <v>836802.50382410001</v>
      </c>
      <c r="Z273" s="64">
        <v>1367502.15</v>
      </c>
      <c r="AA273" s="68">
        <v>2145</v>
      </c>
      <c r="AB273" s="65">
        <v>124318.83710999999</v>
      </c>
      <c r="AC273" s="67">
        <f t="shared" si="100"/>
        <v>1367501.6441790001</v>
      </c>
      <c r="AD273" s="64">
        <v>1574964.48</v>
      </c>
      <c r="AE273" s="68">
        <v>0</v>
      </c>
      <c r="AF273" s="65">
        <v>143186.04252799999</v>
      </c>
      <c r="AG273" s="67">
        <f t="shared" si="101"/>
        <v>1574956.2812192002</v>
      </c>
      <c r="AH273" s="64">
        <v>1745667.4</v>
      </c>
      <c r="AI273" s="68">
        <v>4990</v>
      </c>
      <c r="AJ273" s="64">
        <v>158693.80067600001</v>
      </c>
      <c r="AK273" s="67">
        <f t="shared" si="102"/>
        <v>1763281.9592563999</v>
      </c>
      <c r="AL273" s="64">
        <v>1872325.26</v>
      </c>
      <c r="AM273" s="68">
        <v>2237.5</v>
      </c>
      <c r="AN273" s="64">
        <v>170211.970867</v>
      </c>
      <c r="AO273" s="67">
        <f t="shared" si="103"/>
        <v>1892963.3680463</v>
      </c>
      <c r="AP273" s="69"/>
      <c r="AQ273" s="69"/>
      <c r="AR273" s="69"/>
      <c r="AS273" s="69"/>
      <c r="AT273" s="69"/>
      <c r="AU273" s="71"/>
      <c r="AV273" s="64">
        <v>0</v>
      </c>
      <c r="AW273" s="64">
        <v>0</v>
      </c>
      <c r="AX273" s="64">
        <v>14</v>
      </c>
      <c r="AY273" s="64">
        <v>14</v>
      </c>
      <c r="AZ273" s="64"/>
      <c r="BA273" s="64"/>
      <c r="BB273" s="64"/>
      <c r="BC273" s="64"/>
      <c r="BD273" s="72">
        <f t="shared" si="104"/>
        <v>1487101.15</v>
      </c>
      <c r="BE273" s="73">
        <f t="shared" si="96"/>
        <v>640.16</v>
      </c>
      <c r="BF273" s="74">
        <f t="shared" si="109"/>
        <v>3373.62</v>
      </c>
      <c r="BG273" s="66">
        <f t="shared" si="97"/>
        <v>6349827.5800000001</v>
      </c>
      <c r="BH273" s="75">
        <f t="shared" si="106"/>
        <v>2.3813122749485149E-3</v>
      </c>
      <c r="BI273" s="76">
        <f t="shared" si="107"/>
        <v>2.3813122749485102E-3</v>
      </c>
      <c r="BJ273" s="76">
        <f>+BI273-'Izračun udjela za 2024. (euri)'!BI273</f>
        <v>8.6575957401399672E-9</v>
      </c>
    </row>
    <row r="274" spans="1:62" ht="15.75" customHeight="1" x14ac:dyDescent="0.25">
      <c r="A274" s="60">
        <v>1</v>
      </c>
      <c r="B274" s="61">
        <v>300</v>
      </c>
      <c r="C274" s="61">
        <v>17</v>
      </c>
      <c r="D274" s="62" t="s">
        <v>91</v>
      </c>
      <c r="E274" s="62" t="s">
        <v>353</v>
      </c>
      <c r="F274" s="63">
        <v>14139</v>
      </c>
      <c r="G274" s="64">
        <v>12</v>
      </c>
      <c r="H274" s="64">
        <v>28239874.370000001</v>
      </c>
      <c r="I274" s="65">
        <v>2070924.5725</v>
      </c>
      <c r="J274" s="66">
        <v>29309223.773200002</v>
      </c>
      <c r="K274" s="64">
        <v>28145205.309999999</v>
      </c>
      <c r="L274" s="65">
        <v>2063982.1643000001</v>
      </c>
      <c r="M274" s="66">
        <v>29210969.923184004</v>
      </c>
      <c r="N274" s="64">
        <v>25539434.469999999</v>
      </c>
      <c r="O274" s="65">
        <v>1872893.4271</v>
      </c>
      <c r="P274" s="66">
        <v>26506525.968048003</v>
      </c>
      <c r="Q274" s="64">
        <v>26841940.16</v>
      </c>
      <c r="R274" s="65">
        <v>1989686.5852000001</v>
      </c>
      <c r="S274" s="66">
        <f t="shared" si="98"/>
        <v>27834524.003776003</v>
      </c>
      <c r="T274" s="64">
        <v>23852129.210000001</v>
      </c>
      <c r="U274" s="65">
        <v>1775331.071158</v>
      </c>
      <c r="V274" s="67">
        <f t="shared" si="99"/>
        <v>24726013.915503044</v>
      </c>
      <c r="W274" s="64">
        <v>27422593.600000001</v>
      </c>
      <c r="X274" s="65">
        <v>2031303.9314059999</v>
      </c>
      <c r="Y274" s="67">
        <f t="shared" si="95"/>
        <v>28438244.428825285</v>
      </c>
      <c r="Z274" s="64">
        <v>33138914.370000001</v>
      </c>
      <c r="AA274" s="68">
        <v>2656231.6</v>
      </c>
      <c r="AB274" s="65">
        <v>2454735.158514</v>
      </c>
      <c r="AC274" s="67">
        <f t="shared" si="100"/>
        <v>50309781.324864328</v>
      </c>
      <c r="AD274" s="64">
        <v>28375248.420000002</v>
      </c>
      <c r="AE274" s="68">
        <v>1924896.89</v>
      </c>
      <c r="AF274" s="65">
        <v>2057973.76513</v>
      </c>
      <c r="AG274" s="67">
        <f t="shared" si="101"/>
        <v>44754503.096654408</v>
      </c>
      <c r="AH274" s="64">
        <v>27736600.75</v>
      </c>
      <c r="AI274" s="68">
        <v>3472102.88</v>
      </c>
      <c r="AJ274" s="64">
        <v>2055791.0632160001</v>
      </c>
      <c r="AK274" s="67">
        <f t="shared" si="102"/>
        <v>44796871.623598091</v>
      </c>
      <c r="AL274" s="64">
        <v>35272978.920000002</v>
      </c>
      <c r="AM274" s="68">
        <v>3626842.02</v>
      </c>
      <c r="AN274" s="64">
        <v>2614305.5852839998</v>
      </c>
      <c r="AO274" s="67">
        <f t="shared" si="103"/>
        <v>52336291.07248193</v>
      </c>
      <c r="AP274" s="69"/>
      <c r="AQ274" s="69"/>
      <c r="AR274" s="69"/>
      <c r="AS274" s="69"/>
      <c r="AT274" s="69"/>
      <c r="AU274" s="71"/>
      <c r="AV274" s="64">
        <v>11261</v>
      </c>
      <c r="AW274" s="64">
        <v>10378</v>
      </c>
      <c r="AX274" s="64">
        <v>11859</v>
      </c>
      <c r="AY274" s="64">
        <v>11798</v>
      </c>
      <c r="AZ274" s="64"/>
      <c r="BA274" s="64"/>
      <c r="BB274" s="64"/>
      <c r="BC274" s="64"/>
      <c r="BD274" s="72">
        <f t="shared" si="104"/>
        <v>44127138.310000002</v>
      </c>
      <c r="BE274" s="73">
        <f t="shared" si="96"/>
        <v>3120.95</v>
      </c>
      <c r="BF274" s="74">
        <f>+$BJ$601</f>
        <v>3415.13</v>
      </c>
      <c r="BG274" s="66">
        <f t="shared" si="97"/>
        <v>4159411.0200000042</v>
      </c>
      <c r="BH274" s="75">
        <f t="shared" si="106"/>
        <v>1.5598622787301153E-3</v>
      </c>
      <c r="BI274" s="76">
        <f t="shared" si="107"/>
        <v>1.5598622787301199E-3</v>
      </c>
      <c r="BJ274" s="76">
        <f>+BI274-'Izračun udjela za 2024. (euri)'!BI274</f>
        <v>-2.2892074525012948E-7</v>
      </c>
    </row>
    <row r="275" spans="1:62" ht="15.75" customHeight="1" x14ac:dyDescent="0.25">
      <c r="A275" s="60">
        <v>1</v>
      </c>
      <c r="B275" s="61">
        <v>301</v>
      </c>
      <c r="C275" s="61">
        <v>8</v>
      </c>
      <c r="D275" s="62" t="s">
        <v>87</v>
      </c>
      <c r="E275" s="62" t="s">
        <v>354</v>
      </c>
      <c r="F275" s="63">
        <v>2992</v>
      </c>
      <c r="G275" s="64">
        <v>10</v>
      </c>
      <c r="H275" s="64">
        <v>11385068.210000001</v>
      </c>
      <c r="I275" s="65">
        <v>0</v>
      </c>
      <c r="J275" s="66">
        <v>12523575.031000001</v>
      </c>
      <c r="K275" s="64">
        <v>12836172.25</v>
      </c>
      <c r="L275" s="65">
        <v>0</v>
      </c>
      <c r="M275" s="66">
        <v>14119789.475000001</v>
      </c>
      <c r="N275" s="64">
        <v>12140331.66</v>
      </c>
      <c r="O275" s="65">
        <v>0</v>
      </c>
      <c r="P275" s="66">
        <v>13354364.826000001</v>
      </c>
      <c r="Q275" s="64">
        <v>12879237.220000001</v>
      </c>
      <c r="R275" s="65">
        <v>0</v>
      </c>
      <c r="S275" s="66">
        <f t="shared" si="98"/>
        <v>14167160.942000002</v>
      </c>
      <c r="T275" s="64">
        <v>10650317.619999999</v>
      </c>
      <c r="U275" s="65">
        <v>0</v>
      </c>
      <c r="V275" s="67">
        <f t="shared" si="99"/>
        <v>11715349.381999999</v>
      </c>
      <c r="W275" s="64">
        <v>14234844.65</v>
      </c>
      <c r="X275" s="65">
        <v>0</v>
      </c>
      <c r="Y275" s="67">
        <f t="shared" si="95"/>
        <v>15658329.115000002</v>
      </c>
      <c r="Z275" s="64">
        <v>13743392.01</v>
      </c>
      <c r="AA275" s="68">
        <v>564591.57999999996</v>
      </c>
      <c r="AB275" s="65">
        <v>0</v>
      </c>
      <c r="AC275" s="67">
        <f t="shared" si="100"/>
        <v>19156280.473000001</v>
      </c>
      <c r="AD275" s="64">
        <v>13121231.029999999</v>
      </c>
      <c r="AE275" s="68">
        <v>541491.81000000006</v>
      </c>
      <c r="AF275" s="65">
        <v>0</v>
      </c>
      <c r="AG275" s="67">
        <f t="shared" si="101"/>
        <v>18388413.142000001</v>
      </c>
      <c r="AH275" s="64">
        <v>11617861.84</v>
      </c>
      <c r="AI275" s="68">
        <v>801804.84</v>
      </c>
      <c r="AJ275" s="64">
        <v>0</v>
      </c>
      <c r="AK275" s="67">
        <f t="shared" si="102"/>
        <v>16770112.700000001</v>
      </c>
      <c r="AL275" s="64">
        <v>14434784.23</v>
      </c>
      <c r="AM275" s="68">
        <v>839535.8</v>
      </c>
      <c r="AN275" s="64">
        <v>0</v>
      </c>
      <c r="AO275" s="67">
        <f t="shared" si="103"/>
        <v>19660573.273000002</v>
      </c>
      <c r="AP275" s="69"/>
      <c r="AQ275" s="69"/>
      <c r="AR275" s="69"/>
      <c r="AS275" s="69"/>
      <c r="AT275" s="69"/>
      <c r="AU275" s="71"/>
      <c r="AV275" s="64">
        <v>2824</v>
      </c>
      <c r="AW275" s="64">
        <v>2758</v>
      </c>
      <c r="AX275" s="64">
        <v>2953</v>
      </c>
      <c r="AY275" s="64">
        <v>2852</v>
      </c>
      <c r="AZ275" s="64"/>
      <c r="BA275" s="64"/>
      <c r="BB275" s="64"/>
      <c r="BC275" s="64"/>
      <c r="BD275" s="72">
        <f t="shared" si="104"/>
        <v>17926741.739999998</v>
      </c>
      <c r="BE275" s="73">
        <f t="shared" si="96"/>
        <v>5991.56</v>
      </c>
      <c r="BF275" s="74">
        <f>+$BJ$600</f>
        <v>3373.62</v>
      </c>
      <c r="BG275" s="66">
        <f t="shared" si="97"/>
        <v>0</v>
      </c>
      <c r="BH275" s="75">
        <f t="shared" si="106"/>
        <v>0</v>
      </c>
      <c r="BI275" s="76">
        <f t="shared" si="107"/>
        <v>0</v>
      </c>
      <c r="BJ275" s="76">
        <f>+BI275-'Izračun udjela za 2024. (euri)'!BI275</f>
        <v>0</v>
      </c>
    </row>
    <row r="276" spans="1:62" ht="15.75" customHeight="1" x14ac:dyDescent="0.25">
      <c r="A276" s="60">
        <v>1</v>
      </c>
      <c r="B276" s="61">
        <v>302</v>
      </c>
      <c r="C276" s="61">
        <v>8</v>
      </c>
      <c r="D276" s="62" t="s">
        <v>91</v>
      </c>
      <c r="E276" s="62" t="s">
        <v>355</v>
      </c>
      <c r="F276" s="63">
        <v>10619</v>
      </c>
      <c r="G276" s="64">
        <v>12</v>
      </c>
      <c r="H276" s="64">
        <v>48227741.920000002</v>
      </c>
      <c r="I276" s="65">
        <v>3331084.0361000001</v>
      </c>
      <c r="J276" s="66">
        <v>50284256.829968005</v>
      </c>
      <c r="K276" s="64">
        <v>54358746.57</v>
      </c>
      <c r="L276" s="65">
        <v>3754551.6776999999</v>
      </c>
      <c r="M276" s="66">
        <v>56676698.279376008</v>
      </c>
      <c r="N276" s="64">
        <v>47383532.100000001</v>
      </c>
      <c r="O276" s="65">
        <v>3272778.4967999998</v>
      </c>
      <c r="P276" s="66">
        <v>49404044.03558401</v>
      </c>
      <c r="Q276" s="64">
        <v>50080892.149999999</v>
      </c>
      <c r="R276" s="65">
        <v>3482595.6926000002</v>
      </c>
      <c r="S276" s="66">
        <f t="shared" si="98"/>
        <v>52190092.032288007</v>
      </c>
      <c r="T276" s="64">
        <v>49481611.189999998</v>
      </c>
      <c r="U276" s="65">
        <v>3446137.2501770002</v>
      </c>
      <c r="V276" s="67">
        <f t="shared" si="99"/>
        <v>51559730.81260176</v>
      </c>
      <c r="W276" s="64">
        <v>56391804.850000001</v>
      </c>
      <c r="X276" s="65">
        <v>3934304.7908060001</v>
      </c>
      <c r="Y276" s="67">
        <f t="shared" si="95"/>
        <v>58752400.066297285</v>
      </c>
      <c r="Z276" s="64">
        <v>60055056.219999999</v>
      </c>
      <c r="AA276" s="68">
        <v>1311472.9099999999</v>
      </c>
      <c r="AB276" s="65">
        <v>4189879.956948</v>
      </c>
      <c r="AC276" s="67">
        <f t="shared" si="100"/>
        <v>68213267.755418256</v>
      </c>
      <c r="AD276" s="64">
        <v>52638504.780000001</v>
      </c>
      <c r="AE276" s="68">
        <v>1063188.79</v>
      </c>
      <c r="AF276" s="65">
        <v>3683771.5486289999</v>
      </c>
      <c r="AG276" s="67">
        <f t="shared" si="101"/>
        <v>60630689.774335526</v>
      </c>
      <c r="AH276" s="64">
        <v>48364979.039999999</v>
      </c>
      <c r="AI276" s="68">
        <v>1368918.27</v>
      </c>
      <c r="AJ276" s="64">
        <v>1142213.800423</v>
      </c>
      <c r="AK276" s="67">
        <f t="shared" si="102"/>
        <v>58622308.605926238</v>
      </c>
      <c r="AL276" s="64">
        <v>59446017.329999998</v>
      </c>
      <c r="AM276" s="68">
        <v>1560763.31</v>
      </c>
      <c r="AN276" s="64">
        <v>0</v>
      </c>
      <c r="AO276" s="67">
        <f t="shared" si="103"/>
        <v>72992924.502399996</v>
      </c>
      <c r="AP276" s="69"/>
      <c r="AQ276" s="69"/>
      <c r="AR276" s="69"/>
      <c r="AS276" s="69"/>
      <c r="AT276" s="69"/>
      <c r="AU276" s="71"/>
      <c r="AV276" s="64">
        <v>4234</v>
      </c>
      <c r="AW276" s="64">
        <v>4162</v>
      </c>
      <c r="AX276" s="64">
        <v>4325</v>
      </c>
      <c r="AY276" s="64">
        <v>4858</v>
      </c>
      <c r="AZ276" s="64"/>
      <c r="BA276" s="64"/>
      <c r="BB276" s="64"/>
      <c r="BC276" s="64"/>
      <c r="BD276" s="72">
        <f t="shared" si="104"/>
        <v>63842318.140000001</v>
      </c>
      <c r="BE276" s="73">
        <f t="shared" si="96"/>
        <v>6012.08</v>
      </c>
      <c r="BF276" s="74">
        <f>+$BJ$601</f>
        <v>3415.13</v>
      </c>
      <c r="BG276" s="66">
        <f t="shared" si="97"/>
        <v>0</v>
      </c>
      <c r="BH276" s="75">
        <f t="shared" si="106"/>
        <v>0</v>
      </c>
      <c r="BI276" s="76">
        <f t="shared" si="107"/>
        <v>0</v>
      </c>
      <c r="BJ276" s="76">
        <f>+BI276-'Izračun udjela za 2024. (euri)'!BI276</f>
        <v>0</v>
      </c>
    </row>
    <row r="277" spans="1:62" ht="15.75" customHeight="1" x14ac:dyDescent="0.25">
      <c r="A277" s="60">
        <v>1</v>
      </c>
      <c r="B277" s="61">
        <v>303</v>
      </c>
      <c r="C277" s="61">
        <v>12</v>
      </c>
      <c r="D277" s="62" t="s">
        <v>87</v>
      </c>
      <c r="E277" s="62" t="s">
        <v>356</v>
      </c>
      <c r="F277" s="63">
        <v>1968</v>
      </c>
      <c r="G277" s="64">
        <v>10</v>
      </c>
      <c r="H277" s="64">
        <v>1446986.24</v>
      </c>
      <c r="I277" s="65">
        <v>0</v>
      </c>
      <c r="J277" s="66">
        <v>1591684.8640000001</v>
      </c>
      <c r="K277" s="64">
        <v>1668708.38</v>
      </c>
      <c r="L277" s="65">
        <v>0</v>
      </c>
      <c r="M277" s="66">
        <v>1835579.2180000001</v>
      </c>
      <c r="N277" s="64">
        <v>1237368.06</v>
      </c>
      <c r="O277" s="65">
        <v>0</v>
      </c>
      <c r="P277" s="66">
        <v>1361104.8660000002</v>
      </c>
      <c r="Q277" s="64">
        <v>1600227.66</v>
      </c>
      <c r="R277" s="65">
        <v>0</v>
      </c>
      <c r="S277" s="66">
        <f t="shared" si="98"/>
        <v>1760250.426</v>
      </c>
      <c r="T277" s="64">
        <v>1759224.03</v>
      </c>
      <c r="U277" s="65">
        <v>0</v>
      </c>
      <c r="V277" s="67">
        <f t="shared" si="99"/>
        <v>1935146.4330000002</v>
      </c>
      <c r="W277" s="64">
        <v>2454927.7799999998</v>
      </c>
      <c r="X277" s="65">
        <v>0</v>
      </c>
      <c r="Y277" s="67">
        <f t="shared" si="95"/>
        <v>2700420.5580000002</v>
      </c>
      <c r="Z277" s="64">
        <v>3359668.29</v>
      </c>
      <c r="AA277" s="68">
        <v>10680</v>
      </c>
      <c r="AB277" s="65">
        <v>0</v>
      </c>
      <c r="AC277" s="67">
        <f t="shared" si="100"/>
        <v>3695635.1190000004</v>
      </c>
      <c r="AD277" s="64">
        <v>2250799.61</v>
      </c>
      <c r="AE277" s="68">
        <v>1035</v>
      </c>
      <c r="AF277" s="65">
        <v>0</v>
      </c>
      <c r="AG277" s="67">
        <f t="shared" si="101"/>
        <v>2475879.571</v>
      </c>
      <c r="AH277" s="64">
        <v>2173957.09</v>
      </c>
      <c r="AI277" s="68">
        <v>39.5</v>
      </c>
      <c r="AJ277" s="64">
        <v>0</v>
      </c>
      <c r="AK277" s="67">
        <f t="shared" si="102"/>
        <v>2391352.7990000001</v>
      </c>
      <c r="AL277" s="64">
        <v>5288673.3099999996</v>
      </c>
      <c r="AM277" s="68">
        <v>0</v>
      </c>
      <c r="AN277" s="64">
        <v>0</v>
      </c>
      <c r="AO277" s="67">
        <f t="shared" si="103"/>
        <v>5817540.6409999998</v>
      </c>
      <c r="AP277" s="69"/>
      <c r="AQ277" s="69"/>
      <c r="AR277" s="69"/>
      <c r="AS277" s="69"/>
      <c r="AT277" s="69"/>
      <c r="AU277" s="71"/>
      <c r="AV277" s="64">
        <v>0</v>
      </c>
      <c r="AW277" s="64">
        <v>0</v>
      </c>
      <c r="AX277" s="64">
        <v>0</v>
      </c>
      <c r="AY277" s="64">
        <v>0</v>
      </c>
      <c r="AZ277" s="64"/>
      <c r="BA277" s="64"/>
      <c r="BB277" s="64"/>
      <c r="BC277" s="64"/>
      <c r="BD277" s="72">
        <f t="shared" si="104"/>
        <v>3416165.74</v>
      </c>
      <c r="BE277" s="73">
        <f t="shared" si="96"/>
        <v>1735.86</v>
      </c>
      <c r="BF277" s="74">
        <f t="shared" ref="BF277:BF278" si="110">+$BJ$600</f>
        <v>3373.62</v>
      </c>
      <c r="BG277" s="66">
        <f t="shared" si="97"/>
        <v>3223111.6800000002</v>
      </c>
      <c r="BH277" s="75">
        <f t="shared" si="106"/>
        <v>1.208731309695488E-3</v>
      </c>
      <c r="BI277" s="76">
        <f t="shared" si="107"/>
        <v>1.20873130969549E-3</v>
      </c>
      <c r="BJ277" s="76">
        <f>+BI277-'Izračun udjela za 2024. (euri)'!BI277</f>
        <v>4.1185067389901825E-8</v>
      </c>
    </row>
    <row r="278" spans="1:62" ht="15" x14ac:dyDescent="0.25">
      <c r="A278" s="60">
        <v>1</v>
      </c>
      <c r="B278" s="61">
        <v>304</v>
      </c>
      <c r="C278" s="61">
        <v>18</v>
      </c>
      <c r="D278" s="62" t="s">
        <v>87</v>
      </c>
      <c r="E278" s="62" t="s">
        <v>357</v>
      </c>
      <c r="F278" s="63">
        <v>748</v>
      </c>
      <c r="G278" s="64">
        <v>10</v>
      </c>
      <c r="H278" s="64">
        <v>1172510.1399999999</v>
      </c>
      <c r="I278" s="65">
        <v>0</v>
      </c>
      <c r="J278" s="66">
        <v>1289761.1540000001</v>
      </c>
      <c r="K278" s="64">
        <v>1425045.44</v>
      </c>
      <c r="L278" s="65">
        <v>0</v>
      </c>
      <c r="M278" s="66">
        <v>1567549.9840000002</v>
      </c>
      <c r="N278" s="64">
        <v>1181209.55</v>
      </c>
      <c r="O278" s="65">
        <v>0</v>
      </c>
      <c r="P278" s="66">
        <v>1299330.5050000001</v>
      </c>
      <c r="Q278" s="64">
        <v>1318189.3700000001</v>
      </c>
      <c r="R278" s="65">
        <v>0</v>
      </c>
      <c r="S278" s="66">
        <f t="shared" si="98"/>
        <v>1450008.3070000003</v>
      </c>
      <c r="T278" s="64">
        <v>1193332.47</v>
      </c>
      <c r="U278" s="65">
        <v>0</v>
      </c>
      <c r="V278" s="67">
        <f t="shared" si="99"/>
        <v>1312665.7170000002</v>
      </c>
      <c r="W278" s="64">
        <v>1568725.88</v>
      </c>
      <c r="X278" s="65">
        <v>0</v>
      </c>
      <c r="Y278" s="67">
        <f t="shared" si="95"/>
        <v>1725598.4680000001</v>
      </c>
      <c r="Z278" s="64">
        <v>2260450.02</v>
      </c>
      <c r="AA278" s="68">
        <v>10017.719999999999</v>
      </c>
      <c r="AB278" s="65">
        <v>0</v>
      </c>
      <c r="AC278" s="67">
        <f t="shared" si="100"/>
        <v>2685025.53</v>
      </c>
      <c r="AD278" s="64">
        <v>1861091.96</v>
      </c>
      <c r="AE278" s="68">
        <v>17673.759999999998</v>
      </c>
      <c r="AF278" s="65">
        <v>0</v>
      </c>
      <c r="AG278" s="67">
        <f t="shared" si="101"/>
        <v>2229060.02</v>
      </c>
      <c r="AH278" s="64">
        <v>1792543.78</v>
      </c>
      <c r="AI278" s="68">
        <v>44047.87</v>
      </c>
      <c r="AJ278" s="64">
        <v>0</v>
      </c>
      <c r="AK278" s="67">
        <f t="shared" si="102"/>
        <v>2231895.5010000002</v>
      </c>
      <c r="AL278" s="64">
        <v>2006858.29</v>
      </c>
      <c r="AM278" s="68">
        <v>55700.42</v>
      </c>
      <c r="AN278" s="64">
        <v>0</v>
      </c>
      <c r="AO278" s="67">
        <f t="shared" si="103"/>
        <v>2489473.6570000001</v>
      </c>
      <c r="AP278" s="69"/>
      <c r="AQ278" s="69"/>
      <c r="AR278" s="69"/>
      <c r="AS278" s="69"/>
      <c r="AT278" s="69"/>
      <c r="AU278" s="71"/>
      <c r="AV278" s="64">
        <v>127</v>
      </c>
      <c r="AW278" s="64">
        <v>122</v>
      </c>
      <c r="AX278" s="64">
        <v>187</v>
      </c>
      <c r="AY278" s="64">
        <v>208</v>
      </c>
      <c r="AZ278" s="64"/>
      <c r="BA278" s="64"/>
      <c r="BB278" s="64"/>
      <c r="BC278" s="64"/>
      <c r="BD278" s="72">
        <f t="shared" si="104"/>
        <v>2272210.64</v>
      </c>
      <c r="BE278" s="73">
        <f t="shared" si="96"/>
        <v>3037.71</v>
      </c>
      <c r="BF278" s="74">
        <f t="shared" si="110"/>
        <v>3373.62</v>
      </c>
      <c r="BG278" s="66">
        <f t="shared" si="97"/>
        <v>251260.67999999988</v>
      </c>
      <c r="BH278" s="75">
        <f t="shared" si="106"/>
        <v>9.4227777677061044E-5</v>
      </c>
      <c r="BI278" s="76">
        <f t="shared" si="107"/>
        <v>9.4227777677061004E-5</v>
      </c>
      <c r="BJ278" s="76">
        <f>+BI278-'Izračun udjela za 2024. (euri)'!BI278</f>
        <v>5.8649426779976838E-9</v>
      </c>
    </row>
    <row r="279" spans="1:62" ht="15.75" customHeight="1" x14ac:dyDescent="0.25">
      <c r="A279" s="60">
        <v>1</v>
      </c>
      <c r="B279" s="61">
        <v>306</v>
      </c>
      <c r="C279" s="61">
        <v>19</v>
      </c>
      <c r="D279" s="62" t="s">
        <v>91</v>
      </c>
      <c r="E279" s="62" t="s">
        <v>358</v>
      </c>
      <c r="F279" s="63">
        <v>2838</v>
      </c>
      <c r="G279" s="64">
        <v>12</v>
      </c>
      <c r="H279" s="64">
        <v>4295474.47</v>
      </c>
      <c r="I279" s="65">
        <v>386593.48839999997</v>
      </c>
      <c r="J279" s="66">
        <v>4377946.6993920002</v>
      </c>
      <c r="K279" s="64">
        <v>3769677.88</v>
      </c>
      <c r="L279" s="65">
        <v>339271.7402</v>
      </c>
      <c r="M279" s="66">
        <v>3842054.8765760004</v>
      </c>
      <c r="N279" s="64">
        <v>3091828.56</v>
      </c>
      <c r="O279" s="65">
        <v>278264.86459999997</v>
      </c>
      <c r="P279" s="66">
        <v>3151191.3388480004</v>
      </c>
      <c r="Q279" s="64">
        <v>2942025</v>
      </c>
      <c r="R279" s="65">
        <v>271529.20990000002</v>
      </c>
      <c r="S279" s="66">
        <f t="shared" si="98"/>
        <v>2990955.2849119999</v>
      </c>
      <c r="T279" s="64">
        <v>2426149.4300000002</v>
      </c>
      <c r="U279" s="65">
        <v>227423.10972000001</v>
      </c>
      <c r="V279" s="67">
        <f t="shared" si="99"/>
        <v>2462573.4787136004</v>
      </c>
      <c r="W279" s="64">
        <v>3378401.8</v>
      </c>
      <c r="X279" s="65">
        <v>307127.90287200001</v>
      </c>
      <c r="Y279" s="67">
        <f t="shared" si="95"/>
        <v>3439826.7647833601</v>
      </c>
      <c r="Z279" s="64">
        <v>3830966.48</v>
      </c>
      <c r="AA279" s="68">
        <v>72321.72</v>
      </c>
      <c r="AB279" s="65">
        <v>348270.100301</v>
      </c>
      <c r="AC279" s="67">
        <f t="shared" si="100"/>
        <v>3900259.6188628804</v>
      </c>
      <c r="AD279" s="64">
        <v>4539019.7300000004</v>
      </c>
      <c r="AE279" s="68">
        <v>27942.54</v>
      </c>
      <c r="AF279" s="65">
        <v>421851.31529100001</v>
      </c>
      <c r="AG279" s="67">
        <f t="shared" si="101"/>
        <v>4674012.9796740804</v>
      </c>
      <c r="AH279" s="64">
        <v>4649329.46</v>
      </c>
      <c r="AI279" s="68">
        <v>22281.439999999999</v>
      </c>
      <c r="AJ279" s="64">
        <v>422667.62515099999</v>
      </c>
      <c r="AK279" s="67">
        <f t="shared" si="102"/>
        <v>4802986.0422308799</v>
      </c>
      <c r="AL279" s="64">
        <v>4607047.2699999996</v>
      </c>
      <c r="AM279" s="68">
        <v>24085.02</v>
      </c>
      <c r="AN279" s="64">
        <v>425477.03057</v>
      </c>
      <c r="AO279" s="67">
        <f t="shared" si="103"/>
        <v>4737023.4457615996</v>
      </c>
      <c r="AP279" s="69"/>
      <c r="AQ279" s="69"/>
      <c r="AR279" s="69"/>
      <c r="AS279" s="69"/>
      <c r="AT279" s="69"/>
      <c r="AU279" s="71"/>
      <c r="AV279" s="64">
        <v>48</v>
      </c>
      <c r="AW279" s="64">
        <v>56</v>
      </c>
      <c r="AX279" s="64">
        <v>56</v>
      </c>
      <c r="AY279" s="64">
        <v>48</v>
      </c>
      <c r="AZ279" s="64"/>
      <c r="BA279" s="64"/>
      <c r="BB279" s="64"/>
      <c r="BC279" s="64"/>
      <c r="BD279" s="72">
        <f t="shared" si="104"/>
        <v>4310821.7699999996</v>
      </c>
      <c r="BE279" s="73">
        <f t="shared" si="96"/>
        <v>1518.96</v>
      </c>
      <c r="BF279" s="74">
        <f t="shared" ref="BF279:BF280" si="111">+$BJ$601</f>
        <v>3415.13</v>
      </c>
      <c r="BG279" s="66">
        <f t="shared" si="97"/>
        <v>5381330.46</v>
      </c>
      <c r="BH279" s="75">
        <f t="shared" si="106"/>
        <v>2.0181064947833336E-3</v>
      </c>
      <c r="BI279" s="76">
        <f t="shared" si="107"/>
        <v>2.0181064947833302E-3</v>
      </c>
      <c r="BJ279" s="76">
        <f>+BI279-'Izračun udjela za 2024. (euri)'!BI279</f>
        <v>-4.6536346579636317E-8</v>
      </c>
    </row>
    <row r="280" spans="1:62" ht="15.75" customHeight="1" x14ac:dyDescent="0.25">
      <c r="A280" s="60">
        <v>1</v>
      </c>
      <c r="B280" s="61">
        <v>307</v>
      </c>
      <c r="C280" s="61">
        <v>10</v>
      </c>
      <c r="D280" s="62" t="s">
        <v>91</v>
      </c>
      <c r="E280" s="62" t="s">
        <v>359</v>
      </c>
      <c r="F280" s="63">
        <v>4537</v>
      </c>
      <c r="G280" s="64">
        <v>12</v>
      </c>
      <c r="H280" s="64">
        <v>6940157.2000000002</v>
      </c>
      <c r="I280" s="65">
        <v>0</v>
      </c>
      <c r="J280" s="66">
        <v>7772976.0640000012</v>
      </c>
      <c r="K280" s="64">
        <v>7739681.46</v>
      </c>
      <c r="L280" s="65">
        <v>0</v>
      </c>
      <c r="M280" s="66">
        <v>8668443.2352000009</v>
      </c>
      <c r="N280" s="64">
        <v>7064861.6500000004</v>
      </c>
      <c r="O280" s="65">
        <v>0</v>
      </c>
      <c r="P280" s="66">
        <v>7912645.0480000013</v>
      </c>
      <c r="Q280" s="64">
        <v>7295389.3899999997</v>
      </c>
      <c r="R280" s="65">
        <v>0</v>
      </c>
      <c r="S280" s="66">
        <f t="shared" si="98"/>
        <v>8170836.1168</v>
      </c>
      <c r="T280" s="64">
        <v>6347045.5</v>
      </c>
      <c r="U280" s="65">
        <v>0</v>
      </c>
      <c r="V280" s="67">
        <f t="shared" si="99"/>
        <v>7108690.9600000009</v>
      </c>
      <c r="W280" s="64">
        <v>7354237.4900000002</v>
      </c>
      <c r="X280" s="65">
        <v>0</v>
      </c>
      <c r="Y280" s="67">
        <f t="shared" si="95"/>
        <v>8236745.9888000013</v>
      </c>
      <c r="Z280" s="64">
        <v>7942191.3899999997</v>
      </c>
      <c r="AA280" s="68">
        <v>15808.38</v>
      </c>
      <c r="AB280" s="65">
        <v>0</v>
      </c>
      <c r="AC280" s="67">
        <f t="shared" si="100"/>
        <v>8885948.9712000005</v>
      </c>
      <c r="AD280" s="64">
        <v>8240719.9699999997</v>
      </c>
      <c r="AE280" s="68">
        <v>8555.09</v>
      </c>
      <c r="AF280" s="65">
        <v>0</v>
      </c>
      <c r="AG280" s="67">
        <f t="shared" si="101"/>
        <v>9235144.6655999999</v>
      </c>
      <c r="AH280" s="64">
        <v>6916287.1699999999</v>
      </c>
      <c r="AI280" s="68">
        <v>6086</v>
      </c>
      <c r="AJ280" s="64">
        <v>0</v>
      </c>
      <c r="AK280" s="67">
        <f t="shared" si="102"/>
        <v>7776385.3104000008</v>
      </c>
      <c r="AL280" s="64">
        <v>9678051.1199999992</v>
      </c>
      <c r="AM280" s="68">
        <v>2983.91</v>
      </c>
      <c r="AN280" s="64">
        <v>0</v>
      </c>
      <c r="AO280" s="67">
        <f t="shared" si="103"/>
        <v>10862955.2752</v>
      </c>
      <c r="AP280" s="69"/>
      <c r="AQ280" s="69"/>
      <c r="AR280" s="69"/>
      <c r="AS280" s="69"/>
      <c r="AT280" s="69"/>
      <c r="AU280" s="71"/>
      <c r="AV280" s="64">
        <v>5</v>
      </c>
      <c r="AW280" s="64">
        <v>9</v>
      </c>
      <c r="AX280" s="64">
        <v>22</v>
      </c>
      <c r="AY280" s="64">
        <v>16</v>
      </c>
      <c r="AZ280" s="64"/>
      <c r="BA280" s="64"/>
      <c r="BB280" s="64"/>
      <c r="BC280" s="64"/>
      <c r="BD280" s="72">
        <f t="shared" si="104"/>
        <v>8999436.0399999991</v>
      </c>
      <c r="BE280" s="73">
        <f t="shared" si="96"/>
        <v>1983.57</v>
      </c>
      <c r="BF280" s="74">
        <f t="shared" si="111"/>
        <v>3415.13</v>
      </c>
      <c r="BG280" s="66">
        <f t="shared" si="97"/>
        <v>6494987.7200000007</v>
      </c>
      <c r="BH280" s="75">
        <f t="shared" si="106"/>
        <v>2.4357502291858877E-3</v>
      </c>
      <c r="BI280" s="76">
        <f t="shared" si="107"/>
        <v>2.4357502291858899E-3</v>
      </c>
      <c r="BJ280" s="76">
        <f>+BI280-'Izračun udjela za 2024. (euri)'!BI280</f>
        <v>-1.2753795391009029E-7</v>
      </c>
    </row>
    <row r="281" spans="1:62" ht="15.75" customHeight="1" x14ac:dyDescent="0.25">
      <c r="A281" s="60">
        <v>1</v>
      </c>
      <c r="B281" s="61">
        <v>308</v>
      </c>
      <c r="C281" s="61">
        <v>19</v>
      </c>
      <c r="D281" s="62" t="s">
        <v>87</v>
      </c>
      <c r="E281" s="62" t="s">
        <v>360</v>
      </c>
      <c r="F281" s="63">
        <v>3705</v>
      </c>
      <c r="G281" s="64">
        <v>10</v>
      </c>
      <c r="H281" s="64">
        <v>6229108.5899999999</v>
      </c>
      <c r="I281" s="65">
        <v>0</v>
      </c>
      <c r="J281" s="66">
        <v>6852019.449</v>
      </c>
      <c r="K281" s="64">
        <v>7201483</v>
      </c>
      <c r="L281" s="65">
        <v>0</v>
      </c>
      <c r="M281" s="66">
        <v>7921631.3000000007</v>
      </c>
      <c r="N281" s="64">
        <v>6947784.7199999997</v>
      </c>
      <c r="O281" s="65">
        <v>0</v>
      </c>
      <c r="P281" s="66">
        <v>7642563.1920000007</v>
      </c>
      <c r="Q281" s="64">
        <v>6020125.3600000003</v>
      </c>
      <c r="R281" s="65">
        <v>0</v>
      </c>
      <c r="S281" s="66">
        <f t="shared" si="98"/>
        <v>6622137.8960000006</v>
      </c>
      <c r="T281" s="64">
        <v>5858479.4100000001</v>
      </c>
      <c r="U281" s="65">
        <v>0</v>
      </c>
      <c r="V281" s="67">
        <f t="shared" si="99"/>
        <v>6444327.3510000007</v>
      </c>
      <c r="W281" s="64">
        <v>7645800.6900000004</v>
      </c>
      <c r="X281" s="65">
        <v>0</v>
      </c>
      <c r="Y281" s="67">
        <f t="shared" si="95"/>
        <v>8410380.7590000015</v>
      </c>
      <c r="Z281" s="64">
        <v>8307643.4699999997</v>
      </c>
      <c r="AA281" s="68">
        <v>1311743.57</v>
      </c>
      <c r="AB281" s="65">
        <v>0</v>
      </c>
      <c r="AC281" s="67">
        <f t="shared" si="100"/>
        <v>16456989.890000001</v>
      </c>
      <c r="AD281" s="64">
        <v>7969397.7999999998</v>
      </c>
      <c r="AE281" s="68">
        <v>1042411.53</v>
      </c>
      <c r="AF281" s="65">
        <v>0</v>
      </c>
      <c r="AG281" s="67">
        <f t="shared" si="101"/>
        <v>16138634.897</v>
      </c>
      <c r="AH281" s="64">
        <v>6878970.2800000003</v>
      </c>
      <c r="AI281" s="68">
        <v>1400676.4</v>
      </c>
      <c r="AJ281" s="64">
        <v>0</v>
      </c>
      <c r="AK281" s="67">
        <f t="shared" si="102"/>
        <v>15058223.268000003</v>
      </c>
      <c r="AL281" s="64">
        <v>8577389.0500000007</v>
      </c>
      <c r="AM281" s="68">
        <v>1388540.09</v>
      </c>
      <c r="AN281" s="64">
        <v>0</v>
      </c>
      <c r="AO281" s="67">
        <f t="shared" si="103"/>
        <v>17030583.856000002</v>
      </c>
      <c r="AP281" s="69"/>
      <c r="AQ281" s="69"/>
      <c r="AR281" s="69"/>
      <c r="AS281" s="69"/>
      <c r="AT281" s="69"/>
      <c r="AU281" s="71"/>
      <c r="AV281" s="64">
        <v>5310</v>
      </c>
      <c r="AW281" s="64">
        <v>5163</v>
      </c>
      <c r="AX281" s="64">
        <v>5474</v>
      </c>
      <c r="AY281" s="64">
        <v>5529</v>
      </c>
      <c r="AZ281" s="64"/>
      <c r="BA281" s="64"/>
      <c r="BB281" s="64"/>
      <c r="BC281" s="64"/>
      <c r="BD281" s="72">
        <f t="shared" si="104"/>
        <v>14618962.529999999</v>
      </c>
      <c r="BE281" s="73">
        <f t="shared" si="96"/>
        <v>3945.74</v>
      </c>
      <c r="BF281" s="74">
        <f t="shared" ref="BF281:BF283" si="112">+$BJ$600</f>
        <v>3373.62</v>
      </c>
      <c r="BG281" s="66">
        <f t="shared" si="97"/>
        <v>0</v>
      </c>
      <c r="BH281" s="75">
        <f t="shared" si="106"/>
        <v>0</v>
      </c>
      <c r="BI281" s="76">
        <f t="shared" si="107"/>
        <v>0</v>
      </c>
      <c r="BJ281" s="76">
        <f>+BI281-'Izračun udjela za 2024. (euri)'!BI281</f>
        <v>0</v>
      </c>
    </row>
    <row r="282" spans="1:62" ht="15.75" customHeight="1" x14ac:dyDescent="0.25">
      <c r="A282" s="60">
        <v>1</v>
      </c>
      <c r="B282" s="61">
        <v>309</v>
      </c>
      <c r="C282" s="61">
        <v>12</v>
      </c>
      <c r="D282" s="62" t="s">
        <v>87</v>
      </c>
      <c r="E282" s="62" t="s">
        <v>361</v>
      </c>
      <c r="F282" s="63">
        <v>4770</v>
      </c>
      <c r="G282" s="64">
        <v>10</v>
      </c>
      <c r="H282" s="64">
        <v>3929696.31</v>
      </c>
      <c r="I282" s="65">
        <v>0</v>
      </c>
      <c r="J282" s="66">
        <v>4322665.9410000006</v>
      </c>
      <c r="K282" s="64">
        <v>3850112.75</v>
      </c>
      <c r="L282" s="65">
        <v>0</v>
      </c>
      <c r="M282" s="66">
        <v>4235124.0250000004</v>
      </c>
      <c r="N282" s="64">
        <v>2916112.16</v>
      </c>
      <c r="O282" s="65">
        <v>0</v>
      </c>
      <c r="P282" s="66">
        <v>3207723.3760000006</v>
      </c>
      <c r="Q282" s="64">
        <v>3639324.4</v>
      </c>
      <c r="R282" s="65">
        <v>0</v>
      </c>
      <c r="S282" s="66">
        <f t="shared" si="98"/>
        <v>4003256.8400000003</v>
      </c>
      <c r="T282" s="64">
        <v>3354847.7</v>
      </c>
      <c r="U282" s="65">
        <v>0</v>
      </c>
      <c r="V282" s="67">
        <f t="shared" si="99"/>
        <v>3690332.4700000007</v>
      </c>
      <c r="W282" s="64">
        <v>4350216.18</v>
      </c>
      <c r="X282" s="65">
        <v>0</v>
      </c>
      <c r="Y282" s="67">
        <f t="shared" si="95"/>
        <v>4785237.7980000004</v>
      </c>
      <c r="Z282" s="64">
        <v>5065070.78</v>
      </c>
      <c r="AA282" s="68">
        <v>8226.73</v>
      </c>
      <c r="AB282" s="65">
        <v>0</v>
      </c>
      <c r="AC282" s="67">
        <f t="shared" si="100"/>
        <v>5607078.4550000001</v>
      </c>
      <c r="AD282" s="64">
        <v>4887709.68</v>
      </c>
      <c r="AE282" s="68">
        <v>5482.14</v>
      </c>
      <c r="AF282" s="65">
        <v>0</v>
      </c>
      <c r="AG282" s="67">
        <f t="shared" si="101"/>
        <v>5415000.2940000007</v>
      </c>
      <c r="AH282" s="64">
        <v>5225516.16</v>
      </c>
      <c r="AI282" s="68">
        <v>1620.63</v>
      </c>
      <c r="AJ282" s="64">
        <v>0</v>
      </c>
      <c r="AK282" s="67">
        <f t="shared" si="102"/>
        <v>5794135.0830000006</v>
      </c>
      <c r="AL282" s="64">
        <v>5645187.8499999996</v>
      </c>
      <c r="AM282" s="68">
        <v>6486.64</v>
      </c>
      <c r="AN282" s="64">
        <v>0</v>
      </c>
      <c r="AO282" s="67">
        <f t="shared" si="103"/>
        <v>6250421.3310000002</v>
      </c>
      <c r="AP282" s="69"/>
      <c r="AQ282" s="69"/>
      <c r="AR282" s="69"/>
      <c r="AS282" s="69"/>
      <c r="AT282" s="69"/>
      <c r="AU282" s="71"/>
      <c r="AV282" s="64">
        <v>27</v>
      </c>
      <c r="AW282" s="64">
        <v>27</v>
      </c>
      <c r="AX282" s="64">
        <v>29</v>
      </c>
      <c r="AY282" s="64">
        <v>29</v>
      </c>
      <c r="AZ282" s="64"/>
      <c r="BA282" s="64"/>
      <c r="BB282" s="64"/>
      <c r="BC282" s="64"/>
      <c r="BD282" s="72">
        <f t="shared" si="104"/>
        <v>5570374.5899999999</v>
      </c>
      <c r="BE282" s="73">
        <f t="shared" si="96"/>
        <v>1167.79</v>
      </c>
      <c r="BF282" s="74">
        <f t="shared" si="112"/>
        <v>3373.62</v>
      </c>
      <c r="BG282" s="66">
        <f t="shared" si="97"/>
        <v>10521809.1</v>
      </c>
      <c r="BH282" s="75">
        <f t="shared" si="106"/>
        <v>3.9458887424617265E-3</v>
      </c>
      <c r="BI282" s="76">
        <f t="shared" si="107"/>
        <v>3.9458887424617299E-3</v>
      </c>
      <c r="BJ282" s="76">
        <f>+BI282-'Izračun udjela za 2024. (euri)'!BI282</f>
        <v>4.0558370320228909E-8</v>
      </c>
    </row>
    <row r="283" spans="1:62" ht="15.75" customHeight="1" x14ac:dyDescent="0.25">
      <c r="A283" s="60">
        <v>1</v>
      </c>
      <c r="B283" s="61">
        <v>310</v>
      </c>
      <c r="C283" s="61">
        <v>15</v>
      </c>
      <c r="D283" s="62" t="s">
        <v>87</v>
      </c>
      <c r="E283" s="62" t="s">
        <v>362</v>
      </c>
      <c r="F283" s="63">
        <v>1177</v>
      </c>
      <c r="G283" s="64">
        <v>10</v>
      </c>
      <c r="H283" s="64">
        <v>165693.17000000001</v>
      </c>
      <c r="I283" s="65">
        <v>16586.630399999998</v>
      </c>
      <c r="J283" s="66">
        <v>164017.19356000004</v>
      </c>
      <c r="K283" s="64">
        <v>93823.98</v>
      </c>
      <c r="L283" s="65">
        <v>13901.1468</v>
      </c>
      <c r="M283" s="66">
        <v>87915.116519999996</v>
      </c>
      <c r="N283" s="64">
        <v>165490.70000000001</v>
      </c>
      <c r="O283" s="65">
        <v>6301.4147999999996</v>
      </c>
      <c r="P283" s="66">
        <v>175108.21372000003</v>
      </c>
      <c r="Q283" s="64">
        <v>179570.58</v>
      </c>
      <c r="R283" s="65">
        <v>7166.5231000000003</v>
      </c>
      <c r="S283" s="66">
        <f t="shared" si="98"/>
        <v>189644.46259000001</v>
      </c>
      <c r="T283" s="64">
        <v>95125.38</v>
      </c>
      <c r="U283" s="65">
        <v>4029.6706039999999</v>
      </c>
      <c r="V283" s="67">
        <f t="shared" si="99"/>
        <v>100205.28033560001</v>
      </c>
      <c r="W283" s="64">
        <v>270613.12</v>
      </c>
      <c r="X283" s="65">
        <v>10408.327499999999</v>
      </c>
      <c r="Y283" s="67">
        <f t="shared" si="95"/>
        <v>286225.27175000001</v>
      </c>
      <c r="Z283" s="64">
        <v>343724.22</v>
      </c>
      <c r="AA283" s="68">
        <v>208</v>
      </c>
      <c r="AB283" s="65">
        <v>13220.297500000001</v>
      </c>
      <c r="AC283" s="67">
        <f t="shared" si="100"/>
        <v>363554.31475000002</v>
      </c>
      <c r="AD283" s="64">
        <v>377718.25</v>
      </c>
      <c r="AE283" s="68">
        <v>1005.8</v>
      </c>
      <c r="AF283" s="65">
        <v>13228.925625</v>
      </c>
      <c r="AG283" s="67">
        <f t="shared" si="101"/>
        <v>400938.25681250007</v>
      </c>
      <c r="AH283" s="64">
        <v>581529.09</v>
      </c>
      <c r="AI283" s="68">
        <v>0</v>
      </c>
      <c r="AJ283" s="64">
        <v>22289.405403000001</v>
      </c>
      <c r="AK283" s="67">
        <f t="shared" si="102"/>
        <v>615163.65305670002</v>
      </c>
      <c r="AL283" s="64">
        <v>469036.86</v>
      </c>
      <c r="AM283" s="68">
        <v>0</v>
      </c>
      <c r="AN283" s="64">
        <v>19402.64111</v>
      </c>
      <c r="AO283" s="67">
        <f t="shared" si="103"/>
        <v>494597.64077900001</v>
      </c>
      <c r="AP283" s="69"/>
      <c r="AQ283" s="69"/>
      <c r="AR283" s="69"/>
      <c r="AS283" s="69"/>
      <c r="AT283" s="69"/>
      <c r="AU283" s="71"/>
      <c r="AV283" s="64">
        <v>0</v>
      </c>
      <c r="AW283" s="64">
        <v>0</v>
      </c>
      <c r="AX283" s="64">
        <v>0</v>
      </c>
      <c r="AY283" s="64">
        <v>0</v>
      </c>
      <c r="AZ283" s="64"/>
      <c r="BA283" s="64"/>
      <c r="BB283" s="64"/>
      <c r="BC283" s="64"/>
      <c r="BD283" s="72">
        <f t="shared" si="104"/>
        <v>432095.83</v>
      </c>
      <c r="BE283" s="73">
        <f t="shared" si="96"/>
        <v>367.12</v>
      </c>
      <c r="BF283" s="74">
        <f t="shared" si="112"/>
        <v>3373.62</v>
      </c>
      <c r="BG283" s="66">
        <f t="shared" si="97"/>
        <v>3538650.5</v>
      </c>
      <c r="BH283" s="75">
        <f t="shared" si="106"/>
        <v>1.3270646747864452E-3</v>
      </c>
      <c r="BI283" s="76">
        <f t="shared" si="107"/>
        <v>1.32706467478645E-3</v>
      </c>
      <c r="BJ283" s="76">
        <f>+BI283-'Izračun udjela za 2024. (euri)'!BI283</f>
        <v>-5.3933913997210314E-10</v>
      </c>
    </row>
    <row r="284" spans="1:62" ht="15.75" customHeight="1" x14ac:dyDescent="0.25">
      <c r="A284" s="60">
        <v>1</v>
      </c>
      <c r="B284" s="61">
        <v>311</v>
      </c>
      <c r="C284" s="61">
        <v>2</v>
      </c>
      <c r="D284" s="62" t="s">
        <v>91</v>
      </c>
      <c r="E284" s="62" t="s">
        <v>363</v>
      </c>
      <c r="F284" s="63">
        <v>5834</v>
      </c>
      <c r="G284" s="64">
        <v>12</v>
      </c>
      <c r="H284" s="64">
        <v>13680235.83</v>
      </c>
      <c r="I284" s="65">
        <v>0</v>
      </c>
      <c r="J284" s="66">
        <v>15321864.129600001</v>
      </c>
      <c r="K284" s="64">
        <v>14926553.42</v>
      </c>
      <c r="L284" s="65">
        <v>0</v>
      </c>
      <c r="M284" s="66">
        <v>16717739.830400001</v>
      </c>
      <c r="N284" s="64">
        <v>13158933.58</v>
      </c>
      <c r="O284" s="65">
        <v>0</v>
      </c>
      <c r="P284" s="66">
        <v>14738005.609600002</v>
      </c>
      <c r="Q284" s="64">
        <v>14468905.800000001</v>
      </c>
      <c r="R284" s="65">
        <v>0</v>
      </c>
      <c r="S284" s="66">
        <f t="shared" si="98"/>
        <v>16205174.496000003</v>
      </c>
      <c r="T284" s="64">
        <v>13488162.32</v>
      </c>
      <c r="U284" s="65">
        <v>0</v>
      </c>
      <c r="V284" s="67">
        <f t="shared" si="99"/>
        <v>15106741.798400002</v>
      </c>
      <c r="W284" s="64">
        <v>16497990.550000001</v>
      </c>
      <c r="X284" s="65">
        <v>0</v>
      </c>
      <c r="Y284" s="67">
        <f t="shared" si="95"/>
        <v>18477749.416000001</v>
      </c>
      <c r="Z284" s="64">
        <v>17655758.280000001</v>
      </c>
      <c r="AA284" s="68">
        <v>36670.15</v>
      </c>
      <c r="AB284" s="65">
        <v>0</v>
      </c>
      <c r="AC284" s="67">
        <f t="shared" si="100"/>
        <v>19756898.705600005</v>
      </c>
      <c r="AD284" s="64">
        <v>19016808.289999999</v>
      </c>
      <c r="AE284" s="68">
        <v>5618.58</v>
      </c>
      <c r="AF284" s="65">
        <v>0</v>
      </c>
      <c r="AG284" s="67">
        <f t="shared" si="101"/>
        <v>21312692.475200005</v>
      </c>
      <c r="AH284" s="64">
        <v>16577612.52</v>
      </c>
      <c r="AI284" s="68">
        <v>1943.74</v>
      </c>
      <c r="AJ284" s="64">
        <v>0</v>
      </c>
      <c r="AK284" s="67">
        <f t="shared" si="102"/>
        <v>18584909.033600003</v>
      </c>
      <c r="AL284" s="64">
        <v>21311327.149999999</v>
      </c>
      <c r="AM284" s="68">
        <v>1500</v>
      </c>
      <c r="AN284" s="64">
        <v>0</v>
      </c>
      <c r="AO284" s="67">
        <f t="shared" si="103"/>
        <v>23900606.408</v>
      </c>
      <c r="AP284" s="69"/>
      <c r="AQ284" s="69"/>
      <c r="AR284" s="69"/>
      <c r="AS284" s="69"/>
      <c r="AT284" s="69"/>
      <c r="AU284" s="71"/>
      <c r="AV284" s="64">
        <v>14</v>
      </c>
      <c r="AW284" s="64">
        <v>12</v>
      </c>
      <c r="AX284" s="64">
        <v>12</v>
      </c>
      <c r="AY284" s="64">
        <v>20</v>
      </c>
      <c r="AZ284" s="64"/>
      <c r="BA284" s="64"/>
      <c r="BB284" s="64"/>
      <c r="BC284" s="64"/>
      <c r="BD284" s="72">
        <f t="shared" si="104"/>
        <v>20406571.210000001</v>
      </c>
      <c r="BE284" s="73">
        <f t="shared" si="96"/>
        <v>3497.87</v>
      </c>
      <c r="BF284" s="74">
        <f t="shared" ref="BF284:BF286" si="113">+$BJ$601</f>
        <v>3415.13</v>
      </c>
      <c r="BG284" s="66">
        <f t="shared" si="97"/>
        <v>0</v>
      </c>
      <c r="BH284" s="75">
        <f t="shared" si="106"/>
        <v>0</v>
      </c>
      <c r="BI284" s="76">
        <f t="shared" si="107"/>
        <v>0</v>
      </c>
      <c r="BJ284" s="76">
        <f>+BI284-'Izračun udjela za 2024. (euri)'!BI284</f>
        <v>0</v>
      </c>
    </row>
    <row r="285" spans="1:62" ht="15.75" customHeight="1" x14ac:dyDescent="0.25">
      <c r="A285" s="60">
        <v>1</v>
      </c>
      <c r="B285" s="61">
        <v>312</v>
      </c>
      <c r="C285" s="61">
        <v>14</v>
      </c>
      <c r="D285" s="62" t="s">
        <v>91</v>
      </c>
      <c r="E285" s="62" t="s">
        <v>364</v>
      </c>
      <c r="F285" s="63">
        <v>96313</v>
      </c>
      <c r="G285" s="64">
        <v>15</v>
      </c>
      <c r="H285" s="64">
        <v>332996845.56</v>
      </c>
      <c r="I285" s="65">
        <v>38196492.259599999</v>
      </c>
      <c r="J285" s="66">
        <v>339020406.29545999</v>
      </c>
      <c r="K285" s="64">
        <v>326079798.5</v>
      </c>
      <c r="L285" s="65">
        <v>37437271.107799999</v>
      </c>
      <c r="M285" s="66">
        <v>331938906.50102997</v>
      </c>
      <c r="N285" s="64">
        <v>286323323.41000003</v>
      </c>
      <c r="O285" s="65">
        <v>32608946.272599999</v>
      </c>
      <c r="P285" s="66">
        <v>291771533.70801002</v>
      </c>
      <c r="Q285" s="64">
        <v>314395746.81</v>
      </c>
      <c r="R285" s="65">
        <v>35927251.030500002</v>
      </c>
      <c r="S285" s="66">
        <f t="shared" si="98"/>
        <v>320238770.14642501</v>
      </c>
      <c r="T285" s="64">
        <v>290885502.24000001</v>
      </c>
      <c r="U285" s="65">
        <v>33389330.277504001</v>
      </c>
      <c r="V285" s="67">
        <f t="shared" si="99"/>
        <v>296120597.75687039</v>
      </c>
      <c r="W285" s="64">
        <v>333581776.30000001</v>
      </c>
      <c r="X285" s="65">
        <v>38376699.291597001</v>
      </c>
      <c r="Y285" s="67">
        <f t="shared" si="95"/>
        <v>339485838.55966341</v>
      </c>
      <c r="Z285" s="64">
        <v>366208793.44</v>
      </c>
      <c r="AA285" s="68">
        <v>572929.97</v>
      </c>
      <c r="AB285" s="65">
        <v>42130253.220622003</v>
      </c>
      <c r="AC285" s="67">
        <f t="shared" si="100"/>
        <v>372524801.78678465</v>
      </c>
      <c r="AD285" s="64">
        <v>374344795.49000001</v>
      </c>
      <c r="AE285" s="68">
        <v>255801.03</v>
      </c>
      <c r="AF285" s="65">
        <v>43221002.842936002</v>
      </c>
      <c r="AG285" s="67">
        <f t="shared" si="101"/>
        <v>380986365.35962361</v>
      </c>
      <c r="AH285" s="64">
        <v>342571827.64999998</v>
      </c>
      <c r="AI285" s="68">
        <v>217188.34</v>
      </c>
      <c r="AJ285" s="64">
        <v>39410875.647312</v>
      </c>
      <c r="AK285" s="67">
        <f t="shared" si="102"/>
        <v>349216778.21209121</v>
      </c>
      <c r="AL285" s="64">
        <v>413128684.49000001</v>
      </c>
      <c r="AM285" s="68">
        <v>194904.05</v>
      </c>
      <c r="AN285" s="64">
        <v>47528027.303158998</v>
      </c>
      <c r="AO285" s="67">
        <f t="shared" si="103"/>
        <v>421103266.1073671</v>
      </c>
      <c r="AP285" s="69"/>
      <c r="AQ285" s="69"/>
      <c r="AR285" s="69"/>
      <c r="AS285" s="69"/>
      <c r="AT285" s="69"/>
      <c r="AU285" s="71"/>
      <c r="AV285" s="64">
        <v>286</v>
      </c>
      <c r="AW285" s="64">
        <v>283</v>
      </c>
      <c r="AX285" s="64">
        <v>482</v>
      </c>
      <c r="AY285" s="64">
        <v>514</v>
      </c>
      <c r="AZ285" s="64"/>
      <c r="BA285" s="64"/>
      <c r="BB285" s="64"/>
      <c r="BC285" s="64"/>
      <c r="BD285" s="72">
        <f t="shared" si="104"/>
        <v>372663410.00999999</v>
      </c>
      <c r="BE285" s="73">
        <f t="shared" si="96"/>
        <v>3869.3</v>
      </c>
      <c r="BF285" s="74">
        <f t="shared" si="113"/>
        <v>3415.13</v>
      </c>
      <c r="BG285" s="66">
        <f t="shared" si="97"/>
        <v>0</v>
      </c>
      <c r="BH285" s="75">
        <f t="shared" si="106"/>
        <v>0</v>
      </c>
      <c r="BI285" s="76">
        <f t="shared" si="107"/>
        <v>0</v>
      </c>
      <c r="BJ285" s="76">
        <f>+BI285-'Izračun udjela za 2024. (euri)'!BI285</f>
        <v>0</v>
      </c>
    </row>
    <row r="286" spans="1:62" ht="15.75" customHeight="1" x14ac:dyDescent="0.25">
      <c r="A286" s="60">
        <v>1</v>
      </c>
      <c r="B286" s="61">
        <v>313</v>
      </c>
      <c r="C286" s="61">
        <v>9</v>
      </c>
      <c r="D286" s="62" t="s">
        <v>91</v>
      </c>
      <c r="E286" s="62" t="s">
        <v>365</v>
      </c>
      <c r="F286" s="63">
        <v>8332</v>
      </c>
      <c r="G286" s="64">
        <v>12</v>
      </c>
      <c r="H286" s="64">
        <v>8971755.7100000009</v>
      </c>
      <c r="I286" s="65">
        <v>1230956.1225999999</v>
      </c>
      <c r="J286" s="66">
        <v>8669695.5378880017</v>
      </c>
      <c r="K286" s="64">
        <v>9438953.4499999993</v>
      </c>
      <c r="L286" s="65">
        <v>1266649.0515000001</v>
      </c>
      <c r="M286" s="66">
        <v>9152980.9263199996</v>
      </c>
      <c r="N286" s="64">
        <v>8973673.8599999994</v>
      </c>
      <c r="O286" s="65">
        <v>733540.14509999997</v>
      </c>
      <c r="P286" s="66">
        <v>9228949.7606879994</v>
      </c>
      <c r="Q286" s="64">
        <v>10934808.869999999</v>
      </c>
      <c r="R286" s="65">
        <v>904132.07449999999</v>
      </c>
      <c r="S286" s="66">
        <f t="shared" si="98"/>
        <v>11234358.01096</v>
      </c>
      <c r="T286" s="64">
        <v>9479406.9700000007</v>
      </c>
      <c r="U286" s="65">
        <v>786915.89191400004</v>
      </c>
      <c r="V286" s="67">
        <f t="shared" si="99"/>
        <v>9735590.0074563213</v>
      </c>
      <c r="W286" s="64">
        <v>13647993.949999999</v>
      </c>
      <c r="X286" s="65">
        <v>1126901.8838190001</v>
      </c>
      <c r="Y286" s="67">
        <f t="shared" si="95"/>
        <v>14023623.11412272</v>
      </c>
      <c r="Z286" s="64">
        <v>15920437.68</v>
      </c>
      <c r="AA286" s="68">
        <v>125910.26</v>
      </c>
      <c r="AB286" s="65">
        <v>1314535.3365410001</v>
      </c>
      <c r="AC286" s="67">
        <f t="shared" si="100"/>
        <v>16783751.133474082</v>
      </c>
      <c r="AD286" s="64">
        <v>15916526.49</v>
      </c>
      <c r="AE286" s="68">
        <v>58685.41</v>
      </c>
      <c r="AF286" s="65">
        <v>1352388.9470210001</v>
      </c>
      <c r="AG286" s="67">
        <f t="shared" si="101"/>
        <v>16770266.388936482</v>
      </c>
      <c r="AH286" s="64">
        <v>14081765.02</v>
      </c>
      <c r="AI286" s="68">
        <v>80687.25</v>
      </c>
      <c r="AJ286" s="64">
        <v>1162717.72171</v>
      </c>
      <c r="AK286" s="67">
        <f t="shared" si="102"/>
        <v>15113123.254084801</v>
      </c>
      <c r="AL286" s="64">
        <v>16169131.880000001</v>
      </c>
      <c r="AM286" s="68">
        <v>87651.27</v>
      </c>
      <c r="AN286" s="64">
        <v>1053188.989967</v>
      </c>
      <c r="AO286" s="67">
        <f t="shared" si="103"/>
        <v>17755686.614436962</v>
      </c>
      <c r="AP286" s="69"/>
      <c r="AQ286" s="69"/>
      <c r="AR286" s="69"/>
      <c r="AS286" s="69"/>
      <c r="AT286" s="69"/>
      <c r="AU286" s="71"/>
      <c r="AV286" s="64">
        <v>337</v>
      </c>
      <c r="AW286" s="64">
        <v>312</v>
      </c>
      <c r="AX286" s="64">
        <v>437</v>
      </c>
      <c r="AY286" s="64">
        <v>550</v>
      </c>
      <c r="AZ286" s="64"/>
      <c r="BA286" s="64"/>
      <c r="BB286" s="64"/>
      <c r="BC286" s="64"/>
      <c r="BD286" s="72">
        <f t="shared" si="104"/>
        <v>16089290.1</v>
      </c>
      <c r="BE286" s="73">
        <f t="shared" si="96"/>
        <v>1931.02</v>
      </c>
      <c r="BF286" s="74">
        <f t="shared" si="113"/>
        <v>3415.13</v>
      </c>
      <c r="BG286" s="66">
        <f t="shared" si="97"/>
        <v>12365604.520000001</v>
      </c>
      <c r="BH286" s="75">
        <f t="shared" si="106"/>
        <v>4.6373488822565546E-3</v>
      </c>
      <c r="BI286" s="76">
        <f t="shared" si="107"/>
        <v>4.6373488822565503E-3</v>
      </c>
      <c r="BJ286" s="76">
        <f>+BI286-'Izračun udjela za 2024. (euri)'!BI286</f>
        <v>-1.2683616376976681E-7</v>
      </c>
    </row>
    <row r="287" spans="1:62" ht="15.75" customHeight="1" x14ac:dyDescent="0.25">
      <c r="A287" s="60">
        <v>1</v>
      </c>
      <c r="B287" s="61">
        <v>314</v>
      </c>
      <c r="C287" s="61">
        <v>17</v>
      </c>
      <c r="D287" s="62" t="s">
        <v>87</v>
      </c>
      <c r="E287" s="62" t="s">
        <v>366</v>
      </c>
      <c r="F287" s="63">
        <v>4998</v>
      </c>
      <c r="G287" s="64">
        <v>10</v>
      </c>
      <c r="H287" s="64">
        <v>3592555.42</v>
      </c>
      <c r="I287" s="65">
        <v>445196.68599999999</v>
      </c>
      <c r="J287" s="66">
        <v>3462094.6074000006</v>
      </c>
      <c r="K287" s="64">
        <v>4003790.64</v>
      </c>
      <c r="L287" s="65">
        <v>488865.04399999999</v>
      </c>
      <c r="M287" s="66">
        <v>3866418.1556000002</v>
      </c>
      <c r="N287" s="64">
        <v>2637416.41</v>
      </c>
      <c r="O287" s="65">
        <v>237368.18640000001</v>
      </c>
      <c r="P287" s="66">
        <v>2640053.0459600003</v>
      </c>
      <c r="Q287" s="64">
        <v>3413610.27</v>
      </c>
      <c r="R287" s="65">
        <v>311944.02879999997</v>
      </c>
      <c r="S287" s="66">
        <f t="shared" si="98"/>
        <v>3411832.8653200003</v>
      </c>
      <c r="T287" s="64">
        <v>3152090.88</v>
      </c>
      <c r="U287" s="65">
        <v>289839.587016</v>
      </c>
      <c r="V287" s="67">
        <f t="shared" si="99"/>
        <v>3148476.4222824001</v>
      </c>
      <c r="W287" s="64">
        <v>4872862.2699999996</v>
      </c>
      <c r="X287" s="65">
        <v>442987.85843999998</v>
      </c>
      <c r="Y287" s="67">
        <f t="shared" si="95"/>
        <v>4872861.8527160008</v>
      </c>
      <c r="Z287" s="64">
        <v>5984258.7000000002</v>
      </c>
      <c r="AA287" s="68">
        <v>34315.22</v>
      </c>
      <c r="AB287" s="65">
        <v>468982.24530299997</v>
      </c>
      <c r="AC287" s="67">
        <f t="shared" si="100"/>
        <v>6096707.3581667002</v>
      </c>
      <c r="AD287" s="64">
        <v>5460811.2199999997</v>
      </c>
      <c r="AE287" s="68">
        <v>23983.65</v>
      </c>
      <c r="AF287" s="65">
        <v>247370.11262999999</v>
      </c>
      <c r="AG287" s="67">
        <f t="shared" si="101"/>
        <v>5767803.2031069994</v>
      </c>
      <c r="AH287" s="64">
        <v>5998122.8399999999</v>
      </c>
      <c r="AI287" s="68">
        <v>16514.02</v>
      </c>
      <c r="AJ287" s="64">
        <v>299304.897857</v>
      </c>
      <c r="AK287" s="67">
        <f t="shared" si="102"/>
        <v>6336334.3143573003</v>
      </c>
      <c r="AL287" s="64">
        <v>8890987.8499999996</v>
      </c>
      <c r="AM287" s="68">
        <v>13994.69</v>
      </c>
      <c r="AN287" s="64">
        <v>421154.470294</v>
      </c>
      <c r="AO287" s="67">
        <f t="shared" si="103"/>
        <v>9411972.5586766005</v>
      </c>
      <c r="AP287" s="69"/>
      <c r="AQ287" s="69"/>
      <c r="AR287" s="69"/>
      <c r="AS287" s="69"/>
      <c r="AT287" s="69"/>
      <c r="AU287" s="71"/>
      <c r="AV287" s="64">
        <v>41</v>
      </c>
      <c r="AW287" s="64">
        <v>36</v>
      </c>
      <c r="AX287" s="64">
        <v>52</v>
      </c>
      <c r="AY287" s="64">
        <v>67</v>
      </c>
      <c r="AZ287" s="64"/>
      <c r="BA287" s="64"/>
      <c r="BB287" s="64"/>
      <c r="BC287" s="64"/>
      <c r="BD287" s="72">
        <f t="shared" si="104"/>
        <v>6497135.8600000003</v>
      </c>
      <c r="BE287" s="73">
        <f t="shared" si="96"/>
        <v>1299.95</v>
      </c>
      <c r="BF287" s="74">
        <f>+$BJ$600</f>
        <v>3373.62</v>
      </c>
      <c r="BG287" s="66">
        <f t="shared" si="97"/>
        <v>10364202.66</v>
      </c>
      <c r="BH287" s="75">
        <f t="shared" si="106"/>
        <v>3.8867831769240023E-3</v>
      </c>
      <c r="BI287" s="76">
        <f t="shared" si="107"/>
        <v>3.8867831769240002E-3</v>
      </c>
      <c r="BJ287" s="76">
        <f>+BI287-'Izračun udjela za 2024. (euri)'!BI287</f>
        <v>3.4167028340262307E-8</v>
      </c>
    </row>
    <row r="288" spans="1:62" ht="15.75" customHeight="1" x14ac:dyDescent="0.25">
      <c r="A288" s="60">
        <v>1</v>
      </c>
      <c r="B288" s="61">
        <v>315</v>
      </c>
      <c r="C288" s="61">
        <v>4</v>
      </c>
      <c r="D288" s="62" t="s">
        <v>91</v>
      </c>
      <c r="E288" s="62" t="s">
        <v>367</v>
      </c>
      <c r="F288" s="63">
        <v>5837</v>
      </c>
      <c r="G288" s="64">
        <v>12</v>
      </c>
      <c r="H288" s="64">
        <v>15598771.699999999</v>
      </c>
      <c r="I288" s="65">
        <v>1654580.0682000001</v>
      </c>
      <c r="J288" s="66">
        <v>15617494.627616001</v>
      </c>
      <c r="K288" s="64">
        <v>15489223.25</v>
      </c>
      <c r="L288" s="65">
        <v>1642960.0937999999</v>
      </c>
      <c r="M288" s="66">
        <v>15507814.734944001</v>
      </c>
      <c r="N288" s="64">
        <v>12759828.800000001</v>
      </c>
      <c r="O288" s="65">
        <v>1353457.6069</v>
      </c>
      <c r="P288" s="66">
        <v>12775135.736272004</v>
      </c>
      <c r="Q288" s="64">
        <v>28597364.82</v>
      </c>
      <c r="R288" s="65">
        <v>3043416.7768000001</v>
      </c>
      <c r="S288" s="66">
        <f t="shared" si="98"/>
        <v>28620421.808384005</v>
      </c>
      <c r="T288" s="64">
        <v>27766428.789999999</v>
      </c>
      <c r="U288" s="65">
        <v>2606682.5995530002</v>
      </c>
      <c r="V288" s="67">
        <f t="shared" si="99"/>
        <v>28178915.733300641</v>
      </c>
      <c r="W288" s="64">
        <v>21347121.789999999</v>
      </c>
      <c r="X288" s="65">
        <v>1940647.277922</v>
      </c>
      <c r="Y288" s="67">
        <f t="shared" si="95"/>
        <v>21735251.453527361</v>
      </c>
      <c r="Z288" s="64">
        <v>39038916.810000002</v>
      </c>
      <c r="AA288" s="68">
        <v>51657.33</v>
      </c>
      <c r="AB288" s="65">
        <v>3548991.5695759999</v>
      </c>
      <c r="AC288" s="67">
        <f t="shared" si="100"/>
        <v>39781580.059674889</v>
      </c>
      <c r="AD288" s="64">
        <v>23631601.030000001</v>
      </c>
      <c r="AE288" s="68">
        <v>11656.21</v>
      </c>
      <c r="AF288" s="65">
        <v>2148326.9716710001</v>
      </c>
      <c r="AG288" s="67">
        <f t="shared" si="101"/>
        <v>24138931.990128484</v>
      </c>
      <c r="AH288" s="64">
        <v>19454317.760000002</v>
      </c>
      <c r="AI288" s="68">
        <v>11848.65</v>
      </c>
      <c r="AJ288" s="64">
        <v>1768579.327293</v>
      </c>
      <c r="AK288" s="67">
        <f t="shared" si="102"/>
        <v>19887156.556631844</v>
      </c>
      <c r="AL288" s="64">
        <v>25758947.789999999</v>
      </c>
      <c r="AM288" s="68">
        <v>21976.73</v>
      </c>
      <c r="AN288" s="64">
        <v>2341729.042318</v>
      </c>
      <c r="AO288" s="67">
        <f t="shared" si="103"/>
        <v>26311871.05980384</v>
      </c>
      <c r="AP288" s="69"/>
      <c r="AQ288" s="69"/>
      <c r="AR288" s="69"/>
      <c r="AS288" s="69"/>
      <c r="AT288" s="69"/>
      <c r="AU288" s="71"/>
      <c r="AV288" s="64">
        <v>54</v>
      </c>
      <c r="AW288" s="64">
        <v>54</v>
      </c>
      <c r="AX288" s="64">
        <v>55</v>
      </c>
      <c r="AY288" s="64">
        <v>65</v>
      </c>
      <c r="AZ288" s="64"/>
      <c r="BA288" s="64"/>
      <c r="BB288" s="64"/>
      <c r="BC288" s="64"/>
      <c r="BD288" s="72">
        <f t="shared" si="104"/>
        <v>26370958.219999999</v>
      </c>
      <c r="BE288" s="73">
        <f t="shared" si="96"/>
        <v>4517.8999999999996</v>
      </c>
      <c r="BF288" s="74">
        <f t="shared" ref="BF288:BF289" si="114">+$BJ$601</f>
        <v>3415.13</v>
      </c>
      <c r="BG288" s="66">
        <f t="shared" si="97"/>
        <v>0</v>
      </c>
      <c r="BH288" s="75">
        <f t="shared" si="106"/>
        <v>0</v>
      </c>
      <c r="BI288" s="76">
        <f t="shared" si="107"/>
        <v>0</v>
      </c>
      <c r="BJ288" s="76">
        <f>+BI288-'Izračun udjela za 2024. (euri)'!BI288</f>
        <v>0</v>
      </c>
    </row>
    <row r="289" spans="1:62" ht="15.75" customHeight="1" x14ac:dyDescent="0.25">
      <c r="A289" s="60">
        <v>1</v>
      </c>
      <c r="B289" s="61">
        <v>316</v>
      </c>
      <c r="C289" s="61">
        <v>13</v>
      </c>
      <c r="D289" s="62" t="s">
        <v>91</v>
      </c>
      <c r="E289" s="62" t="s">
        <v>368</v>
      </c>
      <c r="F289" s="63">
        <v>3175</v>
      </c>
      <c r="G289" s="64">
        <v>12</v>
      </c>
      <c r="H289" s="64">
        <v>6032700.5499999998</v>
      </c>
      <c r="I289" s="65">
        <v>0</v>
      </c>
      <c r="J289" s="66">
        <v>6756624.6160000004</v>
      </c>
      <c r="K289" s="64">
        <v>7404794.3700000001</v>
      </c>
      <c r="L289" s="65">
        <v>0</v>
      </c>
      <c r="M289" s="66">
        <v>8293369.6944000013</v>
      </c>
      <c r="N289" s="64">
        <v>7203238.21</v>
      </c>
      <c r="O289" s="65">
        <v>0</v>
      </c>
      <c r="P289" s="66">
        <v>8067626.7952000005</v>
      </c>
      <c r="Q289" s="64">
        <v>7405617.5</v>
      </c>
      <c r="R289" s="65">
        <v>0</v>
      </c>
      <c r="S289" s="66">
        <f t="shared" si="98"/>
        <v>8294291.6000000006</v>
      </c>
      <c r="T289" s="64">
        <v>7606398.6100000003</v>
      </c>
      <c r="U289" s="65">
        <v>0</v>
      </c>
      <c r="V289" s="67">
        <f t="shared" si="99"/>
        <v>8519166.4432000015</v>
      </c>
      <c r="W289" s="64">
        <v>8472320.0500000007</v>
      </c>
      <c r="X289" s="65">
        <v>0</v>
      </c>
      <c r="Y289" s="67">
        <f t="shared" si="95"/>
        <v>9488998.4560000021</v>
      </c>
      <c r="Z289" s="64">
        <v>8236488.8700000001</v>
      </c>
      <c r="AA289" s="68">
        <v>1185544.6599999999</v>
      </c>
      <c r="AB289" s="65">
        <v>0</v>
      </c>
      <c r="AC289" s="67">
        <f t="shared" si="100"/>
        <v>17847697.515200004</v>
      </c>
      <c r="AD289" s="64">
        <v>7309157.3700000001</v>
      </c>
      <c r="AE289" s="68">
        <v>1131744.6399999999</v>
      </c>
      <c r="AF289" s="65">
        <v>0</v>
      </c>
      <c r="AG289" s="67">
        <f t="shared" si="101"/>
        <v>16862622.257600002</v>
      </c>
      <c r="AH289" s="64">
        <v>7574685.9900000002</v>
      </c>
      <c r="AI289" s="68">
        <v>1627033.33</v>
      </c>
      <c r="AJ289" s="64">
        <v>0</v>
      </c>
      <c r="AK289" s="67">
        <f t="shared" si="102"/>
        <v>16877450.979200002</v>
      </c>
      <c r="AL289" s="64">
        <v>9862116.1999999993</v>
      </c>
      <c r="AM289" s="68">
        <v>1815800.59</v>
      </c>
      <c r="AN289" s="64">
        <v>0</v>
      </c>
      <c r="AO289" s="67">
        <f t="shared" si="103"/>
        <v>19071713.483200002</v>
      </c>
      <c r="AP289" s="69"/>
      <c r="AQ289" s="69"/>
      <c r="AR289" s="69"/>
      <c r="AS289" s="69"/>
      <c r="AT289" s="69"/>
      <c r="AU289" s="71"/>
      <c r="AV289" s="64">
        <v>5923</v>
      </c>
      <c r="AW289" s="64">
        <v>5919</v>
      </c>
      <c r="AX289" s="64">
        <v>6081</v>
      </c>
      <c r="AY289" s="64">
        <v>5988</v>
      </c>
      <c r="AZ289" s="64"/>
      <c r="BA289" s="64"/>
      <c r="BB289" s="64"/>
      <c r="BC289" s="64"/>
      <c r="BD289" s="72">
        <f t="shared" si="104"/>
        <v>16029696.539999999</v>
      </c>
      <c r="BE289" s="73">
        <f t="shared" si="96"/>
        <v>5048.72</v>
      </c>
      <c r="BF289" s="74">
        <f t="shared" si="114"/>
        <v>3415.13</v>
      </c>
      <c r="BG289" s="66">
        <f t="shared" si="97"/>
        <v>0</v>
      </c>
      <c r="BH289" s="75">
        <f t="shared" si="106"/>
        <v>0</v>
      </c>
      <c r="BI289" s="76">
        <f t="shared" si="107"/>
        <v>0</v>
      </c>
      <c r="BJ289" s="76">
        <f>+BI289-'Izračun udjela za 2024. (euri)'!BI289</f>
        <v>0</v>
      </c>
    </row>
    <row r="290" spans="1:62" ht="15.75" customHeight="1" x14ac:dyDescent="0.25">
      <c r="A290" s="60">
        <v>1</v>
      </c>
      <c r="B290" s="61">
        <v>317</v>
      </c>
      <c r="C290" s="61">
        <v>13</v>
      </c>
      <c r="D290" s="62" t="s">
        <v>87</v>
      </c>
      <c r="E290" s="62" t="s">
        <v>369</v>
      </c>
      <c r="F290" s="63">
        <v>4100</v>
      </c>
      <c r="G290" s="64">
        <v>10</v>
      </c>
      <c r="H290" s="64">
        <v>3724925.5</v>
      </c>
      <c r="I290" s="65">
        <v>0</v>
      </c>
      <c r="J290" s="66">
        <v>4097418.0500000003</v>
      </c>
      <c r="K290" s="64">
        <v>4859660.3499999996</v>
      </c>
      <c r="L290" s="65">
        <v>0</v>
      </c>
      <c r="M290" s="66">
        <v>5345626.3849999998</v>
      </c>
      <c r="N290" s="64">
        <v>4233990.63</v>
      </c>
      <c r="O290" s="65">
        <v>0</v>
      </c>
      <c r="P290" s="66">
        <v>4657389.693</v>
      </c>
      <c r="Q290" s="64">
        <v>4954397.29</v>
      </c>
      <c r="R290" s="65">
        <v>0</v>
      </c>
      <c r="S290" s="66">
        <f t="shared" si="98"/>
        <v>5449837.0190000003</v>
      </c>
      <c r="T290" s="64">
        <v>5095444.32</v>
      </c>
      <c r="U290" s="65">
        <v>0</v>
      </c>
      <c r="V290" s="67">
        <f t="shared" si="99"/>
        <v>5604988.7520000003</v>
      </c>
      <c r="W290" s="64">
        <v>5961961.8200000003</v>
      </c>
      <c r="X290" s="65">
        <v>0</v>
      </c>
      <c r="Y290" s="67">
        <f t="shared" si="95"/>
        <v>6558158.0020000013</v>
      </c>
      <c r="Z290" s="64">
        <v>7268002.6900000004</v>
      </c>
      <c r="AA290" s="68">
        <v>1030638.45</v>
      </c>
      <c r="AB290" s="65">
        <v>0</v>
      </c>
      <c r="AC290" s="67">
        <f t="shared" si="100"/>
        <v>13578250.664000001</v>
      </c>
      <c r="AD290" s="64">
        <v>6098043.4800000004</v>
      </c>
      <c r="AE290" s="68">
        <v>809257.85</v>
      </c>
      <c r="AF290" s="65">
        <v>0</v>
      </c>
      <c r="AG290" s="67">
        <f t="shared" si="101"/>
        <v>12450664.193000002</v>
      </c>
      <c r="AH290" s="64">
        <v>6568132.29</v>
      </c>
      <c r="AI290" s="68">
        <v>1182374.3999999999</v>
      </c>
      <c r="AJ290" s="64">
        <v>0</v>
      </c>
      <c r="AK290" s="67">
        <f t="shared" si="102"/>
        <v>13022633.679000001</v>
      </c>
      <c r="AL290" s="64">
        <v>8661814.2699999996</v>
      </c>
      <c r="AM290" s="68">
        <v>1349365</v>
      </c>
      <c r="AN290" s="64">
        <v>0</v>
      </c>
      <c r="AO290" s="67">
        <f t="shared" si="103"/>
        <v>15300394.197000001</v>
      </c>
      <c r="AP290" s="69"/>
      <c r="AQ290" s="69"/>
      <c r="AR290" s="69"/>
      <c r="AS290" s="69"/>
      <c r="AT290" s="69"/>
      <c r="AU290" s="71"/>
      <c r="AV290" s="64">
        <v>4071</v>
      </c>
      <c r="AW290" s="64">
        <v>4020</v>
      </c>
      <c r="AX290" s="64">
        <v>4302</v>
      </c>
      <c r="AY290" s="64">
        <v>4398</v>
      </c>
      <c r="AZ290" s="64"/>
      <c r="BA290" s="64"/>
      <c r="BB290" s="64"/>
      <c r="BC290" s="64"/>
      <c r="BD290" s="72">
        <f t="shared" si="104"/>
        <v>12182020.15</v>
      </c>
      <c r="BE290" s="73">
        <f t="shared" si="96"/>
        <v>2971.22</v>
      </c>
      <c r="BF290" s="74">
        <f>+$BJ$600</f>
        <v>3373.62</v>
      </c>
      <c r="BG290" s="66">
        <f t="shared" si="97"/>
        <v>1649840.0000000005</v>
      </c>
      <c r="BH290" s="75">
        <f t="shared" si="106"/>
        <v>6.1872298014445598E-4</v>
      </c>
      <c r="BI290" s="76">
        <f t="shared" si="107"/>
        <v>6.1872298014445598E-4</v>
      </c>
      <c r="BJ290" s="76">
        <f>+BI290-'Izračun udjela za 2024. (euri)'!BI290</f>
        <v>8.672524532001534E-8</v>
      </c>
    </row>
    <row r="291" spans="1:62" ht="15.75" customHeight="1" x14ac:dyDescent="0.25">
      <c r="A291" s="60">
        <v>1</v>
      </c>
      <c r="B291" s="61">
        <v>318</v>
      </c>
      <c r="C291" s="61">
        <v>11</v>
      </c>
      <c r="D291" s="62" t="s">
        <v>91</v>
      </c>
      <c r="E291" s="62" t="s">
        <v>370</v>
      </c>
      <c r="F291" s="63">
        <v>7086</v>
      </c>
      <c r="G291" s="64">
        <v>12</v>
      </c>
      <c r="H291" s="64">
        <v>6894985.5300000003</v>
      </c>
      <c r="I291" s="65">
        <v>0</v>
      </c>
      <c r="J291" s="66">
        <v>7722383.7936000014</v>
      </c>
      <c r="K291" s="64">
        <v>8234288.8700000001</v>
      </c>
      <c r="L291" s="65">
        <v>888253.30599999998</v>
      </c>
      <c r="M291" s="66">
        <v>8227559.8316800008</v>
      </c>
      <c r="N291" s="64">
        <v>8207944.3799999999</v>
      </c>
      <c r="O291" s="65">
        <v>738716.71950000001</v>
      </c>
      <c r="P291" s="66">
        <v>8365534.9797600014</v>
      </c>
      <c r="Q291" s="64">
        <v>8825243.5800000001</v>
      </c>
      <c r="R291" s="65">
        <v>800237.31189999997</v>
      </c>
      <c r="S291" s="66">
        <f t="shared" si="98"/>
        <v>8988007.0202720016</v>
      </c>
      <c r="T291" s="64">
        <v>7344846.0599999996</v>
      </c>
      <c r="U291" s="65">
        <v>667919.63286500005</v>
      </c>
      <c r="V291" s="67">
        <f t="shared" si="99"/>
        <v>7478157.5983912004</v>
      </c>
      <c r="W291" s="64">
        <v>10547516.720000001</v>
      </c>
      <c r="X291" s="65">
        <v>958865.92620099999</v>
      </c>
      <c r="Y291" s="67">
        <f t="shared" si="95"/>
        <v>10739288.889054881</v>
      </c>
      <c r="Z291" s="64">
        <v>12222604.039999999</v>
      </c>
      <c r="AA291" s="68">
        <v>32585.18</v>
      </c>
      <c r="AB291" s="65">
        <v>1111146.6218910001</v>
      </c>
      <c r="AC291" s="67">
        <f t="shared" si="100"/>
        <v>12441936.906682082</v>
      </c>
      <c r="AD291" s="64">
        <v>12720752.27</v>
      </c>
      <c r="AE291" s="68">
        <v>13219.25</v>
      </c>
      <c r="AF291" s="65">
        <v>1169077.9901089999</v>
      </c>
      <c r="AG291" s="67">
        <f t="shared" si="101"/>
        <v>12963389.633477921</v>
      </c>
      <c r="AH291" s="64">
        <v>11120662.07</v>
      </c>
      <c r="AI291" s="68">
        <v>17183.04</v>
      </c>
      <c r="AJ291" s="64">
        <v>732430.05059200001</v>
      </c>
      <c r="AK291" s="67">
        <f t="shared" si="102"/>
        <v>11701254.856936963</v>
      </c>
      <c r="AL291" s="64">
        <v>12775070.210000001</v>
      </c>
      <c r="AM291" s="68">
        <v>6016.06</v>
      </c>
      <c r="AN291" s="64">
        <v>833214.20617000002</v>
      </c>
      <c r="AO291" s="67">
        <f t="shared" si="103"/>
        <v>13480700.737089602</v>
      </c>
      <c r="AP291" s="69"/>
      <c r="AQ291" s="69"/>
      <c r="AR291" s="69"/>
      <c r="AS291" s="69"/>
      <c r="AT291" s="69"/>
      <c r="AU291" s="71"/>
      <c r="AV291" s="64">
        <v>20</v>
      </c>
      <c r="AW291" s="64">
        <v>24</v>
      </c>
      <c r="AX291" s="64">
        <v>51</v>
      </c>
      <c r="AY291" s="64">
        <v>67</v>
      </c>
      <c r="AZ291" s="64"/>
      <c r="BA291" s="64"/>
      <c r="BB291" s="64"/>
      <c r="BC291" s="64"/>
      <c r="BD291" s="72">
        <f t="shared" si="104"/>
        <v>12265314.199999999</v>
      </c>
      <c r="BE291" s="73">
        <f t="shared" si="96"/>
        <v>1730.92</v>
      </c>
      <c r="BF291" s="74">
        <f>+$BJ$601</f>
        <v>3415.13</v>
      </c>
      <c r="BG291" s="66">
        <f t="shared" si="97"/>
        <v>11934312.060000001</v>
      </c>
      <c r="BH291" s="75">
        <f t="shared" si="106"/>
        <v>4.4756055882613586E-3</v>
      </c>
      <c r="BI291" s="76">
        <f t="shared" si="107"/>
        <v>4.4756055882613603E-3</v>
      </c>
      <c r="BJ291" s="76">
        <f>+BI291-'Izračun udjela za 2024. (euri)'!BI291</f>
        <v>-1.5295063150993354E-7</v>
      </c>
    </row>
    <row r="292" spans="1:62" ht="15.75" customHeight="1" x14ac:dyDescent="0.25">
      <c r="A292" s="60">
        <v>1</v>
      </c>
      <c r="B292" s="61">
        <v>320</v>
      </c>
      <c r="C292" s="61">
        <v>13</v>
      </c>
      <c r="D292" s="62" t="s">
        <v>87</v>
      </c>
      <c r="E292" s="62" t="s">
        <v>371</v>
      </c>
      <c r="F292" s="63">
        <v>2136</v>
      </c>
      <c r="G292" s="64">
        <v>10</v>
      </c>
      <c r="H292" s="64">
        <v>3195315.19</v>
      </c>
      <c r="I292" s="65">
        <v>0</v>
      </c>
      <c r="J292" s="66">
        <v>3514846.7090000003</v>
      </c>
      <c r="K292" s="64">
        <v>3520278.74</v>
      </c>
      <c r="L292" s="65">
        <v>0</v>
      </c>
      <c r="M292" s="66">
        <v>3872306.6140000005</v>
      </c>
      <c r="N292" s="64">
        <v>3456385.89</v>
      </c>
      <c r="O292" s="65">
        <v>0</v>
      </c>
      <c r="P292" s="66">
        <v>3802024.4790000003</v>
      </c>
      <c r="Q292" s="64">
        <v>3648181.24</v>
      </c>
      <c r="R292" s="65">
        <v>0</v>
      </c>
      <c r="S292" s="66">
        <f t="shared" si="98"/>
        <v>4012999.3640000005</v>
      </c>
      <c r="T292" s="64">
        <v>3446255.84</v>
      </c>
      <c r="U292" s="65">
        <v>0</v>
      </c>
      <c r="V292" s="67">
        <f t="shared" si="99"/>
        <v>3790881.4240000001</v>
      </c>
      <c r="W292" s="64">
        <v>3677931.13</v>
      </c>
      <c r="X292" s="65">
        <v>0</v>
      </c>
      <c r="Y292" s="67">
        <f t="shared" si="95"/>
        <v>4045724.2430000002</v>
      </c>
      <c r="Z292" s="64">
        <v>4469953.79</v>
      </c>
      <c r="AA292" s="68">
        <v>464165.92</v>
      </c>
      <c r="AB292" s="65">
        <v>0</v>
      </c>
      <c r="AC292" s="67">
        <f t="shared" si="100"/>
        <v>8605616.6570000015</v>
      </c>
      <c r="AD292" s="64">
        <v>4204998.68</v>
      </c>
      <c r="AE292" s="68">
        <v>486616.62</v>
      </c>
      <c r="AF292" s="65">
        <v>0</v>
      </c>
      <c r="AG292" s="67">
        <f t="shared" si="101"/>
        <v>8375270.2659999998</v>
      </c>
      <c r="AH292" s="64">
        <v>3900418.86</v>
      </c>
      <c r="AI292" s="68">
        <v>659983.28</v>
      </c>
      <c r="AJ292" s="64">
        <v>0</v>
      </c>
      <c r="AK292" s="67">
        <f t="shared" si="102"/>
        <v>8238929.1380000012</v>
      </c>
      <c r="AL292" s="64">
        <v>5215871.79</v>
      </c>
      <c r="AM292" s="68">
        <v>789660.11</v>
      </c>
      <c r="AN292" s="64">
        <v>0</v>
      </c>
      <c r="AO292" s="67">
        <f t="shared" si="103"/>
        <v>9591132.8480000012</v>
      </c>
      <c r="AP292" s="69"/>
      <c r="AQ292" s="69"/>
      <c r="AR292" s="69"/>
      <c r="AS292" s="69"/>
      <c r="AT292" s="69"/>
      <c r="AU292" s="71"/>
      <c r="AV292" s="64">
        <v>2545</v>
      </c>
      <c r="AW292" s="64">
        <v>2597</v>
      </c>
      <c r="AX292" s="64">
        <v>2833</v>
      </c>
      <c r="AY292" s="64">
        <v>2862</v>
      </c>
      <c r="AZ292" s="64"/>
      <c r="BA292" s="64"/>
      <c r="BB292" s="64"/>
      <c r="BC292" s="64"/>
      <c r="BD292" s="72">
        <f t="shared" si="104"/>
        <v>7771334.6299999999</v>
      </c>
      <c r="BE292" s="73">
        <f t="shared" si="96"/>
        <v>3638.27</v>
      </c>
      <c r="BF292" s="74">
        <f>+$BJ$600</f>
        <v>3373.62</v>
      </c>
      <c r="BG292" s="66">
        <f t="shared" si="97"/>
        <v>0</v>
      </c>
      <c r="BH292" s="75">
        <f t="shared" si="106"/>
        <v>0</v>
      </c>
      <c r="BI292" s="76">
        <f t="shared" si="107"/>
        <v>0</v>
      </c>
      <c r="BJ292" s="76">
        <f>+BI292-'Izračun udjela za 2024. (euri)'!BI292</f>
        <v>0</v>
      </c>
    </row>
    <row r="293" spans="1:62" ht="15.75" customHeight="1" x14ac:dyDescent="0.25">
      <c r="A293" s="60">
        <v>1</v>
      </c>
      <c r="B293" s="61">
        <v>321</v>
      </c>
      <c r="C293" s="61">
        <v>18</v>
      </c>
      <c r="D293" s="62" t="s">
        <v>91</v>
      </c>
      <c r="E293" s="62" t="s">
        <v>372</v>
      </c>
      <c r="F293" s="63">
        <v>8279</v>
      </c>
      <c r="G293" s="64">
        <v>12</v>
      </c>
      <c r="H293" s="64">
        <v>24708575.100000001</v>
      </c>
      <c r="I293" s="65">
        <v>1164827.2215</v>
      </c>
      <c r="J293" s="66">
        <v>26368997.623920001</v>
      </c>
      <c r="K293" s="64">
        <v>24779165.760000002</v>
      </c>
      <c r="L293" s="65">
        <v>1957185.8743</v>
      </c>
      <c r="M293" s="66">
        <v>25560617.471984006</v>
      </c>
      <c r="N293" s="64">
        <v>23358541.66</v>
      </c>
      <c r="O293" s="65">
        <v>1909403.2296</v>
      </c>
      <c r="P293" s="66">
        <v>24023035.042048</v>
      </c>
      <c r="Q293" s="64">
        <v>24657276.039999999</v>
      </c>
      <c r="R293" s="65">
        <v>2026871.4271</v>
      </c>
      <c r="S293" s="66">
        <f t="shared" si="98"/>
        <v>25346053.166448001</v>
      </c>
      <c r="T293" s="64">
        <v>26002655.59</v>
      </c>
      <c r="U293" s="65">
        <v>2141047.7762170001</v>
      </c>
      <c r="V293" s="67">
        <f t="shared" si="99"/>
        <v>26725000.751436964</v>
      </c>
      <c r="W293" s="64">
        <v>29026054.969999999</v>
      </c>
      <c r="X293" s="65">
        <v>2396650.0369040002</v>
      </c>
      <c r="Y293" s="67">
        <f t="shared" si="95"/>
        <v>29824933.525067523</v>
      </c>
      <c r="Z293" s="64">
        <v>30903508.59</v>
      </c>
      <c r="AA293" s="68">
        <v>282104.27</v>
      </c>
      <c r="AB293" s="65">
        <v>2551669.307521</v>
      </c>
      <c r="AC293" s="67">
        <f t="shared" si="100"/>
        <v>32407463.213976484</v>
      </c>
      <c r="AD293" s="64">
        <v>28593476.030000001</v>
      </c>
      <c r="AE293" s="68">
        <v>177676.34</v>
      </c>
      <c r="AF293" s="65">
        <v>2411410.4535929998</v>
      </c>
      <c r="AG293" s="67">
        <f t="shared" si="101"/>
        <v>30112755.944775842</v>
      </c>
      <c r="AH293" s="64">
        <v>27061205.079999998</v>
      </c>
      <c r="AI293" s="68">
        <v>291710.59000000003</v>
      </c>
      <c r="AJ293" s="64">
        <v>2233715.9561549998</v>
      </c>
      <c r="AK293" s="67">
        <f t="shared" si="102"/>
        <v>28812311.957906403</v>
      </c>
      <c r="AL293" s="64">
        <v>32514410.809999999</v>
      </c>
      <c r="AM293" s="68">
        <v>279252.19</v>
      </c>
      <c r="AN293" s="64">
        <v>2684579.7649119999</v>
      </c>
      <c r="AO293" s="67">
        <f t="shared" si="103"/>
        <v>34479288.317698561</v>
      </c>
      <c r="AP293" s="69"/>
      <c r="AQ293" s="69"/>
      <c r="AR293" s="69"/>
      <c r="AS293" s="69"/>
      <c r="AT293" s="69"/>
      <c r="AU293" s="71"/>
      <c r="AV293" s="64">
        <v>577</v>
      </c>
      <c r="AW293" s="64">
        <v>588</v>
      </c>
      <c r="AX293" s="64">
        <v>793</v>
      </c>
      <c r="AY293" s="64">
        <v>823</v>
      </c>
      <c r="AZ293" s="64"/>
      <c r="BA293" s="64"/>
      <c r="BB293" s="64"/>
      <c r="BC293" s="64"/>
      <c r="BD293" s="72">
        <f t="shared" si="104"/>
        <v>31127350.59</v>
      </c>
      <c r="BE293" s="73">
        <f t="shared" si="96"/>
        <v>3759.8</v>
      </c>
      <c r="BF293" s="74">
        <f>+$BJ$601</f>
        <v>3415.13</v>
      </c>
      <c r="BG293" s="66">
        <f t="shared" si="97"/>
        <v>0</v>
      </c>
      <c r="BH293" s="75">
        <f t="shared" si="106"/>
        <v>0</v>
      </c>
      <c r="BI293" s="76">
        <f t="shared" si="107"/>
        <v>0</v>
      </c>
      <c r="BJ293" s="76">
        <f>+BI293-'Izračun udjela za 2024. (euri)'!BI293</f>
        <v>0</v>
      </c>
    </row>
    <row r="294" spans="1:62" ht="15.75" customHeight="1" x14ac:dyDescent="0.25">
      <c r="A294" s="60">
        <v>1</v>
      </c>
      <c r="B294" s="61">
        <v>323</v>
      </c>
      <c r="C294" s="61">
        <v>9</v>
      </c>
      <c r="D294" s="62" t="s">
        <v>87</v>
      </c>
      <c r="E294" s="62" t="s">
        <v>373</v>
      </c>
      <c r="F294" s="63">
        <v>1973</v>
      </c>
      <c r="G294" s="64">
        <v>10</v>
      </c>
      <c r="H294" s="64">
        <v>2828607.72</v>
      </c>
      <c r="I294" s="65">
        <v>0</v>
      </c>
      <c r="J294" s="66">
        <v>3111468.4920000006</v>
      </c>
      <c r="K294" s="64">
        <v>3812706.99</v>
      </c>
      <c r="L294" s="65">
        <v>327861.62359999999</v>
      </c>
      <c r="M294" s="66">
        <v>3833329.9030400007</v>
      </c>
      <c r="N294" s="64">
        <v>2561561.31</v>
      </c>
      <c r="O294" s="65">
        <v>187848.3578</v>
      </c>
      <c r="P294" s="66">
        <v>2611084.2474200004</v>
      </c>
      <c r="Q294" s="64">
        <v>2435687.98</v>
      </c>
      <c r="R294" s="65">
        <v>180315.77340000001</v>
      </c>
      <c r="S294" s="66">
        <f t="shared" si="98"/>
        <v>2480909.4272600003</v>
      </c>
      <c r="T294" s="64">
        <v>3016079.11</v>
      </c>
      <c r="U294" s="65">
        <v>223497.99883900001</v>
      </c>
      <c r="V294" s="67">
        <f t="shared" si="99"/>
        <v>3071839.2222771002</v>
      </c>
      <c r="W294" s="64">
        <v>2925372.06</v>
      </c>
      <c r="X294" s="65">
        <v>216694.66812300001</v>
      </c>
      <c r="Y294" s="67">
        <f t="shared" si="95"/>
        <v>2979545.1310647004</v>
      </c>
      <c r="Z294" s="64">
        <v>3317654.46</v>
      </c>
      <c r="AA294" s="68">
        <v>22916.43</v>
      </c>
      <c r="AB294" s="65">
        <v>245752.69359400001</v>
      </c>
      <c r="AC294" s="67">
        <f t="shared" si="100"/>
        <v>3413283.8700466002</v>
      </c>
      <c r="AD294" s="64">
        <v>2966768.8</v>
      </c>
      <c r="AE294" s="68">
        <v>14036.31</v>
      </c>
      <c r="AF294" s="65">
        <v>219957.36178599999</v>
      </c>
      <c r="AG294" s="67">
        <f t="shared" si="101"/>
        <v>3070402.6410353999</v>
      </c>
      <c r="AH294" s="64">
        <v>2891502.96</v>
      </c>
      <c r="AI294" s="68">
        <v>7960.57</v>
      </c>
      <c r="AJ294" s="64">
        <v>111153.832949</v>
      </c>
      <c r="AK294" s="67">
        <f t="shared" si="102"/>
        <v>3117277.4127561003</v>
      </c>
      <c r="AL294" s="64">
        <v>3557307.06</v>
      </c>
      <c r="AM294" s="68">
        <v>15299.06</v>
      </c>
      <c r="AN294" s="64">
        <v>69728.070978000003</v>
      </c>
      <c r="AO294" s="67">
        <f t="shared" si="103"/>
        <v>3935007.9219242004</v>
      </c>
      <c r="AP294" s="69"/>
      <c r="AQ294" s="69"/>
      <c r="AR294" s="69"/>
      <c r="AS294" s="69"/>
      <c r="AT294" s="69"/>
      <c r="AU294" s="71"/>
      <c r="AV294" s="64">
        <v>36</v>
      </c>
      <c r="AW294" s="64">
        <v>39</v>
      </c>
      <c r="AX294" s="64">
        <v>41</v>
      </c>
      <c r="AY294" s="64">
        <v>70</v>
      </c>
      <c r="AZ294" s="64"/>
      <c r="BA294" s="64"/>
      <c r="BB294" s="64"/>
      <c r="BC294" s="64"/>
      <c r="BD294" s="72">
        <f t="shared" si="104"/>
        <v>3303103.4</v>
      </c>
      <c r="BE294" s="73">
        <f t="shared" si="96"/>
        <v>1674.15</v>
      </c>
      <c r="BF294" s="74">
        <f t="shared" ref="BF294:BF298" si="115">+$BJ$600</f>
        <v>3373.62</v>
      </c>
      <c r="BG294" s="66">
        <f t="shared" si="97"/>
        <v>3353054.3099999996</v>
      </c>
      <c r="BH294" s="75">
        <f t="shared" si="106"/>
        <v>1.2574623934862846E-3</v>
      </c>
      <c r="BI294" s="76">
        <f t="shared" si="107"/>
        <v>1.25746239348628E-3</v>
      </c>
      <c r="BJ294" s="76">
        <f>+BI294-'Izračun udjela za 2024. (euri)'!BI294</f>
        <v>4.2951684399916354E-8</v>
      </c>
    </row>
    <row r="295" spans="1:62" ht="15.75" customHeight="1" x14ac:dyDescent="0.25">
      <c r="A295" s="60">
        <v>1</v>
      </c>
      <c r="B295" s="61">
        <v>324</v>
      </c>
      <c r="C295" s="61">
        <v>6</v>
      </c>
      <c r="D295" s="62" t="s">
        <v>87</v>
      </c>
      <c r="E295" s="62" t="s">
        <v>374</v>
      </c>
      <c r="F295" s="63">
        <v>2300</v>
      </c>
      <c r="G295" s="64">
        <v>10</v>
      </c>
      <c r="H295" s="64">
        <v>2217427.58</v>
      </c>
      <c r="I295" s="65">
        <v>0</v>
      </c>
      <c r="J295" s="66">
        <v>2439170.3380000005</v>
      </c>
      <c r="K295" s="64">
        <v>2367772.2200000002</v>
      </c>
      <c r="L295" s="65">
        <v>0</v>
      </c>
      <c r="M295" s="66">
        <v>2604549.4420000003</v>
      </c>
      <c r="N295" s="64">
        <v>1601410.99</v>
      </c>
      <c r="O295" s="65">
        <v>0</v>
      </c>
      <c r="P295" s="66">
        <v>1761552.0890000002</v>
      </c>
      <c r="Q295" s="64">
        <v>2537639.2200000002</v>
      </c>
      <c r="R295" s="65">
        <v>0</v>
      </c>
      <c r="S295" s="66">
        <f t="shared" si="98"/>
        <v>2791403.1420000005</v>
      </c>
      <c r="T295" s="64">
        <v>1893519.41</v>
      </c>
      <c r="U295" s="65">
        <v>0</v>
      </c>
      <c r="V295" s="67">
        <f t="shared" si="99"/>
        <v>2082871.351</v>
      </c>
      <c r="W295" s="64">
        <v>2305274.8799999999</v>
      </c>
      <c r="X295" s="65">
        <v>0</v>
      </c>
      <c r="Y295" s="67">
        <f t="shared" si="95"/>
        <v>2535802.3680000002</v>
      </c>
      <c r="Z295" s="64">
        <v>2644252.1</v>
      </c>
      <c r="AA295" s="68">
        <v>3720.5</v>
      </c>
      <c r="AB295" s="65">
        <v>0</v>
      </c>
      <c r="AC295" s="67">
        <f t="shared" si="100"/>
        <v>2908677.3100000005</v>
      </c>
      <c r="AD295" s="64">
        <v>2534069.7400000002</v>
      </c>
      <c r="AE295" s="68">
        <v>0</v>
      </c>
      <c r="AF295" s="65">
        <v>0</v>
      </c>
      <c r="AG295" s="67">
        <f t="shared" si="101"/>
        <v>2787476.7140000006</v>
      </c>
      <c r="AH295" s="64">
        <v>2780388.37</v>
      </c>
      <c r="AI295" s="68">
        <v>0</v>
      </c>
      <c r="AJ295" s="64">
        <v>0</v>
      </c>
      <c r="AK295" s="67">
        <f t="shared" si="102"/>
        <v>3061727.2070000004</v>
      </c>
      <c r="AL295" s="64">
        <v>3486985.71</v>
      </c>
      <c r="AM295" s="68">
        <v>714.34</v>
      </c>
      <c r="AN295" s="64">
        <v>0</v>
      </c>
      <c r="AO295" s="67">
        <f t="shared" si="103"/>
        <v>3838198.5070000002</v>
      </c>
      <c r="AP295" s="69"/>
      <c r="AQ295" s="69"/>
      <c r="AR295" s="69"/>
      <c r="AS295" s="69"/>
      <c r="AT295" s="69"/>
      <c r="AU295" s="71"/>
      <c r="AV295" s="64">
        <v>0</v>
      </c>
      <c r="AW295" s="64">
        <v>0</v>
      </c>
      <c r="AX295" s="64">
        <v>2</v>
      </c>
      <c r="AY295" s="64">
        <v>2</v>
      </c>
      <c r="AZ295" s="64"/>
      <c r="BA295" s="64"/>
      <c r="BB295" s="64"/>
      <c r="BC295" s="64"/>
      <c r="BD295" s="72">
        <f t="shared" si="104"/>
        <v>3026376.42</v>
      </c>
      <c r="BE295" s="73">
        <f t="shared" si="96"/>
        <v>1315.82</v>
      </c>
      <c r="BF295" s="74">
        <f t="shared" si="115"/>
        <v>3373.62</v>
      </c>
      <c r="BG295" s="66">
        <f t="shared" si="97"/>
        <v>4732940</v>
      </c>
      <c r="BH295" s="75">
        <f t="shared" si="106"/>
        <v>1.7749471110197962E-3</v>
      </c>
      <c r="BI295" s="76">
        <f t="shared" si="107"/>
        <v>1.7749471110197999E-3</v>
      </c>
      <c r="BJ295" s="76">
        <f>+BI295-'Izračun udjela za 2024. (euri)'!BI295</f>
        <v>3.9741769520011336E-8</v>
      </c>
    </row>
    <row r="296" spans="1:62" ht="15.75" customHeight="1" x14ac:dyDescent="0.25">
      <c r="A296" s="60">
        <v>1</v>
      </c>
      <c r="B296" s="61">
        <v>325</v>
      </c>
      <c r="C296" s="61">
        <v>14</v>
      </c>
      <c r="D296" s="62" t="s">
        <v>87</v>
      </c>
      <c r="E296" s="62" t="s">
        <v>375</v>
      </c>
      <c r="F296" s="63">
        <v>1874</v>
      </c>
      <c r="G296" s="64">
        <v>10</v>
      </c>
      <c r="H296" s="64">
        <v>852056.15</v>
      </c>
      <c r="I296" s="65">
        <v>106098.8603</v>
      </c>
      <c r="J296" s="66">
        <v>820553.01867000014</v>
      </c>
      <c r="K296" s="64">
        <v>714914.54</v>
      </c>
      <c r="L296" s="65">
        <v>103878.29580000001</v>
      </c>
      <c r="M296" s="66">
        <v>672139.86862000008</v>
      </c>
      <c r="N296" s="64">
        <v>856363.86</v>
      </c>
      <c r="O296" s="65">
        <v>40371.222199999997</v>
      </c>
      <c r="P296" s="66">
        <v>897591.90158000006</v>
      </c>
      <c r="Q296" s="64">
        <v>1502746.98</v>
      </c>
      <c r="R296" s="65">
        <v>71399.696800000005</v>
      </c>
      <c r="S296" s="66">
        <f t="shared" si="98"/>
        <v>1574482.0115200002</v>
      </c>
      <c r="T296" s="64">
        <v>709474.78</v>
      </c>
      <c r="U296" s="65">
        <v>34136.369542</v>
      </c>
      <c r="V296" s="67">
        <f t="shared" si="99"/>
        <v>742872.25150380004</v>
      </c>
      <c r="W296" s="64">
        <v>1047451.18</v>
      </c>
      <c r="X296" s="65">
        <v>49878.784737000002</v>
      </c>
      <c r="Y296" s="67">
        <f t="shared" si="95"/>
        <v>1097329.6347893002</v>
      </c>
      <c r="Z296" s="64">
        <v>1321296.95</v>
      </c>
      <c r="AA296" s="68">
        <v>0</v>
      </c>
      <c r="AB296" s="65">
        <v>62919.051696000002</v>
      </c>
      <c r="AC296" s="67">
        <f t="shared" si="100"/>
        <v>1384215.6881344002</v>
      </c>
      <c r="AD296" s="64">
        <v>1060484.04</v>
      </c>
      <c r="AE296" s="68">
        <v>0</v>
      </c>
      <c r="AF296" s="65">
        <v>48674.145941000002</v>
      </c>
      <c r="AG296" s="67">
        <f t="shared" si="101"/>
        <v>1112990.8834649001</v>
      </c>
      <c r="AH296" s="64">
        <v>1316270.8</v>
      </c>
      <c r="AI296" s="68">
        <v>0</v>
      </c>
      <c r="AJ296" s="64">
        <v>62707.448751999997</v>
      </c>
      <c r="AK296" s="67">
        <f t="shared" si="102"/>
        <v>1378919.6863728003</v>
      </c>
      <c r="AL296" s="64">
        <v>1300915.04</v>
      </c>
      <c r="AM296" s="68">
        <v>0</v>
      </c>
      <c r="AN296" s="64">
        <v>63929.980239999997</v>
      </c>
      <c r="AO296" s="67">
        <f t="shared" si="103"/>
        <v>1360683.5657360002</v>
      </c>
      <c r="AP296" s="69"/>
      <c r="AQ296" s="69"/>
      <c r="AR296" s="69"/>
      <c r="AS296" s="69"/>
      <c r="AT296" s="69"/>
      <c r="AU296" s="71"/>
      <c r="AV296" s="64">
        <v>0</v>
      </c>
      <c r="AW296" s="64">
        <v>0</v>
      </c>
      <c r="AX296" s="64">
        <v>0</v>
      </c>
      <c r="AY296" s="64">
        <v>0</v>
      </c>
      <c r="AZ296" s="64"/>
      <c r="BA296" s="64"/>
      <c r="BB296" s="64"/>
      <c r="BC296" s="64"/>
      <c r="BD296" s="72">
        <f t="shared" si="104"/>
        <v>1266827.8899999999</v>
      </c>
      <c r="BE296" s="73">
        <f t="shared" si="96"/>
        <v>676</v>
      </c>
      <c r="BF296" s="74">
        <f t="shared" si="115"/>
        <v>3373.62</v>
      </c>
      <c r="BG296" s="66">
        <f t="shared" si="97"/>
        <v>5055339.88</v>
      </c>
      <c r="BH296" s="75">
        <f t="shared" si="106"/>
        <v>1.8958535107626894E-3</v>
      </c>
      <c r="BI296" s="76">
        <f t="shared" si="107"/>
        <v>1.89585351076269E-3</v>
      </c>
      <c r="BJ296" s="76">
        <f>+BI296-'Izračun udjela za 2024. (euri)'!BI296</f>
        <v>2.408693862009266E-8</v>
      </c>
    </row>
    <row r="297" spans="1:62" ht="15.75" customHeight="1" x14ac:dyDescent="0.25">
      <c r="A297" s="60">
        <v>1</v>
      </c>
      <c r="B297" s="61">
        <v>326</v>
      </c>
      <c r="C297" s="61">
        <v>5</v>
      </c>
      <c r="D297" s="62" t="s">
        <v>87</v>
      </c>
      <c r="E297" s="62" t="s">
        <v>376</v>
      </c>
      <c r="F297" s="63">
        <v>4553</v>
      </c>
      <c r="G297" s="64">
        <v>10</v>
      </c>
      <c r="H297" s="64">
        <v>4763537.93</v>
      </c>
      <c r="I297" s="65">
        <v>224567.61809999999</v>
      </c>
      <c r="J297" s="66">
        <v>4992867.3430900006</v>
      </c>
      <c r="K297" s="64">
        <v>4722355.8</v>
      </c>
      <c r="L297" s="65">
        <v>222626.1568</v>
      </c>
      <c r="M297" s="66">
        <v>4949702.6075200001</v>
      </c>
      <c r="N297" s="64">
        <v>4335560.21</v>
      </c>
      <c r="O297" s="65">
        <v>204391.10250000001</v>
      </c>
      <c r="P297" s="66">
        <v>4544286.0182500007</v>
      </c>
      <c r="Q297" s="64">
        <v>4986095.01</v>
      </c>
      <c r="R297" s="65">
        <v>236465.0766</v>
      </c>
      <c r="S297" s="66">
        <f t="shared" si="98"/>
        <v>5224592.92674</v>
      </c>
      <c r="T297" s="64">
        <v>4566678.87</v>
      </c>
      <c r="U297" s="65">
        <v>216921.884616</v>
      </c>
      <c r="V297" s="67">
        <f t="shared" si="99"/>
        <v>4784732.6839224007</v>
      </c>
      <c r="W297" s="64">
        <v>5566796.4199999999</v>
      </c>
      <c r="X297" s="65">
        <v>265085.34260700003</v>
      </c>
      <c r="Y297" s="67">
        <f t="shared" si="95"/>
        <v>5831882.1851323005</v>
      </c>
      <c r="Z297" s="64">
        <v>7137545.3200000003</v>
      </c>
      <c r="AA297" s="68">
        <v>2677.5</v>
      </c>
      <c r="AB297" s="65">
        <v>339882.77857800003</v>
      </c>
      <c r="AC297" s="67">
        <f t="shared" si="100"/>
        <v>7484383.5455642007</v>
      </c>
      <c r="AD297" s="64">
        <v>7021898.8399999999</v>
      </c>
      <c r="AE297" s="68">
        <v>3528.37</v>
      </c>
      <c r="AF297" s="65">
        <v>329568.8812</v>
      </c>
      <c r="AG297" s="67">
        <f t="shared" si="101"/>
        <v>7367581.747680001</v>
      </c>
      <c r="AH297" s="64">
        <v>6399800.5999999996</v>
      </c>
      <c r="AI297" s="68">
        <v>1638.93</v>
      </c>
      <c r="AJ297" s="64">
        <v>304751.84536699997</v>
      </c>
      <c r="AK297" s="67">
        <f t="shared" si="102"/>
        <v>6712650.8070963006</v>
      </c>
      <c r="AL297" s="64">
        <v>8766879.9600000009</v>
      </c>
      <c r="AM297" s="68">
        <v>1720.58</v>
      </c>
      <c r="AN297" s="64">
        <v>417469.66321000003</v>
      </c>
      <c r="AO297" s="67">
        <f t="shared" si="103"/>
        <v>9192358.688469002</v>
      </c>
      <c r="AP297" s="69"/>
      <c r="AQ297" s="69"/>
      <c r="AR297" s="69"/>
      <c r="AS297" s="69"/>
      <c r="AT297" s="69"/>
      <c r="AU297" s="71"/>
      <c r="AV297" s="64">
        <v>6</v>
      </c>
      <c r="AW297" s="64">
        <v>6</v>
      </c>
      <c r="AX297" s="64">
        <v>6</v>
      </c>
      <c r="AY297" s="64">
        <v>6</v>
      </c>
      <c r="AZ297" s="64"/>
      <c r="BA297" s="64"/>
      <c r="BB297" s="64"/>
      <c r="BC297" s="64"/>
      <c r="BD297" s="72">
        <f t="shared" si="104"/>
        <v>7317771.3899999997</v>
      </c>
      <c r="BE297" s="73">
        <f t="shared" si="96"/>
        <v>1607.24</v>
      </c>
      <c r="BF297" s="74">
        <f t="shared" si="115"/>
        <v>3373.62</v>
      </c>
      <c r="BG297" s="66">
        <f t="shared" si="97"/>
        <v>8042328.1399999997</v>
      </c>
      <c r="BH297" s="75">
        <f t="shared" si="106"/>
        <v>3.0160338178735016E-3</v>
      </c>
      <c r="BI297" s="76">
        <f t="shared" si="107"/>
        <v>3.0160338178734998E-3</v>
      </c>
      <c r="BJ297" s="76">
        <f>+BI297-'Izračun udjela za 2024. (euri)'!BI297</f>
        <v>1.0496469212990106E-7</v>
      </c>
    </row>
    <row r="298" spans="1:62" ht="15.75" customHeight="1" x14ac:dyDescent="0.25">
      <c r="A298" s="60">
        <v>1</v>
      </c>
      <c r="B298" s="61">
        <v>327</v>
      </c>
      <c r="C298" s="61">
        <v>14</v>
      </c>
      <c r="D298" s="62" t="s">
        <v>87</v>
      </c>
      <c r="E298" s="62" t="s">
        <v>377</v>
      </c>
      <c r="F298" s="63">
        <v>2485</v>
      </c>
      <c r="G298" s="64">
        <v>10</v>
      </c>
      <c r="H298" s="64">
        <v>3505922.47</v>
      </c>
      <c r="I298" s="65">
        <v>165279.8996</v>
      </c>
      <c r="J298" s="66">
        <v>3674706.8274400006</v>
      </c>
      <c r="K298" s="64">
        <v>3537533.74</v>
      </c>
      <c r="L298" s="65">
        <v>166770.14939999999</v>
      </c>
      <c r="M298" s="66">
        <v>3707839.9496600004</v>
      </c>
      <c r="N298" s="64">
        <v>2463936.2400000002</v>
      </c>
      <c r="O298" s="65">
        <v>116156.20239999999</v>
      </c>
      <c r="P298" s="66">
        <v>2582558.0413600006</v>
      </c>
      <c r="Q298" s="64">
        <v>3330429.67</v>
      </c>
      <c r="R298" s="65">
        <v>158030.1972</v>
      </c>
      <c r="S298" s="66">
        <f t="shared" si="98"/>
        <v>3489639.4200800005</v>
      </c>
      <c r="T298" s="64">
        <v>2641157.48</v>
      </c>
      <c r="U298" s="65">
        <v>125637.39449599999</v>
      </c>
      <c r="V298" s="67">
        <f t="shared" si="99"/>
        <v>2767072.0940544005</v>
      </c>
      <c r="W298" s="64">
        <v>3539834.69</v>
      </c>
      <c r="X298" s="65">
        <v>168563.546821</v>
      </c>
      <c r="Y298" s="67">
        <f t="shared" si="95"/>
        <v>3708398.2574969004</v>
      </c>
      <c r="Z298" s="64">
        <v>3955955.26</v>
      </c>
      <c r="AA298" s="68">
        <v>630</v>
      </c>
      <c r="AB298" s="65">
        <v>188378.76777499999</v>
      </c>
      <c r="AC298" s="67">
        <f t="shared" si="100"/>
        <v>4144334.1414474999</v>
      </c>
      <c r="AD298" s="64">
        <v>3658182.12</v>
      </c>
      <c r="AE298" s="68">
        <v>0</v>
      </c>
      <c r="AF298" s="65">
        <v>173091.21767799999</v>
      </c>
      <c r="AG298" s="67">
        <f t="shared" si="101"/>
        <v>3833599.9925542003</v>
      </c>
      <c r="AH298" s="64">
        <v>3154311.47</v>
      </c>
      <c r="AI298" s="68">
        <v>1182.31</v>
      </c>
      <c r="AJ298" s="64">
        <v>149615.164517</v>
      </c>
      <c r="AK298" s="67">
        <f t="shared" si="102"/>
        <v>3305165.9360313006</v>
      </c>
      <c r="AL298" s="64">
        <v>3751237.84</v>
      </c>
      <c r="AM298" s="68">
        <v>0</v>
      </c>
      <c r="AN298" s="64">
        <v>178651.69367400001</v>
      </c>
      <c r="AO298" s="67">
        <f t="shared" si="103"/>
        <v>3929844.7609586003</v>
      </c>
      <c r="AP298" s="69"/>
      <c r="AQ298" s="69"/>
      <c r="AR298" s="69"/>
      <c r="AS298" s="69"/>
      <c r="AT298" s="69"/>
      <c r="AU298" s="71"/>
      <c r="AV298" s="64">
        <v>0</v>
      </c>
      <c r="AW298" s="64">
        <v>0</v>
      </c>
      <c r="AX298" s="64">
        <v>0</v>
      </c>
      <c r="AY298" s="64">
        <v>0</v>
      </c>
      <c r="AZ298" s="64"/>
      <c r="BA298" s="64"/>
      <c r="BB298" s="64"/>
      <c r="BC298" s="64"/>
      <c r="BD298" s="72">
        <f t="shared" si="104"/>
        <v>3784268.62</v>
      </c>
      <c r="BE298" s="73">
        <f t="shared" si="96"/>
        <v>1522.84</v>
      </c>
      <c r="BF298" s="74">
        <f t="shared" si="115"/>
        <v>3373.62</v>
      </c>
      <c r="BG298" s="66">
        <f t="shared" si="97"/>
        <v>4599188.3</v>
      </c>
      <c r="BH298" s="75">
        <f t="shared" si="106"/>
        <v>1.7247875498360528E-3</v>
      </c>
      <c r="BI298" s="76">
        <f t="shared" si="107"/>
        <v>1.7247875498360499E-3</v>
      </c>
      <c r="BJ298" s="76">
        <f>+BI298-'Izračun udjela za 2024. (euri)'!BI298</f>
        <v>6.970988983994765E-8</v>
      </c>
    </row>
    <row r="299" spans="1:62" ht="15.75" customHeight="1" x14ac:dyDescent="0.25">
      <c r="A299" s="60">
        <v>1</v>
      </c>
      <c r="B299" s="61">
        <v>328</v>
      </c>
      <c r="C299" s="61">
        <v>3</v>
      </c>
      <c r="D299" s="62" t="s">
        <v>91</v>
      </c>
      <c r="E299" s="62" t="s">
        <v>378</v>
      </c>
      <c r="F299" s="63">
        <v>19950</v>
      </c>
      <c r="G299" s="64">
        <v>12</v>
      </c>
      <c r="H299" s="64">
        <v>26638009.77</v>
      </c>
      <c r="I299" s="65">
        <v>3925008.7009999999</v>
      </c>
      <c r="J299" s="66">
        <v>25438561.197280001</v>
      </c>
      <c r="K299" s="64">
        <v>28483978.91</v>
      </c>
      <c r="L299" s="65">
        <v>4006538.6529999999</v>
      </c>
      <c r="M299" s="66">
        <v>27414733.087840002</v>
      </c>
      <c r="N299" s="64">
        <v>26484333.800000001</v>
      </c>
      <c r="O299" s="65">
        <v>2383594.6812999998</v>
      </c>
      <c r="P299" s="66">
        <v>26992827.812944002</v>
      </c>
      <c r="Q299" s="64">
        <v>32476662.27</v>
      </c>
      <c r="R299" s="65">
        <v>2949529.3938000002</v>
      </c>
      <c r="S299" s="66">
        <f t="shared" si="98"/>
        <v>33070388.821343999</v>
      </c>
      <c r="T299" s="64">
        <v>28373050.579999998</v>
      </c>
      <c r="U299" s="65">
        <v>2569057.6998060001</v>
      </c>
      <c r="V299" s="67">
        <f t="shared" si="99"/>
        <v>28900472.025817279</v>
      </c>
      <c r="W299" s="64">
        <v>38189244.439999998</v>
      </c>
      <c r="X299" s="65">
        <v>3471750.7739829998</v>
      </c>
      <c r="Y299" s="67">
        <f t="shared" si="95"/>
        <v>38883592.905939043</v>
      </c>
      <c r="Z299" s="64">
        <v>42812423.840000004</v>
      </c>
      <c r="AA299" s="68">
        <v>43304.72</v>
      </c>
      <c r="AB299" s="65">
        <v>3892039.8976409999</v>
      </c>
      <c r="AC299" s="67">
        <f t="shared" si="100"/>
        <v>43612888.729042083</v>
      </c>
      <c r="AD299" s="64">
        <v>42884356.969999999</v>
      </c>
      <c r="AE299" s="68">
        <v>15908.52</v>
      </c>
      <c r="AF299" s="65">
        <v>3936704.0175629999</v>
      </c>
      <c r="AG299" s="67">
        <f t="shared" si="101"/>
        <v>43658993.764329441</v>
      </c>
      <c r="AH299" s="64">
        <v>36762644.829999998</v>
      </c>
      <c r="AI299" s="68">
        <v>8349.9500000000007</v>
      </c>
      <c r="AJ299" s="64">
        <v>613853.59424999997</v>
      </c>
      <c r="AK299" s="67">
        <f t="shared" si="102"/>
        <v>40544494.240039997</v>
      </c>
      <c r="AL299" s="64">
        <v>48300655.490000002</v>
      </c>
      <c r="AM299" s="68">
        <v>13742.81</v>
      </c>
      <c r="AN299" s="64">
        <v>4378546.7201370001</v>
      </c>
      <c r="AO299" s="67">
        <f t="shared" si="103"/>
        <v>49279849.875046566</v>
      </c>
      <c r="AP299" s="69"/>
      <c r="AQ299" s="69"/>
      <c r="AR299" s="69"/>
      <c r="AS299" s="69"/>
      <c r="AT299" s="69"/>
      <c r="AU299" s="71"/>
      <c r="AV299" s="64">
        <v>42</v>
      </c>
      <c r="AW299" s="64">
        <v>33</v>
      </c>
      <c r="AX299" s="64">
        <v>40</v>
      </c>
      <c r="AY299" s="64">
        <v>61</v>
      </c>
      <c r="AZ299" s="64"/>
      <c r="BA299" s="64"/>
      <c r="BB299" s="64"/>
      <c r="BC299" s="64"/>
      <c r="BD299" s="72">
        <f t="shared" si="104"/>
        <v>43195963.899999999</v>
      </c>
      <c r="BE299" s="73">
        <f t="shared" si="96"/>
        <v>2165.21</v>
      </c>
      <c r="BF299" s="74">
        <f>+$BJ$601</f>
        <v>3415.13</v>
      </c>
      <c r="BG299" s="66">
        <f t="shared" si="97"/>
        <v>24935904</v>
      </c>
      <c r="BH299" s="75">
        <f t="shared" si="106"/>
        <v>9.3514624663458626E-3</v>
      </c>
      <c r="BI299" s="76">
        <f t="shared" si="107"/>
        <v>9.3514624663458609E-3</v>
      </c>
      <c r="BJ299" s="76">
        <f>+BI299-'Izračun udjela za 2024. (euri)'!BI299</f>
        <v>-4.3077390692904116E-7</v>
      </c>
    </row>
    <row r="300" spans="1:62" ht="15.75" customHeight="1" x14ac:dyDescent="0.25">
      <c r="A300" s="60">
        <v>1</v>
      </c>
      <c r="B300" s="61">
        <v>329</v>
      </c>
      <c r="C300" s="61">
        <v>2</v>
      </c>
      <c r="D300" s="62" t="s">
        <v>87</v>
      </c>
      <c r="E300" s="62" t="s">
        <v>379</v>
      </c>
      <c r="F300" s="63">
        <v>2270</v>
      </c>
      <c r="G300" s="64">
        <v>10</v>
      </c>
      <c r="H300" s="64">
        <v>3268110.72</v>
      </c>
      <c r="I300" s="65">
        <v>0</v>
      </c>
      <c r="J300" s="66">
        <v>3594921.7920000004</v>
      </c>
      <c r="K300" s="64">
        <v>3367119.78</v>
      </c>
      <c r="L300" s="65">
        <v>0</v>
      </c>
      <c r="M300" s="66">
        <v>3703831.7579999999</v>
      </c>
      <c r="N300" s="64">
        <v>2883407.35</v>
      </c>
      <c r="O300" s="65">
        <v>0</v>
      </c>
      <c r="P300" s="66">
        <v>3171748.0850000004</v>
      </c>
      <c r="Q300" s="64">
        <v>3860443.43</v>
      </c>
      <c r="R300" s="65">
        <v>0</v>
      </c>
      <c r="S300" s="66">
        <f t="shared" si="98"/>
        <v>4246487.773000001</v>
      </c>
      <c r="T300" s="64">
        <v>3899831.63</v>
      </c>
      <c r="U300" s="65">
        <v>0</v>
      </c>
      <c r="V300" s="67">
        <f t="shared" si="99"/>
        <v>4289814.7930000005</v>
      </c>
      <c r="W300" s="64">
        <v>4969284.68</v>
      </c>
      <c r="X300" s="65">
        <v>0</v>
      </c>
      <c r="Y300" s="67">
        <f t="shared" si="95"/>
        <v>5466213.148</v>
      </c>
      <c r="Z300" s="64">
        <v>6041552.9000000004</v>
      </c>
      <c r="AA300" s="68">
        <v>1537.5</v>
      </c>
      <c r="AB300" s="65">
        <v>0</v>
      </c>
      <c r="AC300" s="67">
        <f t="shared" si="100"/>
        <v>6645708.1900000013</v>
      </c>
      <c r="AD300" s="64">
        <v>6361743.3899999997</v>
      </c>
      <c r="AE300" s="68">
        <v>450</v>
      </c>
      <c r="AF300" s="65">
        <v>0</v>
      </c>
      <c r="AG300" s="67">
        <f t="shared" si="101"/>
        <v>6997917.7290000003</v>
      </c>
      <c r="AH300" s="64">
        <v>5435044.9500000002</v>
      </c>
      <c r="AI300" s="68">
        <v>600</v>
      </c>
      <c r="AJ300" s="64">
        <v>0</v>
      </c>
      <c r="AK300" s="67">
        <f t="shared" si="102"/>
        <v>5978549.4450000003</v>
      </c>
      <c r="AL300" s="64">
        <v>6844125.3700000001</v>
      </c>
      <c r="AM300" s="68">
        <v>-900</v>
      </c>
      <c r="AN300" s="64">
        <v>0</v>
      </c>
      <c r="AO300" s="67">
        <f t="shared" si="103"/>
        <v>7528537.9070000006</v>
      </c>
      <c r="AP300" s="69"/>
      <c r="AQ300" s="69"/>
      <c r="AR300" s="69"/>
      <c r="AS300" s="69"/>
      <c r="AT300" s="69"/>
      <c r="AU300" s="71"/>
      <c r="AV300" s="64">
        <v>0</v>
      </c>
      <c r="AW300" s="64">
        <v>0</v>
      </c>
      <c r="AX300" s="64">
        <v>0</v>
      </c>
      <c r="AY300" s="64">
        <v>0</v>
      </c>
      <c r="AZ300" s="64"/>
      <c r="BA300" s="64"/>
      <c r="BB300" s="64"/>
      <c r="BC300" s="64"/>
      <c r="BD300" s="72">
        <f t="shared" si="104"/>
        <v>6523385.2800000003</v>
      </c>
      <c r="BE300" s="73">
        <f t="shared" si="96"/>
        <v>2873.74</v>
      </c>
      <c r="BF300" s="74">
        <f t="shared" ref="BF300:BF304" si="116">+$BJ$600</f>
        <v>3373.62</v>
      </c>
      <c r="BG300" s="66">
        <f t="shared" si="97"/>
        <v>1134727.6000000003</v>
      </c>
      <c r="BH300" s="75">
        <f t="shared" si="106"/>
        <v>4.2554553309664343E-4</v>
      </c>
      <c r="BI300" s="76">
        <f t="shared" si="107"/>
        <v>4.2554553309664299E-4</v>
      </c>
      <c r="BJ300" s="76">
        <f>+BI300-'Izračun udjela za 2024. (euri)'!BI300</f>
        <v>3.3761969759997772E-8</v>
      </c>
    </row>
    <row r="301" spans="1:62" ht="15.75" customHeight="1" x14ac:dyDescent="0.25">
      <c r="A301" s="60">
        <v>1</v>
      </c>
      <c r="B301" s="61">
        <v>330</v>
      </c>
      <c r="C301" s="61">
        <v>18</v>
      </c>
      <c r="D301" s="62" t="s">
        <v>87</v>
      </c>
      <c r="E301" s="62" t="s">
        <v>380</v>
      </c>
      <c r="F301" s="63">
        <v>1722</v>
      </c>
      <c r="G301" s="64">
        <v>10</v>
      </c>
      <c r="H301" s="64">
        <v>3287983.76</v>
      </c>
      <c r="I301" s="65">
        <v>63824.786</v>
      </c>
      <c r="J301" s="66">
        <v>3546574.8714000001</v>
      </c>
      <c r="K301" s="64">
        <v>3468793.22</v>
      </c>
      <c r="L301" s="65">
        <v>67334.556899999996</v>
      </c>
      <c r="M301" s="66">
        <v>3741604.5294100004</v>
      </c>
      <c r="N301" s="64">
        <v>3287395.88</v>
      </c>
      <c r="O301" s="65">
        <v>63814.439700000003</v>
      </c>
      <c r="P301" s="66">
        <v>3545939.58433</v>
      </c>
      <c r="Q301" s="64">
        <v>3514221.04</v>
      </c>
      <c r="R301" s="65">
        <v>69023.330799999996</v>
      </c>
      <c r="S301" s="66">
        <f t="shared" si="98"/>
        <v>3789717.4801200004</v>
      </c>
      <c r="T301" s="64">
        <v>3900496.52</v>
      </c>
      <c r="U301" s="65">
        <v>76701.721166999996</v>
      </c>
      <c r="V301" s="67">
        <f t="shared" si="99"/>
        <v>4206174.2787163006</v>
      </c>
      <c r="W301" s="64">
        <v>4445521.8099999996</v>
      </c>
      <c r="X301" s="65">
        <v>87167.137277000002</v>
      </c>
      <c r="Y301" s="67">
        <f t="shared" si="95"/>
        <v>4794190.1399953002</v>
      </c>
      <c r="Z301" s="64">
        <v>5292879.6900000004</v>
      </c>
      <c r="AA301" s="68">
        <v>88706.16</v>
      </c>
      <c r="AB301" s="65">
        <v>103781.967647</v>
      </c>
      <c r="AC301" s="67">
        <f t="shared" si="100"/>
        <v>6199480.718588301</v>
      </c>
      <c r="AD301" s="64">
        <v>4397652.1900000004</v>
      </c>
      <c r="AE301" s="68">
        <v>48418.080000000002</v>
      </c>
      <c r="AF301" s="65">
        <v>86477.483999000004</v>
      </c>
      <c r="AG301" s="67">
        <f t="shared" si="101"/>
        <v>5274782.2886011004</v>
      </c>
      <c r="AH301" s="64">
        <v>4334272.5999999996</v>
      </c>
      <c r="AI301" s="68">
        <v>83279.8</v>
      </c>
      <c r="AJ301" s="64">
        <v>84855.103197000004</v>
      </c>
      <c r="AK301" s="67">
        <f t="shared" si="102"/>
        <v>5262551.4664833006</v>
      </c>
      <c r="AL301" s="64">
        <v>4551481.4400000004</v>
      </c>
      <c r="AM301" s="68">
        <v>63863.12</v>
      </c>
      <c r="AN301" s="64">
        <v>0</v>
      </c>
      <c r="AO301" s="67">
        <f t="shared" si="103"/>
        <v>5748180.1520000007</v>
      </c>
      <c r="AP301" s="69"/>
      <c r="AQ301" s="69"/>
      <c r="AR301" s="69"/>
      <c r="AS301" s="69"/>
      <c r="AT301" s="69"/>
      <c r="AU301" s="71"/>
      <c r="AV301" s="64">
        <v>357</v>
      </c>
      <c r="AW301" s="64">
        <v>355</v>
      </c>
      <c r="AX301" s="64">
        <v>412</v>
      </c>
      <c r="AY301" s="64">
        <v>492</v>
      </c>
      <c r="AZ301" s="64"/>
      <c r="BA301" s="64"/>
      <c r="BB301" s="64"/>
      <c r="BC301" s="64"/>
      <c r="BD301" s="72">
        <f t="shared" si="104"/>
        <v>5455836.9500000002</v>
      </c>
      <c r="BE301" s="73">
        <f t="shared" si="96"/>
        <v>3168.31</v>
      </c>
      <c r="BF301" s="74">
        <f t="shared" si="116"/>
        <v>3373.62</v>
      </c>
      <c r="BG301" s="66">
        <f t="shared" si="97"/>
        <v>353543.81999999989</v>
      </c>
      <c r="BH301" s="75">
        <f t="shared" si="106"/>
        <v>1.3258599980728737E-4</v>
      </c>
      <c r="BI301" s="76">
        <f t="shared" si="107"/>
        <v>1.3258599980728699E-4</v>
      </c>
      <c r="BJ301" s="76">
        <f>+BI301-'Izračun udjela za 2024. (euri)'!BI301</f>
        <v>4.4919937435976319E-8</v>
      </c>
    </row>
    <row r="302" spans="1:62" ht="15.75" customHeight="1" x14ac:dyDescent="0.25">
      <c r="A302" s="60">
        <v>1</v>
      </c>
      <c r="B302" s="61">
        <v>331</v>
      </c>
      <c r="C302" s="61">
        <v>1</v>
      </c>
      <c r="D302" s="62" t="s">
        <v>87</v>
      </c>
      <c r="E302" s="62" t="s">
        <v>381</v>
      </c>
      <c r="F302" s="63">
        <v>3484</v>
      </c>
      <c r="G302" s="64">
        <v>10</v>
      </c>
      <c r="H302" s="64">
        <v>7401895.7199999997</v>
      </c>
      <c r="I302" s="65">
        <v>244388.6857</v>
      </c>
      <c r="J302" s="66">
        <v>7873257.7377300002</v>
      </c>
      <c r="K302" s="64">
        <v>6866937.0099999998</v>
      </c>
      <c r="L302" s="65">
        <v>227075.13459999999</v>
      </c>
      <c r="M302" s="66">
        <v>7303848.0629399996</v>
      </c>
      <c r="N302" s="64">
        <v>6349322.54</v>
      </c>
      <c r="O302" s="65">
        <v>355801.65059999999</v>
      </c>
      <c r="P302" s="66">
        <v>6592872.9783399999</v>
      </c>
      <c r="Q302" s="64">
        <v>6651912.2599999998</v>
      </c>
      <c r="R302" s="65">
        <v>374339.88569999998</v>
      </c>
      <c r="S302" s="66">
        <f t="shared" si="98"/>
        <v>6905329.61173</v>
      </c>
      <c r="T302" s="64">
        <v>6114044.0199999996</v>
      </c>
      <c r="U302" s="65">
        <v>344960.77776600001</v>
      </c>
      <c r="V302" s="67">
        <f t="shared" si="99"/>
        <v>6345991.5664573992</v>
      </c>
      <c r="W302" s="64">
        <v>7985863.6500000004</v>
      </c>
      <c r="X302" s="65">
        <v>452030.34251500003</v>
      </c>
      <c r="Y302" s="67">
        <f t="shared" si="95"/>
        <v>8287216.6382335005</v>
      </c>
      <c r="Z302" s="64">
        <v>8811367.6300000008</v>
      </c>
      <c r="AA302" s="68">
        <v>16401.13</v>
      </c>
      <c r="AB302" s="65">
        <v>498756.973061</v>
      </c>
      <c r="AC302" s="67">
        <f t="shared" si="100"/>
        <v>9185230.479632901</v>
      </c>
      <c r="AD302" s="64">
        <v>7838584.5700000003</v>
      </c>
      <c r="AE302" s="68">
        <v>19737.509999999998</v>
      </c>
      <c r="AF302" s="65">
        <v>445878.27684900002</v>
      </c>
      <c r="AG302" s="67">
        <f t="shared" si="101"/>
        <v>8169665.6614661012</v>
      </c>
      <c r="AH302" s="64">
        <v>7367045.3099999996</v>
      </c>
      <c r="AI302" s="68">
        <v>6485</v>
      </c>
      <c r="AJ302" s="64">
        <v>417137.78924999997</v>
      </c>
      <c r="AK302" s="67">
        <f t="shared" si="102"/>
        <v>7713664.7728249999</v>
      </c>
      <c r="AL302" s="64">
        <v>9814791.0299999993</v>
      </c>
      <c r="AM302" s="68">
        <v>12706.97</v>
      </c>
      <c r="AN302" s="64">
        <v>555572.076</v>
      </c>
      <c r="AO302" s="67">
        <f t="shared" si="103"/>
        <v>10253663.182399999</v>
      </c>
      <c r="AP302" s="69"/>
      <c r="AQ302" s="69"/>
      <c r="AR302" s="69"/>
      <c r="AS302" s="69"/>
      <c r="AT302" s="69"/>
      <c r="AU302" s="71"/>
      <c r="AV302" s="64">
        <v>36</v>
      </c>
      <c r="AW302" s="64">
        <v>36</v>
      </c>
      <c r="AX302" s="64">
        <v>46</v>
      </c>
      <c r="AY302" s="64">
        <v>50</v>
      </c>
      <c r="AZ302" s="64"/>
      <c r="BA302" s="64"/>
      <c r="BB302" s="64"/>
      <c r="BC302" s="64"/>
      <c r="BD302" s="72">
        <f t="shared" si="104"/>
        <v>8721888.1500000004</v>
      </c>
      <c r="BE302" s="73">
        <f t="shared" si="96"/>
        <v>2503.41</v>
      </c>
      <c r="BF302" s="74">
        <f t="shared" si="116"/>
        <v>3373.62</v>
      </c>
      <c r="BG302" s="66">
        <f t="shared" si="97"/>
        <v>3031811.64</v>
      </c>
      <c r="BH302" s="75">
        <f t="shared" si="106"/>
        <v>1.1369899706259092E-3</v>
      </c>
      <c r="BI302" s="76">
        <f t="shared" si="107"/>
        <v>1.1369899706259101E-3</v>
      </c>
      <c r="BJ302" s="76">
        <f>+BI302-'Izračun udjela za 2024. (euri)'!BI302</f>
        <v>6.2442733330140762E-8</v>
      </c>
    </row>
    <row r="303" spans="1:62" ht="15.75" customHeight="1" x14ac:dyDescent="0.25">
      <c r="A303" s="60">
        <v>1</v>
      </c>
      <c r="B303" s="61">
        <v>332</v>
      </c>
      <c r="C303" s="61">
        <v>10</v>
      </c>
      <c r="D303" s="62" t="s">
        <v>87</v>
      </c>
      <c r="E303" s="62" t="s">
        <v>382</v>
      </c>
      <c r="F303" s="63">
        <v>8402</v>
      </c>
      <c r="G303" s="64">
        <v>10</v>
      </c>
      <c r="H303" s="64">
        <v>8188684.0499999998</v>
      </c>
      <c r="I303" s="65">
        <v>0</v>
      </c>
      <c r="J303" s="66">
        <v>9007552.4550000001</v>
      </c>
      <c r="K303" s="64">
        <v>8081105</v>
      </c>
      <c r="L303" s="65">
        <v>0</v>
      </c>
      <c r="M303" s="66">
        <v>8889215.5</v>
      </c>
      <c r="N303" s="64">
        <v>5094355.21</v>
      </c>
      <c r="O303" s="65">
        <v>0</v>
      </c>
      <c r="P303" s="66">
        <v>5603790.7310000006</v>
      </c>
      <c r="Q303" s="64">
        <v>6375740.3600000003</v>
      </c>
      <c r="R303" s="65">
        <v>0</v>
      </c>
      <c r="S303" s="66">
        <f t="shared" si="98"/>
        <v>7013314.3960000006</v>
      </c>
      <c r="T303" s="64">
        <v>6059683.3899999997</v>
      </c>
      <c r="U303" s="65">
        <v>0</v>
      </c>
      <c r="V303" s="67">
        <f t="shared" si="99"/>
        <v>6665651.7290000003</v>
      </c>
      <c r="W303" s="64">
        <v>8401769.8499999996</v>
      </c>
      <c r="X303" s="65">
        <v>0</v>
      </c>
      <c r="Y303" s="67">
        <f t="shared" si="95"/>
        <v>9241946.8350000009</v>
      </c>
      <c r="Z303" s="64">
        <v>10119611.85</v>
      </c>
      <c r="AA303" s="68">
        <v>45030.8</v>
      </c>
      <c r="AB303" s="65">
        <v>0</v>
      </c>
      <c r="AC303" s="67">
        <f t="shared" si="100"/>
        <v>11088639.154999999</v>
      </c>
      <c r="AD303" s="64">
        <v>10548425.18</v>
      </c>
      <c r="AE303" s="68">
        <v>14168.23</v>
      </c>
      <c r="AF303" s="65">
        <v>0</v>
      </c>
      <c r="AG303" s="67">
        <f t="shared" si="101"/>
        <v>11594282.645</v>
      </c>
      <c r="AH303" s="64">
        <v>9055814.7400000002</v>
      </c>
      <c r="AI303" s="68">
        <v>5713.36</v>
      </c>
      <c r="AJ303" s="64">
        <v>0</v>
      </c>
      <c r="AK303" s="67">
        <f t="shared" si="102"/>
        <v>9965011.5180000011</v>
      </c>
      <c r="AL303" s="64">
        <v>12614696.9</v>
      </c>
      <c r="AM303" s="68">
        <v>1447.62</v>
      </c>
      <c r="AN303" s="64">
        <v>0</v>
      </c>
      <c r="AO303" s="67">
        <f t="shared" si="103"/>
        <v>13884474.208000002</v>
      </c>
      <c r="AP303" s="69"/>
      <c r="AQ303" s="69"/>
      <c r="AR303" s="69"/>
      <c r="AS303" s="69"/>
      <c r="AT303" s="69"/>
      <c r="AU303" s="71"/>
      <c r="AV303" s="64">
        <v>4</v>
      </c>
      <c r="AW303" s="64">
        <v>4</v>
      </c>
      <c r="AX303" s="64">
        <v>6</v>
      </c>
      <c r="AY303" s="64">
        <v>6</v>
      </c>
      <c r="AZ303" s="64"/>
      <c r="BA303" s="64"/>
      <c r="BB303" s="64"/>
      <c r="BC303" s="64"/>
      <c r="BD303" s="72">
        <f t="shared" si="104"/>
        <v>11154870.869999999</v>
      </c>
      <c r="BE303" s="73">
        <f t="shared" si="96"/>
        <v>1327.64</v>
      </c>
      <c r="BF303" s="74">
        <f t="shared" si="116"/>
        <v>3373.62</v>
      </c>
      <c r="BG303" s="66">
        <f t="shared" si="97"/>
        <v>17190323.959999997</v>
      </c>
      <c r="BH303" s="75">
        <f t="shared" si="106"/>
        <v>6.4467151179386133E-3</v>
      </c>
      <c r="BI303" s="76">
        <f t="shared" si="107"/>
        <v>6.4467151179386098E-3</v>
      </c>
      <c r="BJ303" s="76">
        <f>+BI303-'Izračun udjela za 2024. (euri)'!BI303</f>
        <v>1.7417666735991544E-7</v>
      </c>
    </row>
    <row r="304" spans="1:62" ht="15.75" customHeight="1" x14ac:dyDescent="0.25">
      <c r="A304" s="60">
        <v>1</v>
      </c>
      <c r="B304" s="61">
        <v>333</v>
      </c>
      <c r="C304" s="61">
        <v>4</v>
      </c>
      <c r="D304" s="62" t="s">
        <v>87</v>
      </c>
      <c r="E304" s="62" t="s">
        <v>383</v>
      </c>
      <c r="F304" s="63">
        <v>1650</v>
      </c>
      <c r="G304" s="64">
        <v>10</v>
      </c>
      <c r="H304" s="64">
        <v>663419.72</v>
      </c>
      <c r="I304" s="65">
        <v>0</v>
      </c>
      <c r="J304" s="66">
        <v>729761.69200000004</v>
      </c>
      <c r="K304" s="64">
        <v>426031.56</v>
      </c>
      <c r="L304" s="65">
        <v>0</v>
      </c>
      <c r="M304" s="66">
        <v>468634.71600000001</v>
      </c>
      <c r="N304" s="64">
        <v>468170.29</v>
      </c>
      <c r="O304" s="65">
        <v>0</v>
      </c>
      <c r="P304" s="66">
        <v>514987.31900000002</v>
      </c>
      <c r="Q304" s="64">
        <v>732416.62</v>
      </c>
      <c r="R304" s="65">
        <v>0</v>
      </c>
      <c r="S304" s="66">
        <f t="shared" si="98"/>
        <v>805658.28200000001</v>
      </c>
      <c r="T304" s="64">
        <v>391827.11</v>
      </c>
      <c r="U304" s="65">
        <v>0</v>
      </c>
      <c r="V304" s="67">
        <f t="shared" si="99"/>
        <v>431009.821</v>
      </c>
      <c r="W304" s="64">
        <v>968382.99</v>
      </c>
      <c r="X304" s="65">
        <v>0</v>
      </c>
      <c r="Y304" s="67">
        <f t="shared" si="95"/>
        <v>1065221.2890000001</v>
      </c>
      <c r="Z304" s="64">
        <v>1222571.73</v>
      </c>
      <c r="AA304" s="68">
        <v>6003.65</v>
      </c>
      <c r="AB304" s="65">
        <v>0</v>
      </c>
      <c r="AC304" s="67">
        <f t="shared" si="100"/>
        <v>1442174.8880000003</v>
      </c>
      <c r="AD304" s="64">
        <v>645042.36</v>
      </c>
      <c r="AE304" s="68">
        <v>6194.8</v>
      </c>
      <c r="AF304" s="65">
        <v>0</v>
      </c>
      <c r="AG304" s="67">
        <f t="shared" si="101"/>
        <v>819882.31599999999</v>
      </c>
      <c r="AH304" s="64">
        <v>653312.76</v>
      </c>
      <c r="AI304" s="68">
        <v>11060.05</v>
      </c>
      <c r="AJ304" s="64">
        <v>0</v>
      </c>
      <c r="AK304" s="67">
        <f t="shared" si="102"/>
        <v>836827.98100000003</v>
      </c>
      <c r="AL304" s="64">
        <v>949054.04</v>
      </c>
      <c r="AM304" s="68">
        <v>16772.830000000002</v>
      </c>
      <c r="AN304" s="64">
        <v>0</v>
      </c>
      <c r="AO304" s="67">
        <f t="shared" si="103"/>
        <v>1216909.331</v>
      </c>
      <c r="AP304" s="69"/>
      <c r="AQ304" s="69"/>
      <c r="AR304" s="69"/>
      <c r="AS304" s="69"/>
      <c r="AT304" s="69"/>
      <c r="AU304" s="71"/>
      <c r="AV304" s="64">
        <v>63</v>
      </c>
      <c r="AW304" s="64">
        <v>71</v>
      </c>
      <c r="AX304" s="64">
        <v>79</v>
      </c>
      <c r="AY304" s="64">
        <v>116</v>
      </c>
      <c r="AZ304" s="64"/>
      <c r="BA304" s="64"/>
      <c r="BB304" s="64"/>
      <c r="BC304" s="64"/>
      <c r="BD304" s="72">
        <f t="shared" si="104"/>
        <v>1076203.1599999999</v>
      </c>
      <c r="BE304" s="73">
        <f t="shared" si="96"/>
        <v>652.24</v>
      </c>
      <c r="BF304" s="74">
        <f t="shared" si="116"/>
        <v>3373.62</v>
      </c>
      <c r="BG304" s="66">
        <f t="shared" si="97"/>
        <v>4490277</v>
      </c>
      <c r="BH304" s="75">
        <f t="shared" si="106"/>
        <v>1.6839436352095395E-3</v>
      </c>
      <c r="BI304" s="76">
        <f t="shared" si="107"/>
        <v>1.6839436352095399E-3</v>
      </c>
      <c r="BJ304" s="76">
        <f>+BI304-'Izračun udjela za 2024. (euri)'!BI304</f>
        <v>3.7449960719982897E-8</v>
      </c>
    </row>
    <row r="305" spans="1:62" ht="15.75" customHeight="1" x14ac:dyDescent="0.25">
      <c r="A305" s="60">
        <v>1</v>
      </c>
      <c r="B305" s="61">
        <v>334</v>
      </c>
      <c r="C305" s="61">
        <v>11</v>
      </c>
      <c r="D305" s="62" t="s">
        <v>91</v>
      </c>
      <c r="E305" s="62" t="s">
        <v>384</v>
      </c>
      <c r="F305" s="63">
        <v>9138</v>
      </c>
      <c r="G305" s="64">
        <v>12</v>
      </c>
      <c r="H305" s="64">
        <v>8791930.1099999994</v>
      </c>
      <c r="I305" s="65">
        <v>791273.71539999999</v>
      </c>
      <c r="J305" s="66">
        <v>8960735.1619520001</v>
      </c>
      <c r="K305" s="64">
        <v>8564721.1999999993</v>
      </c>
      <c r="L305" s="65">
        <v>770824.91650000005</v>
      </c>
      <c r="M305" s="66">
        <v>8729163.8375199996</v>
      </c>
      <c r="N305" s="64">
        <v>5005117.47</v>
      </c>
      <c r="O305" s="65">
        <v>450461.67920000001</v>
      </c>
      <c r="P305" s="66">
        <v>5101214.485696</v>
      </c>
      <c r="Q305" s="64">
        <v>6620372.1900000004</v>
      </c>
      <c r="R305" s="65">
        <v>604070.33530000004</v>
      </c>
      <c r="S305" s="66">
        <f t="shared" si="98"/>
        <v>6738258.0772640007</v>
      </c>
      <c r="T305" s="64">
        <v>6810505.0800000001</v>
      </c>
      <c r="U305" s="65">
        <v>625273.33671399998</v>
      </c>
      <c r="V305" s="67">
        <f t="shared" si="99"/>
        <v>6927459.5524803214</v>
      </c>
      <c r="W305" s="64">
        <v>8732263.0700000003</v>
      </c>
      <c r="X305" s="65">
        <v>793842.749557</v>
      </c>
      <c r="Y305" s="67">
        <f t="shared" si="95"/>
        <v>8891030.7588961609</v>
      </c>
      <c r="Z305" s="64">
        <v>10171089.41</v>
      </c>
      <c r="AA305" s="68">
        <v>29092.43</v>
      </c>
      <c r="AB305" s="65">
        <v>924645.20669100003</v>
      </c>
      <c r="AC305" s="67">
        <f t="shared" si="100"/>
        <v>10358713.986106081</v>
      </c>
      <c r="AD305" s="64">
        <v>11027235.210000001</v>
      </c>
      <c r="AE305" s="68">
        <v>4618.3500000000004</v>
      </c>
      <c r="AF305" s="65">
        <v>1021575.2525919999</v>
      </c>
      <c r="AG305" s="67">
        <f t="shared" si="101"/>
        <v>11226366.600296963</v>
      </c>
      <c r="AH305" s="64">
        <v>9447639.6799999997</v>
      </c>
      <c r="AI305" s="68">
        <v>4117.8100000000004</v>
      </c>
      <c r="AJ305" s="64">
        <v>0</v>
      </c>
      <c r="AK305" s="67">
        <f t="shared" si="102"/>
        <v>10612024.4944</v>
      </c>
      <c r="AL305" s="64">
        <v>11084327.73</v>
      </c>
      <c r="AM305" s="68">
        <v>4439.3999999999996</v>
      </c>
      <c r="AN305" s="64">
        <v>0</v>
      </c>
      <c r="AO305" s="67">
        <f t="shared" si="103"/>
        <v>12441394.9296</v>
      </c>
      <c r="AP305" s="69"/>
      <c r="AQ305" s="69"/>
      <c r="AR305" s="69"/>
      <c r="AS305" s="69"/>
      <c r="AT305" s="69"/>
      <c r="AU305" s="71"/>
      <c r="AV305" s="64">
        <v>21</v>
      </c>
      <c r="AW305" s="64">
        <v>15</v>
      </c>
      <c r="AX305" s="64">
        <v>21</v>
      </c>
      <c r="AY305" s="64">
        <v>19</v>
      </c>
      <c r="AZ305" s="64"/>
      <c r="BA305" s="64"/>
      <c r="BB305" s="64"/>
      <c r="BC305" s="64"/>
      <c r="BD305" s="72">
        <f t="shared" si="104"/>
        <v>10705906.15</v>
      </c>
      <c r="BE305" s="73">
        <f t="shared" si="96"/>
        <v>1171.58</v>
      </c>
      <c r="BF305" s="74">
        <f t="shared" ref="BF305:BF306" si="117">+$BJ$601</f>
        <v>3415.13</v>
      </c>
      <c r="BG305" s="66">
        <f t="shared" si="97"/>
        <v>20501559.900000002</v>
      </c>
      <c r="BH305" s="75">
        <f t="shared" si="106"/>
        <v>7.6884947867296664E-3</v>
      </c>
      <c r="BI305" s="76">
        <f t="shared" si="107"/>
        <v>7.6884947867296698E-3</v>
      </c>
      <c r="BJ305" s="76">
        <f>+BI305-'Izračun udjela za 2024. (euri)'!BI305</f>
        <v>-1.8141120810416522E-8</v>
      </c>
    </row>
    <row r="306" spans="1:62" ht="15.75" customHeight="1" x14ac:dyDescent="0.25">
      <c r="A306" s="60">
        <v>1</v>
      </c>
      <c r="B306" s="61">
        <v>335</v>
      </c>
      <c r="C306" s="61">
        <v>19</v>
      </c>
      <c r="D306" s="62" t="s">
        <v>91</v>
      </c>
      <c r="E306" s="62" t="s">
        <v>385</v>
      </c>
      <c r="F306" s="63">
        <v>8220</v>
      </c>
      <c r="G306" s="64">
        <v>12</v>
      </c>
      <c r="H306" s="64">
        <v>16666262.960000001</v>
      </c>
      <c r="I306" s="65">
        <v>0</v>
      </c>
      <c r="J306" s="66">
        <v>18666214.515200004</v>
      </c>
      <c r="K306" s="64">
        <v>15908290.470000001</v>
      </c>
      <c r="L306" s="65">
        <v>0</v>
      </c>
      <c r="M306" s="66">
        <v>17817285.326400001</v>
      </c>
      <c r="N306" s="64">
        <v>15170485.939999999</v>
      </c>
      <c r="O306" s="65">
        <v>1251381.5344</v>
      </c>
      <c r="P306" s="66">
        <v>15589396.934272002</v>
      </c>
      <c r="Q306" s="64">
        <v>15012963.630000001</v>
      </c>
      <c r="R306" s="65">
        <v>1361209.5027999999</v>
      </c>
      <c r="S306" s="66">
        <f t="shared" si="98"/>
        <v>15289964.622464001</v>
      </c>
      <c r="T306" s="64">
        <v>13474109.619999999</v>
      </c>
      <c r="U306" s="65">
        <v>1228069.489241</v>
      </c>
      <c r="V306" s="67">
        <f t="shared" si="99"/>
        <v>13715564.946450081</v>
      </c>
      <c r="W306" s="64">
        <v>16276855.9</v>
      </c>
      <c r="X306" s="65">
        <v>1479715.0305649999</v>
      </c>
      <c r="Y306" s="67">
        <f t="shared" si="95"/>
        <v>16572797.773767203</v>
      </c>
      <c r="Z306" s="64">
        <v>19772199.84</v>
      </c>
      <c r="AA306" s="68">
        <v>236703.62</v>
      </c>
      <c r="AB306" s="65">
        <v>1797473.6364740001</v>
      </c>
      <c r="AC306" s="67">
        <f t="shared" si="100"/>
        <v>20835945.293549124</v>
      </c>
      <c r="AD306" s="64">
        <v>19519759.050000001</v>
      </c>
      <c r="AE306" s="68">
        <v>98201.81</v>
      </c>
      <c r="AF306" s="65">
        <v>1743604.6324229999</v>
      </c>
      <c r="AG306" s="67">
        <f t="shared" si="101"/>
        <v>20750186.920486245</v>
      </c>
      <c r="AH306" s="64">
        <v>16651922.529999999</v>
      </c>
      <c r="AI306" s="68">
        <v>100348.67</v>
      </c>
      <c r="AJ306" s="64">
        <v>1514035.288864</v>
      </c>
      <c r="AK306" s="67">
        <f t="shared" si="102"/>
        <v>17915563.199672323</v>
      </c>
      <c r="AL306" s="64">
        <v>17110724</v>
      </c>
      <c r="AM306" s="68">
        <v>101798.59</v>
      </c>
      <c r="AN306" s="64">
        <v>1558588.7736460001</v>
      </c>
      <c r="AO306" s="67">
        <f t="shared" si="103"/>
        <v>18512297.032716483</v>
      </c>
      <c r="AP306" s="69"/>
      <c r="AQ306" s="69"/>
      <c r="AR306" s="69"/>
      <c r="AS306" s="69"/>
      <c r="AT306" s="69"/>
      <c r="AU306" s="71"/>
      <c r="AV306" s="64">
        <v>577</v>
      </c>
      <c r="AW306" s="64">
        <v>566</v>
      </c>
      <c r="AX306" s="64">
        <v>639</v>
      </c>
      <c r="AY306" s="64">
        <v>719</v>
      </c>
      <c r="AZ306" s="64"/>
      <c r="BA306" s="64"/>
      <c r="BB306" s="64"/>
      <c r="BC306" s="64"/>
      <c r="BD306" s="72">
        <f t="shared" si="104"/>
        <v>18917358.039999999</v>
      </c>
      <c r="BE306" s="73">
        <f t="shared" si="96"/>
        <v>2301.38</v>
      </c>
      <c r="BF306" s="74">
        <f t="shared" si="117"/>
        <v>3415.13</v>
      </c>
      <c r="BG306" s="66">
        <f t="shared" si="97"/>
        <v>9155025</v>
      </c>
      <c r="BH306" s="75">
        <f t="shared" si="106"/>
        <v>3.4333173830777509E-3</v>
      </c>
      <c r="BI306" s="76">
        <f t="shared" si="107"/>
        <v>3.43331738307775E-3</v>
      </c>
      <c r="BJ306" s="76">
        <f>+BI306-'Izračun udjela za 2024. (euri)'!BI306</f>
        <v>-1.0414754279906152E-8</v>
      </c>
    </row>
    <row r="307" spans="1:62" ht="15.75" customHeight="1" x14ac:dyDescent="0.25">
      <c r="A307" s="60">
        <v>1</v>
      </c>
      <c r="B307" s="61">
        <v>337</v>
      </c>
      <c r="C307" s="61">
        <v>17</v>
      </c>
      <c r="D307" s="62" t="s">
        <v>87</v>
      </c>
      <c r="E307" s="62" t="s">
        <v>386</v>
      </c>
      <c r="F307" s="63">
        <v>4035</v>
      </c>
      <c r="G307" s="64">
        <v>10</v>
      </c>
      <c r="H307" s="64">
        <v>2800388.49</v>
      </c>
      <c r="I307" s="65">
        <v>236018.32430000001</v>
      </c>
      <c r="J307" s="66">
        <v>2820807.1822700007</v>
      </c>
      <c r="K307" s="64">
        <v>2977912.41</v>
      </c>
      <c r="L307" s="65">
        <v>249314.30249999999</v>
      </c>
      <c r="M307" s="66">
        <v>3001457.9182500001</v>
      </c>
      <c r="N307" s="64">
        <v>2329364.56</v>
      </c>
      <c r="O307" s="65">
        <v>130532.98639999999</v>
      </c>
      <c r="P307" s="66">
        <v>2418714.7309600003</v>
      </c>
      <c r="Q307" s="64">
        <v>2940415.52</v>
      </c>
      <c r="R307" s="65">
        <v>167960.42689999999</v>
      </c>
      <c r="S307" s="66">
        <f t="shared" si="98"/>
        <v>3049700.6024100003</v>
      </c>
      <c r="T307" s="64">
        <v>2794899.67</v>
      </c>
      <c r="U307" s="65">
        <v>163018.80211799999</v>
      </c>
      <c r="V307" s="67">
        <f t="shared" si="99"/>
        <v>2895068.9546702001</v>
      </c>
      <c r="W307" s="64">
        <v>3626892.06</v>
      </c>
      <c r="X307" s="65">
        <v>205296.06561300001</v>
      </c>
      <c r="Y307" s="67">
        <f t="shared" si="95"/>
        <v>3763755.5938257002</v>
      </c>
      <c r="Z307" s="64">
        <v>4577719.7300000004</v>
      </c>
      <c r="AA307" s="68">
        <v>114642.86</v>
      </c>
      <c r="AB307" s="65">
        <v>259116.50451999999</v>
      </c>
      <c r="AC307" s="67">
        <f t="shared" si="100"/>
        <v>5121006.4020280009</v>
      </c>
      <c r="AD307" s="64">
        <v>4702476.04</v>
      </c>
      <c r="AE307" s="68">
        <v>60574.86</v>
      </c>
      <c r="AF307" s="65">
        <v>251977.55074899999</v>
      </c>
      <c r="AG307" s="67">
        <f t="shared" si="101"/>
        <v>5355265.9921760997</v>
      </c>
      <c r="AH307" s="64">
        <v>5031931.67</v>
      </c>
      <c r="AI307" s="68">
        <v>62707.78</v>
      </c>
      <c r="AJ307" s="64">
        <v>299775.20400000003</v>
      </c>
      <c r="AK307" s="67">
        <f t="shared" si="102"/>
        <v>5867343.5546000004</v>
      </c>
      <c r="AL307" s="64">
        <v>6096878.3200000003</v>
      </c>
      <c r="AM307" s="68">
        <v>81495.460000000006</v>
      </c>
      <c r="AN307" s="64">
        <v>343940.53049999999</v>
      </c>
      <c r="AO307" s="67">
        <f t="shared" si="103"/>
        <v>7017386.562450001</v>
      </c>
      <c r="AP307" s="69"/>
      <c r="AQ307" s="69"/>
      <c r="AR307" s="69"/>
      <c r="AS307" s="69"/>
      <c r="AT307" s="69"/>
      <c r="AU307" s="71"/>
      <c r="AV307" s="64">
        <v>301</v>
      </c>
      <c r="AW307" s="64">
        <v>319</v>
      </c>
      <c r="AX307" s="64">
        <v>443</v>
      </c>
      <c r="AY307" s="64">
        <v>472</v>
      </c>
      <c r="AZ307" s="64"/>
      <c r="BA307" s="64"/>
      <c r="BB307" s="64"/>
      <c r="BC307" s="64"/>
      <c r="BD307" s="72">
        <f t="shared" si="104"/>
        <v>5424951.6200000001</v>
      </c>
      <c r="BE307" s="73">
        <f t="shared" si="96"/>
        <v>1344.47</v>
      </c>
      <c r="BF307" s="74">
        <f t="shared" ref="BF307:BF316" si="118">+$BJ$600</f>
        <v>3373.62</v>
      </c>
      <c r="BG307" s="66">
        <f t="shared" si="97"/>
        <v>8187620.2499999991</v>
      </c>
      <c r="BH307" s="75">
        <f t="shared" si="106"/>
        <v>3.0705212634989415E-3</v>
      </c>
      <c r="BI307" s="76">
        <f t="shared" si="107"/>
        <v>3.0705212634989402E-3</v>
      </c>
      <c r="BJ307" s="76">
        <f>+BI307-'Izračun udjela za 2024. (euri)'!BI307</f>
        <v>4.1260891890226165E-8</v>
      </c>
    </row>
    <row r="308" spans="1:62" ht="15.75" customHeight="1" x14ac:dyDescent="0.25">
      <c r="A308" s="60">
        <v>1</v>
      </c>
      <c r="B308" s="61">
        <v>338</v>
      </c>
      <c r="C308" s="61">
        <v>12</v>
      </c>
      <c r="D308" s="62" t="s">
        <v>87</v>
      </c>
      <c r="E308" s="62" t="s">
        <v>387</v>
      </c>
      <c r="F308" s="63">
        <v>2207</v>
      </c>
      <c r="G308" s="64">
        <v>10</v>
      </c>
      <c r="H308" s="64">
        <v>1463968.39</v>
      </c>
      <c r="I308" s="65">
        <v>98409.639899999995</v>
      </c>
      <c r="J308" s="66">
        <v>1502114.6251099999</v>
      </c>
      <c r="K308" s="64">
        <v>1590671.86</v>
      </c>
      <c r="L308" s="65">
        <v>104526.0004</v>
      </c>
      <c r="M308" s="66">
        <v>1634760.4455600001</v>
      </c>
      <c r="N308" s="64">
        <v>1215889.5</v>
      </c>
      <c r="O308" s="65">
        <v>57320.164900000003</v>
      </c>
      <c r="P308" s="66">
        <v>1274426.2686100001</v>
      </c>
      <c r="Q308" s="64">
        <v>1722287.02</v>
      </c>
      <c r="R308" s="65">
        <v>82309.016499999998</v>
      </c>
      <c r="S308" s="66">
        <f t="shared" si="98"/>
        <v>1803975.8038500003</v>
      </c>
      <c r="T308" s="64">
        <v>1081875.3500000001</v>
      </c>
      <c r="U308" s="65">
        <v>52226.346471999997</v>
      </c>
      <c r="V308" s="67">
        <f t="shared" si="99"/>
        <v>1132613.9038808001</v>
      </c>
      <c r="W308" s="64">
        <v>1624690.32</v>
      </c>
      <c r="X308" s="65">
        <v>77366.324940999999</v>
      </c>
      <c r="Y308" s="67">
        <f t="shared" si="95"/>
        <v>1702056.3945649003</v>
      </c>
      <c r="Z308" s="64">
        <v>2028372.41</v>
      </c>
      <c r="AA308" s="68">
        <v>8955</v>
      </c>
      <c r="AB308" s="65">
        <v>96589.276488000003</v>
      </c>
      <c r="AC308" s="67">
        <f t="shared" si="100"/>
        <v>2124961.4468632</v>
      </c>
      <c r="AD308" s="64">
        <v>2082508.93</v>
      </c>
      <c r="AE308" s="68">
        <v>2562.2399999999998</v>
      </c>
      <c r="AF308" s="65">
        <v>99217.024629000007</v>
      </c>
      <c r="AG308" s="67">
        <f t="shared" si="101"/>
        <v>2181621.0959080998</v>
      </c>
      <c r="AH308" s="64">
        <v>2175246.29</v>
      </c>
      <c r="AI308" s="68">
        <v>0</v>
      </c>
      <c r="AJ308" s="64">
        <v>103556.356353</v>
      </c>
      <c r="AK308" s="67">
        <f t="shared" si="102"/>
        <v>2278858.9270117003</v>
      </c>
      <c r="AL308" s="64">
        <v>2547376.88</v>
      </c>
      <c r="AM308" s="68">
        <v>1181.25</v>
      </c>
      <c r="AN308" s="64">
        <v>121303.471739</v>
      </c>
      <c r="AO308" s="67">
        <f t="shared" si="103"/>
        <v>2677281.3740870999</v>
      </c>
      <c r="AP308" s="69"/>
      <c r="AQ308" s="69"/>
      <c r="AR308" s="69"/>
      <c r="AS308" s="69"/>
      <c r="AT308" s="69"/>
      <c r="AU308" s="71"/>
      <c r="AV308" s="64">
        <v>0</v>
      </c>
      <c r="AW308" s="64">
        <v>0</v>
      </c>
      <c r="AX308" s="64">
        <v>0</v>
      </c>
      <c r="AY308" s="64">
        <v>6</v>
      </c>
      <c r="AZ308" s="64"/>
      <c r="BA308" s="64"/>
      <c r="BB308" s="64"/>
      <c r="BC308" s="64"/>
      <c r="BD308" s="72">
        <f t="shared" si="104"/>
        <v>2192955.85</v>
      </c>
      <c r="BE308" s="73">
        <f t="shared" si="96"/>
        <v>993.64</v>
      </c>
      <c r="BF308" s="74">
        <f t="shared" si="118"/>
        <v>3373.62</v>
      </c>
      <c r="BG308" s="66">
        <f t="shared" si="97"/>
        <v>5252615.8600000003</v>
      </c>
      <c r="BH308" s="75">
        <f t="shared" si="106"/>
        <v>1.9698359467907396E-3</v>
      </c>
      <c r="BI308" s="76">
        <f t="shared" si="107"/>
        <v>1.9698359467907401E-3</v>
      </c>
      <c r="BJ308" s="76">
        <f>+BI308-'Izračun udjela za 2024. (euri)'!BI308</f>
        <v>4.1231919890079988E-8</v>
      </c>
    </row>
    <row r="309" spans="1:62" ht="15.75" customHeight="1" x14ac:dyDescent="0.25">
      <c r="A309" s="60">
        <v>1</v>
      </c>
      <c r="B309" s="61">
        <v>339</v>
      </c>
      <c r="C309" s="61">
        <v>17</v>
      </c>
      <c r="D309" s="62" t="s">
        <v>87</v>
      </c>
      <c r="E309" s="62" t="s">
        <v>388</v>
      </c>
      <c r="F309" s="63">
        <v>2233</v>
      </c>
      <c r="G309" s="64">
        <v>10</v>
      </c>
      <c r="H309" s="64">
        <v>5691056.5599999996</v>
      </c>
      <c r="I309" s="65">
        <v>512195.9853</v>
      </c>
      <c r="J309" s="66">
        <v>5696746.6321700001</v>
      </c>
      <c r="K309" s="64">
        <v>5508217.1399999997</v>
      </c>
      <c r="L309" s="65">
        <v>495740.40730000002</v>
      </c>
      <c r="M309" s="66">
        <v>5513724.4059699997</v>
      </c>
      <c r="N309" s="64">
        <v>5240838.87</v>
      </c>
      <c r="O309" s="65">
        <v>471675.6483</v>
      </c>
      <c r="P309" s="66">
        <v>5246079.5438700002</v>
      </c>
      <c r="Q309" s="64">
        <v>5712920.6699999999</v>
      </c>
      <c r="R309" s="65">
        <v>520750.48349999997</v>
      </c>
      <c r="S309" s="66">
        <f t="shared" si="98"/>
        <v>5711387.2051499998</v>
      </c>
      <c r="T309" s="64">
        <v>4708924.26</v>
      </c>
      <c r="U309" s="65">
        <v>431786.65964099998</v>
      </c>
      <c r="V309" s="67">
        <f t="shared" si="99"/>
        <v>4704851.3603949007</v>
      </c>
      <c r="W309" s="64">
        <v>5282539.0199999996</v>
      </c>
      <c r="X309" s="65">
        <v>480231.22976800002</v>
      </c>
      <c r="Y309" s="67">
        <f t="shared" si="95"/>
        <v>5282538.5692552002</v>
      </c>
      <c r="Z309" s="64">
        <v>5864653.8300000001</v>
      </c>
      <c r="AA309" s="68">
        <v>1770158.6</v>
      </c>
      <c r="AB309" s="65">
        <v>533150.75113400002</v>
      </c>
      <c r="AC309" s="67">
        <f t="shared" si="100"/>
        <v>14757978.926752601</v>
      </c>
      <c r="AD309" s="64">
        <v>4734710.47</v>
      </c>
      <c r="AE309" s="68">
        <v>1266325.45</v>
      </c>
      <c r="AF309" s="65">
        <v>437012.97012900002</v>
      </c>
      <c r="AG309" s="67">
        <f t="shared" si="101"/>
        <v>13970409.254858101</v>
      </c>
      <c r="AH309" s="64">
        <v>6124487.7000000002</v>
      </c>
      <c r="AI309" s="68">
        <v>2464642.14</v>
      </c>
      <c r="AJ309" s="64">
        <v>556773.28047799994</v>
      </c>
      <c r="AK309" s="67">
        <f t="shared" si="102"/>
        <v>14666379.507474201</v>
      </c>
      <c r="AL309" s="64">
        <v>8080994.7800000003</v>
      </c>
      <c r="AM309" s="68">
        <v>2413991.81</v>
      </c>
      <c r="AN309" s="64">
        <v>734638.01869099995</v>
      </c>
      <c r="AO309" s="67">
        <f t="shared" si="103"/>
        <v>17044901.446439903</v>
      </c>
      <c r="AP309" s="69"/>
      <c r="AQ309" s="69"/>
      <c r="AR309" s="69"/>
      <c r="AS309" s="69"/>
      <c r="AT309" s="69"/>
      <c r="AU309" s="71"/>
      <c r="AV309" s="64">
        <v>6570</v>
      </c>
      <c r="AW309" s="64">
        <v>6446</v>
      </c>
      <c r="AX309" s="64">
        <v>6820</v>
      </c>
      <c r="AY309" s="64">
        <v>7042</v>
      </c>
      <c r="AZ309" s="64"/>
      <c r="BA309" s="64"/>
      <c r="BB309" s="64"/>
      <c r="BC309" s="64"/>
      <c r="BD309" s="72">
        <f t="shared" si="104"/>
        <v>13144441.539999999</v>
      </c>
      <c r="BE309" s="73">
        <f t="shared" si="96"/>
        <v>5886.45</v>
      </c>
      <c r="BF309" s="74">
        <f t="shared" si="118"/>
        <v>3373.62</v>
      </c>
      <c r="BG309" s="66">
        <f t="shared" si="97"/>
        <v>0</v>
      </c>
      <c r="BH309" s="75">
        <f t="shared" si="106"/>
        <v>0</v>
      </c>
      <c r="BI309" s="76">
        <f t="shared" si="107"/>
        <v>0</v>
      </c>
      <c r="BJ309" s="76">
        <f>+BI309-'Izračun udjela za 2024. (euri)'!BI309</f>
        <v>0</v>
      </c>
    </row>
    <row r="310" spans="1:62" ht="15.75" customHeight="1" x14ac:dyDescent="0.25">
      <c r="A310" s="60">
        <v>1</v>
      </c>
      <c r="B310" s="61">
        <v>340</v>
      </c>
      <c r="C310" s="61">
        <v>14</v>
      </c>
      <c r="D310" s="62" t="s">
        <v>87</v>
      </c>
      <c r="E310" s="62" t="s">
        <v>389</v>
      </c>
      <c r="F310" s="63">
        <v>2455</v>
      </c>
      <c r="G310" s="64">
        <v>10</v>
      </c>
      <c r="H310" s="64">
        <v>1235480.19</v>
      </c>
      <c r="I310" s="65">
        <v>92592.544899999994</v>
      </c>
      <c r="J310" s="66">
        <v>1257176.40961</v>
      </c>
      <c r="K310" s="64">
        <v>1315437.33</v>
      </c>
      <c r="L310" s="65">
        <v>89686.584300000002</v>
      </c>
      <c r="M310" s="66">
        <v>1348325.8202700003</v>
      </c>
      <c r="N310" s="64">
        <v>635653.29</v>
      </c>
      <c r="O310" s="65">
        <v>29966.403200000001</v>
      </c>
      <c r="P310" s="66">
        <v>666255.57548</v>
      </c>
      <c r="Q310" s="64">
        <v>1078722.79</v>
      </c>
      <c r="R310" s="65">
        <v>51983.636599999998</v>
      </c>
      <c r="S310" s="66">
        <f t="shared" si="98"/>
        <v>1129413.0687400002</v>
      </c>
      <c r="T310" s="64">
        <v>493767.25</v>
      </c>
      <c r="U310" s="65">
        <v>24350.959997999998</v>
      </c>
      <c r="V310" s="67">
        <f t="shared" si="99"/>
        <v>516357.91900220001</v>
      </c>
      <c r="W310" s="64">
        <v>1349348.95</v>
      </c>
      <c r="X310" s="65">
        <v>64254.850359999997</v>
      </c>
      <c r="Y310" s="67">
        <f t="shared" si="95"/>
        <v>1413603.509604</v>
      </c>
      <c r="Z310" s="64">
        <v>1337012.31</v>
      </c>
      <c r="AA310" s="68">
        <v>0</v>
      </c>
      <c r="AB310" s="65">
        <v>63667.360948000001</v>
      </c>
      <c r="AC310" s="67">
        <f t="shared" si="100"/>
        <v>1400679.4439572</v>
      </c>
      <c r="AD310" s="64">
        <v>1477387.04</v>
      </c>
      <c r="AE310" s="68">
        <v>0</v>
      </c>
      <c r="AF310" s="65">
        <v>67138.577476999999</v>
      </c>
      <c r="AG310" s="67">
        <f t="shared" si="101"/>
        <v>1551273.3087753002</v>
      </c>
      <c r="AH310" s="64">
        <v>1838479.85</v>
      </c>
      <c r="AI310" s="68">
        <v>0</v>
      </c>
      <c r="AJ310" s="64">
        <v>87556.773197000002</v>
      </c>
      <c r="AK310" s="67">
        <f t="shared" si="102"/>
        <v>1926015.3844833004</v>
      </c>
      <c r="AL310" s="64">
        <v>2151583.62</v>
      </c>
      <c r="AM310" s="68">
        <v>0</v>
      </c>
      <c r="AN310" s="64">
        <v>105004.998102</v>
      </c>
      <c r="AO310" s="67">
        <f t="shared" si="103"/>
        <v>2251236.4840878001</v>
      </c>
      <c r="AP310" s="69"/>
      <c r="AQ310" s="69"/>
      <c r="AR310" s="69"/>
      <c r="AS310" s="69"/>
      <c r="AT310" s="69"/>
      <c r="AU310" s="71"/>
      <c r="AV310" s="64">
        <v>0</v>
      </c>
      <c r="AW310" s="64">
        <v>0</v>
      </c>
      <c r="AX310" s="64">
        <v>0</v>
      </c>
      <c r="AY310" s="64">
        <v>0</v>
      </c>
      <c r="AZ310" s="64"/>
      <c r="BA310" s="64"/>
      <c r="BB310" s="64"/>
      <c r="BC310" s="64"/>
      <c r="BD310" s="72">
        <f t="shared" si="104"/>
        <v>1708561.63</v>
      </c>
      <c r="BE310" s="73">
        <f t="shared" si="96"/>
        <v>695.95</v>
      </c>
      <c r="BF310" s="74">
        <f t="shared" si="118"/>
        <v>3373.62</v>
      </c>
      <c r="BG310" s="66">
        <f t="shared" si="97"/>
        <v>6573679.8500000006</v>
      </c>
      <c r="BH310" s="75">
        <f t="shared" si="106"/>
        <v>2.4652613509840711E-3</v>
      </c>
      <c r="BI310" s="76">
        <f t="shared" si="107"/>
        <v>2.4652613509840702E-3</v>
      </c>
      <c r="BJ310" s="76">
        <f>+BI310-'Izračun udjela za 2024. (euri)'!BI310</f>
        <v>4.6735960930292808E-8</v>
      </c>
    </row>
    <row r="311" spans="1:62" ht="15.75" customHeight="1" x14ac:dyDescent="0.25">
      <c r="A311" s="60">
        <v>1</v>
      </c>
      <c r="B311" s="61">
        <v>341</v>
      </c>
      <c r="C311" s="61">
        <v>17</v>
      </c>
      <c r="D311" s="62" t="s">
        <v>87</v>
      </c>
      <c r="E311" s="62" t="s">
        <v>390</v>
      </c>
      <c r="F311" s="63">
        <v>10403</v>
      </c>
      <c r="G311" s="64">
        <v>10</v>
      </c>
      <c r="H311" s="64">
        <v>29906833.239999998</v>
      </c>
      <c r="I311" s="65">
        <v>2193168.2077000001</v>
      </c>
      <c r="J311" s="66">
        <v>30485031.535530001</v>
      </c>
      <c r="K311" s="64">
        <v>22687751.710000001</v>
      </c>
      <c r="L311" s="65">
        <v>1663768.9379</v>
      </c>
      <c r="M311" s="66">
        <v>23126381.049310002</v>
      </c>
      <c r="N311" s="64">
        <v>27684513.93</v>
      </c>
      <c r="O311" s="65">
        <v>2030199.3555000001</v>
      </c>
      <c r="P311" s="66">
        <v>28219746.031950001</v>
      </c>
      <c r="Q311" s="64">
        <v>26421971.68</v>
      </c>
      <c r="R311" s="65">
        <v>1960161.6187</v>
      </c>
      <c r="S311" s="66">
        <f t="shared" si="98"/>
        <v>26907991.067430001</v>
      </c>
      <c r="T311" s="64">
        <v>26196976.539999999</v>
      </c>
      <c r="U311" s="65">
        <v>1951694.8876809999</v>
      </c>
      <c r="V311" s="67">
        <f t="shared" si="99"/>
        <v>26669809.817550901</v>
      </c>
      <c r="W311" s="64">
        <v>31061535.579999998</v>
      </c>
      <c r="X311" s="65">
        <v>2823775.4047929998</v>
      </c>
      <c r="Y311" s="67">
        <f t="shared" si="95"/>
        <v>31061536.1927277</v>
      </c>
      <c r="Z311" s="64">
        <v>34166694.359999999</v>
      </c>
      <c r="AA311" s="68">
        <v>1823043.39</v>
      </c>
      <c r="AB311" s="65">
        <v>3106062.441077</v>
      </c>
      <c r="AC311" s="67">
        <f t="shared" si="100"/>
        <v>41569647.381815299</v>
      </c>
      <c r="AD311" s="64">
        <v>30388718.66</v>
      </c>
      <c r="AE311" s="68">
        <v>1340693.1399999999</v>
      </c>
      <c r="AF311" s="65">
        <v>2725150.514889</v>
      </c>
      <c r="AG311" s="67">
        <f t="shared" si="101"/>
        <v>37982312.505622104</v>
      </c>
      <c r="AH311" s="64">
        <v>31579201.170000002</v>
      </c>
      <c r="AI311" s="68">
        <v>2062571.18</v>
      </c>
      <c r="AJ311" s="64">
        <v>2881807.4885069998</v>
      </c>
      <c r="AK311" s="67">
        <f t="shared" si="102"/>
        <v>39566254.751642309</v>
      </c>
      <c r="AL311" s="64">
        <v>41597196.759999998</v>
      </c>
      <c r="AM311" s="68">
        <v>2234145.2799999998</v>
      </c>
      <c r="AN311" s="64">
        <v>3772003.2151739998</v>
      </c>
      <c r="AO311" s="67">
        <f t="shared" si="103"/>
        <v>49588053.091308601</v>
      </c>
      <c r="AP311" s="69"/>
      <c r="AQ311" s="69"/>
      <c r="AR311" s="69"/>
      <c r="AS311" s="69"/>
      <c r="AT311" s="69"/>
      <c r="AU311" s="71"/>
      <c r="AV311" s="64">
        <v>5702</v>
      </c>
      <c r="AW311" s="64">
        <v>5471</v>
      </c>
      <c r="AX311" s="64">
        <v>6223</v>
      </c>
      <c r="AY311" s="64">
        <v>6326</v>
      </c>
      <c r="AZ311" s="64"/>
      <c r="BA311" s="64"/>
      <c r="BB311" s="64"/>
      <c r="BC311" s="64"/>
      <c r="BD311" s="72">
        <f t="shared" si="104"/>
        <v>39953560.780000001</v>
      </c>
      <c r="BE311" s="73">
        <f t="shared" si="96"/>
        <v>3840.58</v>
      </c>
      <c r="BF311" s="74">
        <f t="shared" si="118"/>
        <v>3373.62</v>
      </c>
      <c r="BG311" s="66">
        <f t="shared" si="97"/>
        <v>0</v>
      </c>
      <c r="BH311" s="75">
        <f t="shared" si="106"/>
        <v>0</v>
      </c>
      <c r="BI311" s="76">
        <f t="shared" si="107"/>
        <v>0</v>
      </c>
      <c r="BJ311" s="76">
        <f>+BI311-'Izračun udjela za 2024. (euri)'!BI311</f>
        <v>0</v>
      </c>
    </row>
    <row r="312" spans="1:62" ht="15.75" customHeight="1" x14ac:dyDescent="0.25">
      <c r="A312" s="60">
        <v>1</v>
      </c>
      <c r="B312" s="61">
        <v>342</v>
      </c>
      <c r="C312" s="61">
        <v>20</v>
      </c>
      <c r="D312" s="62" t="s">
        <v>87</v>
      </c>
      <c r="E312" s="62" t="s">
        <v>391</v>
      </c>
      <c r="F312" s="63">
        <v>3517</v>
      </c>
      <c r="G312" s="64">
        <v>10</v>
      </c>
      <c r="H312" s="64">
        <v>2104897.3199999998</v>
      </c>
      <c r="I312" s="65">
        <v>0</v>
      </c>
      <c r="J312" s="66">
        <v>2315387.0520000001</v>
      </c>
      <c r="K312" s="64">
        <v>2804251.29</v>
      </c>
      <c r="L312" s="65">
        <v>0</v>
      </c>
      <c r="M312" s="66">
        <v>3084676.4190000002</v>
      </c>
      <c r="N312" s="64">
        <v>1917793.9</v>
      </c>
      <c r="O312" s="65">
        <v>0</v>
      </c>
      <c r="P312" s="66">
        <v>2109573.29</v>
      </c>
      <c r="Q312" s="64">
        <v>2638378.9700000002</v>
      </c>
      <c r="R312" s="65">
        <v>0</v>
      </c>
      <c r="S312" s="66">
        <f t="shared" si="98"/>
        <v>2902216.8670000006</v>
      </c>
      <c r="T312" s="64">
        <v>2350926.5299999998</v>
      </c>
      <c r="U312" s="65">
        <v>0</v>
      </c>
      <c r="V312" s="67">
        <f t="shared" si="99"/>
        <v>2586019.1830000002</v>
      </c>
      <c r="W312" s="64">
        <v>3728994.08</v>
      </c>
      <c r="X312" s="65">
        <v>0</v>
      </c>
      <c r="Y312" s="67">
        <f t="shared" si="95"/>
        <v>4101893.4880000004</v>
      </c>
      <c r="Z312" s="64">
        <v>4550213.1399999997</v>
      </c>
      <c r="AA312" s="68">
        <v>14070</v>
      </c>
      <c r="AB312" s="65">
        <v>0</v>
      </c>
      <c r="AC312" s="67">
        <f t="shared" si="100"/>
        <v>5009557.4539999999</v>
      </c>
      <c r="AD312" s="64">
        <v>4794254.1500000004</v>
      </c>
      <c r="AE312" s="68">
        <v>2424.29</v>
      </c>
      <c r="AF312" s="65">
        <v>0</v>
      </c>
      <c r="AG312" s="67">
        <f t="shared" si="101"/>
        <v>5273679.5650000004</v>
      </c>
      <c r="AH312" s="64">
        <v>4968505.41</v>
      </c>
      <c r="AI312" s="68">
        <v>0</v>
      </c>
      <c r="AJ312" s="64">
        <v>0</v>
      </c>
      <c r="AK312" s="67">
        <f t="shared" si="102"/>
        <v>5465355.9510000004</v>
      </c>
      <c r="AL312" s="64">
        <v>4991855.1500000004</v>
      </c>
      <c r="AM312" s="68">
        <v>0</v>
      </c>
      <c r="AN312" s="64">
        <v>0</v>
      </c>
      <c r="AO312" s="67">
        <f t="shared" si="103"/>
        <v>5491040.665000001</v>
      </c>
      <c r="AP312" s="69"/>
      <c r="AQ312" s="69"/>
      <c r="AR312" s="69"/>
      <c r="AS312" s="69"/>
      <c r="AT312" s="69"/>
      <c r="AU312" s="71"/>
      <c r="AV312" s="64">
        <v>12</v>
      </c>
      <c r="AW312" s="64">
        <v>0</v>
      </c>
      <c r="AX312" s="64">
        <v>0</v>
      </c>
      <c r="AY312" s="64">
        <v>0</v>
      </c>
      <c r="AZ312" s="64"/>
      <c r="BA312" s="64"/>
      <c r="BB312" s="64"/>
      <c r="BC312" s="64"/>
      <c r="BD312" s="72">
        <f t="shared" si="104"/>
        <v>5068305.42</v>
      </c>
      <c r="BE312" s="73">
        <f t="shared" si="96"/>
        <v>1441.09</v>
      </c>
      <c r="BF312" s="74">
        <f t="shared" si="118"/>
        <v>3373.62</v>
      </c>
      <c r="BG312" s="66">
        <f t="shared" si="97"/>
        <v>6796708.0099999998</v>
      </c>
      <c r="BH312" s="75">
        <f t="shared" si="106"/>
        <v>2.548901369295746E-3</v>
      </c>
      <c r="BI312" s="76">
        <f t="shared" si="107"/>
        <v>2.5489013692957499E-3</v>
      </c>
      <c r="BJ312" s="76">
        <f>+BI312-'Izračun udjela za 2024. (euri)'!BI312</f>
        <v>9.9202715779858619E-8</v>
      </c>
    </row>
    <row r="313" spans="1:62" ht="15.75" customHeight="1" x14ac:dyDescent="0.25">
      <c r="A313" s="60">
        <v>1</v>
      </c>
      <c r="B313" s="61">
        <v>343</v>
      </c>
      <c r="C313" s="61">
        <v>19</v>
      </c>
      <c r="D313" s="62" t="s">
        <v>87</v>
      </c>
      <c r="E313" s="62" t="s">
        <v>392</v>
      </c>
      <c r="F313" s="63">
        <v>943</v>
      </c>
      <c r="G313" s="64">
        <v>10</v>
      </c>
      <c r="H313" s="64">
        <v>402175.66</v>
      </c>
      <c r="I313" s="65">
        <v>0</v>
      </c>
      <c r="J313" s="66">
        <v>442393.22600000002</v>
      </c>
      <c r="K313" s="64">
        <v>290405.17</v>
      </c>
      <c r="L313" s="65">
        <v>0</v>
      </c>
      <c r="M313" s="66">
        <v>319445.68700000003</v>
      </c>
      <c r="N313" s="64">
        <v>323772.63</v>
      </c>
      <c r="O313" s="65">
        <v>0</v>
      </c>
      <c r="P313" s="66">
        <v>356149.89300000004</v>
      </c>
      <c r="Q313" s="64">
        <v>327904.58</v>
      </c>
      <c r="R313" s="65">
        <v>0</v>
      </c>
      <c r="S313" s="66">
        <f t="shared" si="98"/>
        <v>360695.03800000006</v>
      </c>
      <c r="T313" s="64">
        <v>273949.86</v>
      </c>
      <c r="U313" s="65">
        <v>0</v>
      </c>
      <c r="V313" s="67">
        <f t="shared" si="99"/>
        <v>301344.84600000002</v>
      </c>
      <c r="W313" s="64">
        <v>529154.72</v>
      </c>
      <c r="X313" s="65">
        <v>0</v>
      </c>
      <c r="Y313" s="67">
        <f t="shared" si="95"/>
        <v>582070.19200000004</v>
      </c>
      <c r="Z313" s="64">
        <v>584807.92000000004</v>
      </c>
      <c r="AA313" s="68">
        <v>9960</v>
      </c>
      <c r="AB313" s="65">
        <v>0</v>
      </c>
      <c r="AC313" s="67">
        <f t="shared" si="100"/>
        <v>643288.71200000006</v>
      </c>
      <c r="AD313" s="64">
        <v>812339.45</v>
      </c>
      <c r="AE313" s="68">
        <v>321.01</v>
      </c>
      <c r="AF313" s="65">
        <v>0</v>
      </c>
      <c r="AG313" s="67">
        <f t="shared" si="101"/>
        <v>896520.28399999999</v>
      </c>
      <c r="AH313" s="64">
        <v>892213.73</v>
      </c>
      <c r="AI313" s="68">
        <v>150</v>
      </c>
      <c r="AJ313" s="64">
        <v>0</v>
      </c>
      <c r="AK313" s="67">
        <f t="shared" si="102"/>
        <v>984570.103</v>
      </c>
      <c r="AL313" s="64">
        <v>757267.41</v>
      </c>
      <c r="AM313" s="68">
        <v>375</v>
      </c>
      <c r="AN313" s="64">
        <v>0</v>
      </c>
      <c r="AO313" s="67">
        <f t="shared" si="103"/>
        <v>835881.65100000007</v>
      </c>
      <c r="AP313" s="69"/>
      <c r="AQ313" s="69"/>
      <c r="AR313" s="69"/>
      <c r="AS313" s="69"/>
      <c r="AT313" s="69"/>
      <c r="AU313" s="71"/>
      <c r="AV313" s="64">
        <v>0</v>
      </c>
      <c r="AW313" s="64">
        <v>2</v>
      </c>
      <c r="AX313" s="64">
        <v>2</v>
      </c>
      <c r="AY313" s="64">
        <v>2</v>
      </c>
      <c r="AZ313" s="64"/>
      <c r="BA313" s="64"/>
      <c r="BB313" s="64"/>
      <c r="BC313" s="64"/>
      <c r="BD313" s="72">
        <f t="shared" si="104"/>
        <v>788466.19</v>
      </c>
      <c r="BE313" s="73">
        <f t="shared" si="96"/>
        <v>836.13</v>
      </c>
      <c r="BF313" s="74">
        <f t="shared" si="118"/>
        <v>3373.62</v>
      </c>
      <c r="BG313" s="66">
        <f t="shared" si="97"/>
        <v>2392853.0699999998</v>
      </c>
      <c r="BH313" s="75">
        <f t="shared" si="106"/>
        <v>8.9736773415495443E-4</v>
      </c>
      <c r="BI313" s="76">
        <f t="shared" si="107"/>
        <v>8.97367734154954E-4</v>
      </c>
      <c r="BJ313" s="76">
        <f>+BI313-'Izračun udjela za 2024. (euri)'!BI313</f>
        <v>4.5670625539858886E-9</v>
      </c>
    </row>
    <row r="314" spans="1:62" ht="15.75" customHeight="1" x14ac:dyDescent="0.25">
      <c r="A314" s="60">
        <v>1</v>
      </c>
      <c r="B314" s="61">
        <v>344</v>
      </c>
      <c r="C314" s="61">
        <v>13</v>
      </c>
      <c r="D314" s="62" t="s">
        <v>87</v>
      </c>
      <c r="E314" s="62" t="s">
        <v>393</v>
      </c>
      <c r="F314" s="63">
        <v>1389</v>
      </c>
      <c r="G314" s="64">
        <v>10</v>
      </c>
      <c r="H314" s="64">
        <v>768441.03</v>
      </c>
      <c r="I314" s="65">
        <v>132096.06400000001</v>
      </c>
      <c r="J314" s="66">
        <v>699979.46260000009</v>
      </c>
      <c r="K314" s="64">
        <v>914152.59</v>
      </c>
      <c r="L314" s="65">
        <v>150598.42800000001</v>
      </c>
      <c r="M314" s="66">
        <v>839909.57820000011</v>
      </c>
      <c r="N314" s="64">
        <v>756748.65</v>
      </c>
      <c r="O314" s="65">
        <v>68835.823900000003</v>
      </c>
      <c r="P314" s="66">
        <v>756704.10871000018</v>
      </c>
      <c r="Q314" s="64">
        <v>1060426.8700000001</v>
      </c>
      <c r="R314" s="65">
        <v>98936.910699999993</v>
      </c>
      <c r="S314" s="66">
        <f t="shared" si="98"/>
        <v>1057638.9552300002</v>
      </c>
      <c r="T314" s="64">
        <v>792295.96</v>
      </c>
      <c r="U314" s="65">
        <v>73368.505531999996</v>
      </c>
      <c r="V314" s="67">
        <f t="shared" si="99"/>
        <v>790820.1999148</v>
      </c>
      <c r="W314" s="64">
        <v>1407136.42</v>
      </c>
      <c r="X314" s="65">
        <v>127142.742857</v>
      </c>
      <c r="Y314" s="67">
        <f t="shared" si="95"/>
        <v>1407993.0448572999</v>
      </c>
      <c r="Z314" s="64">
        <v>1673658.26</v>
      </c>
      <c r="AA314" s="68">
        <v>43432.24</v>
      </c>
      <c r="AB314" s="65">
        <v>152151.22070599999</v>
      </c>
      <c r="AC314" s="67">
        <f t="shared" si="100"/>
        <v>2025182.2792234002</v>
      </c>
      <c r="AD314" s="64">
        <v>1598855.84</v>
      </c>
      <c r="AE314" s="68">
        <v>39730.81</v>
      </c>
      <c r="AF314" s="65">
        <v>138404.20445300001</v>
      </c>
      <c r="AG314" s="67">
        <f t="shared" si="101"/>
        <v>2000042.9081017</v>
      </c>
      <c r="AH314" s="64">
        <v>1700036.5</v>
      </c>
      <c r="AI314" s="68">
        <v>56939.33</v>
      </c>
      <c r="AJ314" s="64">
        <v>154639.853179</v>
      </c>
      <c r="AK314" s="67">
        <f t="shared" si="102"/>
        <v>2242853.0485030999</v>
      </c>
      <c r="AL314" s="64">
        <v>1882274.42</v>
      </c>
      <c r="AM314" s="68">
        <v>63869.68</v>
      </c>
      <c r="AN314" s="64">
        <v>175602.94526099999</v>
      </c>
      <c r="AO314" s="67">
        <f t="shared" si="103"/>
        <v>2412631.9742129003</v>
      </c>
      <c r="AP314" s="69"/>
      <c r="AQ314" s="69"/>
      <c r="AR314" s="69"/>
      <c r="AS314" s="69"/>
      <c r="AT314" s="69"/>
      <c r="AU314" s="71"/>
      <c r="AV314" s="64">
        <v>242</v>
      </c>
      <c r="AW314" s="64">
        <v>265</v>
      </c>
      <c r="AX314" s="64">
        <v>367</v>
      </c>
      <c r="AY314" s="64">
        <v>367</v>
      </c>
      <c r="AZ314" s="64"/>
      <c r="BA314" s="64"/>
      <c r="BB314" s="64"/>
      <c r="BC314" s="64"/>
      <c r="BD314" s="72">
        <f t="shared" si="104"/>
        <v>2017740.65</v>
      </c>
      <c r="BE314" s="73">
        <f t="shared" si="96"/>
        <v>1452.66</v>
      </c>
      <c r="BF314" s="74">
        <f t="shared" si="118"/>
        <v>3373.62</v>
      </c>
      <c r="BG314" s="66">
        <f t="shared" si="97"/>
        <v>2668213.44</v>
      </c>
      <c r="BH314" s="75">
        <f t="shared" si="106"/>
        <v>1.0006333773325232E-3</v>
      </c>
      <c r="BI314" s="76">
        <f t="shared" si="107"/>
        <v>1.00063337733252E-3</v>
      </c>
      <c r="BJ314" s="76">
        <f>+BI314-'Izračun udjela za 2024. (euri)'!BI314</f>
        <v>1.720844561986512E-8</v>
      </c>
    </row>
    <row r="315" spans="1:62" ht="15.75" customHeight="1" x14ac:dyDescent="0.25">
      <c r="A315" s="60">
        <v>1</v>
      </c>
      <c r="B315" s="61">
        <v>345</v>
      </c>
      <c r="C315" s="61">
        <v>13</v>
      </c>
      <c r="D315" s="62" t="s">
        <v>87</v>
      </c>
      <c r="E315" s="62" t="s">
        <v>394</v>
      </c>
      <c r="F315" s="63">
        <v>4676</v>
      </c>
      <c r="G315" s="64">
        <v>10</v>
      </c>
      <c r="H315" s="64">
        <v>2682244.4300000002</v>
      </c>
      <c r="I315" s="65">
        <v>0</v>
      </c>
      <c r="J315" s="66">
        <v>2950468.8730000006</v>
      </c>
      <c r="K315" s="64">
        <v>2933286.15</v>
      </c>
      <c r="L315" s="65">
        <v>0</v>
      </c>
      <c r="M315" s="66">
        <v>3226614.7650000001</v>
      </c>
      <c r="N315" s="64">
        <v>2736002.44</v>
      </c>
      <c r="O315" s="65">
        <v>0</v>
      </c>
      <c r="P315" s="66">
        <v>3009602.6840000004</v>
      </c>
      <c r="Q315" s="64">
        <v>3889250.02</v>
      </c>
      <c r="R315" s="65">
        <v>0</v>
      </c>
      <c r="S315" s="66">
        <f t="shared" si="98"/>
        <v>4278175.0220000008</v>
      </c>
      <c r="T315" s="64">
        <v>3404808.25</v>
      </c>
      <c r="U315" s="65">
        <v>0</v>
      </c>
      <c r="V315" s="67">
        <f t="shared" si="99"/>
        <v>3745289.0750000002</v>
      </c>
      <c r="W315" s="64">
        <v>5639303.4900000002</v>
      </c>
      <c r="X315" s="65">
        <v>0</v>
      </c>
      <c r="Y315" s="67">
        <f t="shared" si="95"/>
        <v>6203233.8390000006</v>
      </c>
      <c r="Z315" s="64">
        <v>6469784.4500000002</v>
      </c>
      <c r="AA315" s="68">
        <v>75836.639999999999</v>
      </c>
      <c r="AB315" s="65">
        <v>0</v>
      </c>
      <c r="AC315" s="67">
        <f t="shared" si="100"/>
        <v>7685092.5910000009</v>
      </c>
      <c r="AD315" s="64">
        <v>6583578.9400000004</v>
      </c>
      <c r="AE315" s="68">
        <v>64049.599999999999</v>
      </c>
      <c r="AF315" s="65">
        <v>0</v>
      </c>
      <c r="AG315" s="67">
        <f t="shared" si="101"/>
        <v>7767132.2740000011</v>
      </c>
      <c r="AH315" s="64">
        <v>6816309.0899999999</v>
      </c>
      <c r="AI315" s="68">
        <v>76482.240000000005</v>
      </c>
      <c r="AJ315" s="64">
        <v>0</v>
      </c>
      <c r="AK315" s="67">
        <f t="shared" si="102"/>
        <v>8242109.5350000001</v>
      </c>
      <c r="AL315" s="64">
        <v>7567623.54</v>
      </c>
      <c r="AM315" s="68">
        <v>83556.34</v>
      </c>
      <c r="AN315" s="64">
        <v>0</v>
      </c>
      <c r="AO315" s="67">
        <f t="shared" si="103"/>
        <v>9177923.9200000018</v>
      </c>
      <c r="AP315" s="69"/>
      <c r="AQ315" s="69"/>
      <c r="AR315" s="69"/>
      <c r="AS315" s="69"/>
      <c r="AT315" s="69"/>
      <c r="AU315" s="71"/>
      <c r="AV315" s="64">
        <v>395</v>
      </c>
      <c r="AW315" s="64">
        <v>361</v>
      </c>
      <c r="AX315" s="64">
        <v>502</v>
      </c>
      <c r="AY315" s="64">
        <v>573</v>
      </c>
      <c r="AZ315" s="64"/>
      <c r="BA315" s="64"/>
      <c r="BB315" s="64"/>
      <c r="BC315" s="64"/>
      <c r="BD315" s="72">
        <f t="shared" si="104"/>
        <v>7815098.4299999997</v>
      </c>
      <c r="BE315" s="73">
        <f t="shared" si="96"/>
        <v>1671.32</v>
      </c>
      <c r="BF315" s="74">
        <f t="shared" si="118"/>
        <v>3373.62</v>
      </c>
      <c r="BG315" s="66">
        <f t="shared" si="97"/>
        <v>7959954.7999999998</v>
      </c>
      <c r="BH315" s="75">
        <f t="shared" si="106"/>
        <v>2.9851421687382813E-3</v>
      </c>
      <c r="BI315" s="76">
        <f t="shared" si="107"/>
        <v>2.9851421687382799E-3</v>
      </c>
      <c r="BJ315" s="76">
        <f>+BI315-'Izračun udjela za 2024. (euri)'!BI315</f>
        <v>4.3717617719939844E-8</v>
      </c>
    </row>
    <row r="316" spans="1:62" ht="15.75" customHeight="1" x14ac:dyDescent="0.25">
      <c r="A316" s="60">
        <v>1</v>
      </c>
      <c r="B316" s="61">
        <v>346</v>
      </c>
      <c r="C316" s="61">
        <v>14</v>
      </c>
      <c r="D316" s="62" t="s">
        <v>87</v>
      </c>
      <c r="E316" s="62" t="s">
        <v>395</v>
      </c>
      <c r="F316" s="63">
        <v>1446</v>
      </c>
      <c r="G316" s="64">
        <v>10</v>
      </c>
      <c r="H316" s="64">
        <v>699088.62</v>
      </c>
      <c r="I316" s="65">
        <v>53489.376199999999</v>
      </c>
      <c r="J316" s="66">
        <v>710159.16818000015</v>
      </c>
      <c r="K316" s="64">
        <v>661050.11</v>
      </c>
      <c r="L316" s="65">
        <v>48721.142599999999</v>
      </c>
      <c r="M316" s="66">
        <v>673561.86413999996</v>
      </c>
      <c r="N316" s="64">
        <v>711591.43</v>
      </c>
      <c r="O316" s="65">
        <v>20518.761299999998</v>
      </c>
      <c r="P316" s="66">
        <v>760179.93557000009</v>
      </c>
      <c r="Q316" s="64">
        <v>1195369.02</v>
      </c>
      <c r="R316" s="65">
        <v>34777.091</v>
      </c>
      <c r="S316" s="66">
        <f t="shared" si="98"/>
        <v>1276651.1219000001</v>
      </c>
      <c r="T316" s="64">
        <v>957032.5</v>
      </c>
      <c r="U316" s="65">
        <v>27959.548414000001</v>
      </c>
      <c r="V316" s="67">
        <f t="shared" si="99"/>
        <v>1021980.2467446001</v>
      </c>
      <c r="W316" s="64">
        <v>1000040.21</v>
      </c>
      <c r="X316" s="65">
        <v>29127.469443999998</v>
      </c>
      <c r="Y316" s="67">
        <f t="shared" si="95"/>
        <v>1068004.0146116</v>
      </c>
      <c r="Z316" s="64">
        <v>1014622.55</v>
      </c>
      <c r="AA316" s="68">
        <v>622.20000000000005</v>
      </c>
      <c r="AB316" s="65">
        <v>29552.196162</v>
      </c>
      <c r="AC316" s="67">
        <f t="shared" si="100"/>
        <v>1086192.9692218003</v>
      </c>
      <c r="AD316" s="64">
        <v>863814.6</v>
      </c>
      <c r="AE316" s="68">
        <v>235.15</v>
      </c>
      <c r="AF316" s="65">
        <v>23933.427495</v>
      </c>
      <c r="AG316" s="67">
        <f t="shared" si="101"/>
        <v>926910.62475550012</v>
      </c>
      <c r="AH316" s="64">
        <v>884713.05</v>
      </c>
      <c r="AI316" s="68">
        <v>236.97</v>
      </c>
      <c r="AJ316" s="64">
        <v>25680.186656999998</v>
      </c>
      <c r="AK316" s="67">
        <f t="shared" si="102"/>
        <v>947975.48267730023</v>
      </c>
      <c r="AL316" s="64">
        <v>1161151.24</v>
      </c>
      <c r="AM316" s="68">
        <v>396.34</v>
      </c>
      <c r="AN316" s="64">
        <v>33822.611762</v>
      </c>
      <c r="AO316" s="67">
        <f t="shared" si="103"/>
        <v>1242925.5170618</v>
      </c>
      <c r="AP316" s="69"/>
      <c r="AQ316" s="69"/>
      <c r="AR316" s="69"/>
      <c r="AS316" s="69"/>
      <c r="AT316" s="69"/>
      <c r="AU316" s="71"/>
      <c r="AV316" s="64">
        <v>2</v>
      </c>
      <c r="AW316" s="64">
        <v>2</v>
      </c>
      <c r="AX316" s="64">
        <v>2</v>
      </c>
      <c r="AY316" s="64">
        <v>2</v>
      </c>
      <c r="AZ316" s="64"/>
      <c r="BA316" s="64"/>
      <c r="BB316" s="64"/>
      <c r="BC316" s="64"/>
      <c r="BD316" s="72">
        <f t="shared" si="104"/>
        <v>1054401.72</v>
      </c>
      <c r="BE316" s="73">
        <f t="shared" si="96"/>
        <v>729.19</v>
      </c>
      <c r="BF316" s="74">
        <f t="shared" si="118"/>
        <v>3373.62</v>
      </c>
      <c r="BG316" s="66">
        <f t="shared" si="97"/>
        <v>3823845.78</v>
      </c>
      <c r="BH316" s="75">
        <f t="shared" si="106"/>
        <v>1.434018605812928E-3</v>
      </c>
      <c r="BI316" s="76">
        <f t="shared" si="107"/>
        <v>1.43401860581293E-3</v>
      </c>
      <c r="BJ316" s="76">
        <f>+BI316-'Izračun udjela za 2024. (euri)'!BI316</f>
        <v>2.061463589999972E-8</v>
      </c>
    </row>
    <row r="317" spans="1:62" ht="15.75" customHeight="1" x14ac:dyDescent="0.25">
      <c r="A317" s="60">
        <v>1</v>
      </c>
      <c r="B317" s="61">
        <v>347</v>
      </c>
      <c r="C317" s="61">
        <v>3</v>
      </c>
      <c r="D317" s="62" t="s">
        <v>91</v>
      </c>
      <c r="E317" s="62" t="s">
        <v>396</v>
      </c>
      <c r="F317" s="63">
        <v>10255</v>
      </c>
      <c r="G317" s="64">
        <v>12</v>
      </c>
      <c r="H317" s="64">
        <v>17587097.539999999</v>
      </c>
      <c r="I317" s="65">
        <v>985542.52410000004</v>
      </c>
      <c r="J317" s="66">
        <v>18593741.617807999</v>
      </c>
      <c r="K317" s="64">
        <v>17771453.789999999</v>
      </c>
      <c r="L317" s="65">
        <v>995873.43259999994</v>
      </c>
      <c r="M317" s="66">
        <v>18788650.000288002</v>
      </c>
      <c r="N317" s="64">
        <v>15096728.92</v>
      </c>
      <c r="O317" s="65">
        <v>845985.90489999996</v>
      </c>
      <c r="P317" s="66">
        <v>15960832.176912002</v>
      </c>
      <c r="Q317" s="64">
        <v>16124055.15</v>
      </c>
      <c r="R317" s="65">
        <v>907845.61490000004</v>
      </c>
      <c r="S317" s="66">
        <f t="shared" si="98"/>
        <v>17042154.679312002</v>
      </c>
      <c r="T317" s="64">
        <v>13985580.02</v>
      </c>
      <c r="U317" s="65">
        <v>790274.74881500006</v>
      </c>
      <c r="V317" s="67">
        <f t="shared" si="99"/>
        <v>14778741.903727202</v>
      </c>
      <c r="W317" s="64">
        <v>17466441.940000001</v>
      </c>
      <c r="X317" s="65">
        <v>988666.69678700005</v>
      </c>
      <c r="Y317" s="67">
        <f t="shared" si="95"/>
        <v>18455108.272398565</v>
      </c>
      <c r="Z317" s="64">
        <v>19535693.940000001</v>
      </c>
      <c r="AA317" s="68">
        <v>69591.61</v>
      </c>
      <c r="AB317" s="65">
        <v>1105794.1823869999</v>
      </c>
      <c r="AC317" s="67">
        <f t="shared" si="100"/>
        <v>20597145.125326566</v>
      </c>
      <c r="AD317" s="64">
        <v>20206677.219999999</v>
      </c>
      <c r="AE317" s="68">
        <v>10112.68</v>
      </c>
      <c r="AF317" s="65">
        <v>1158747.930342</v>
      </c>
      <c r="AG317" s="67">
        <f t="shared" si="101"/>
        <v>21349234.602816962</v>
      </c>
      <c r="AH317" s="64">
        <v>18159196.02</v>
      </c>
      <c r="AI317" s="68">
        <v>10151.99</v>
      </c>
      <c r="AJ317" s="64">
        <v>1027635.97575</v>
      </c>
      <c r="AK317" s="67">
        <f t="shared" si="102"/>
        <v>19249897.020760003</v>
      </c>
      <c r="AL317" s="64">
        <v>20313427.510000002</v>
      </c>
      <c r="AM317" s="68">
        <v>4752.6099999999997</v>
      </c>
      <c r="AN317" s="64">
        <v>1149608.29575</v>
      </c>
      <c r="AO317" s="67">
        <f t="shared" si="103"/>
        <v>21525354.596760005</v>
      </c>
      <c r="AP317" s="69"/>
      <c r="AQ317" s="69"/>
      <c r="AR317" s="69"/>
      <c r="AS317" s="69"/>
      <c r="AT317" s="69"/>
      <c r="AU317" s="71"/>
      <c r="AV317" s="64">
        <v>20</v>
      </c>
      <c r="AW317" s="64">
        <v>16</v>
      </c>
      <c r="AX317" s="64">
        <v>44</v>
      </c>
      <c r="AY317" s="64">
        <v>40</v>
      </c>
      <c r="AZ317" s="64"/>
      <c r="BA317" s="64"/>
      <c r="BB317" s="64"/>
      <c r="BC317" s="64"/>
      <c r="BD317" s="72">
        <f t="shared" si="104"/>
        <v>20235347.920000002</v>
      </c>
      <c r="BE317" s="73">
        <f t="shared" si="96"/>
        <v>1973.22</v>
      </c>
      <c r="BF317" s="74">
        <f t="shared" ref="BF317:BF318" si="119">+$BJ$601</f>
        <v>3415.13</v>
      </c>
      <c r="BG317" s="66">
        <f t="shared" si="97"/>
        <v>14786787.050000001</v>
      </c>
      <c r="BH317" s="75">
        <f t="shared" si="106"/>
        <v>5.5453407302147161E-3</v>
      </c>
      <c r="BI317" s="76">
        <f t="shared" si="107"/>
        <v>5.5453407302147196E-3</v>
      </c>
      <c r="BJ317" s="76">
        <f>+BI317-'Izračun udjela za 2024. (euri)'!BI317</f>
        <v>-1.8173837909064849E-7</v>
      </c>
    </row>
    <row r="318" spans="1:62" ht="15.75" customHeight="1" x14ac:dyDescent="0.25">
      <c r="A318" s="60">
        <v>1</v>
      </c>
      <c r="B318" s="61">
        <v>348</v>
      </c>
      <c r="C318" s="61">
        <v>18</v>
      </c>
      <c r="D318" s="62" t="s">
        <v>91</v>
      </c>
      <c r="E318" s="62" t="s">
        <v>397</v>
      </c>
      <c r="F318" s="63">
        <v>16607</v>
      </c>
      <c r="G318" s="64">
        <v>12</v>
      </c>
      <c r="H318" s="64">
        <v>59441097.890000001</v>
      </c>
      <c r="I318" s="65">
        <v>0</v>
      </c>
      <c r="J318" s="66">
        <v>66574029.636800006</v>
      </c>
      <c r="K318" s="64">
        <v>63296110.350000001</v>
      </c>
      <c r="L318" s="65">
        <v>0</v>
      </c>
      <c r="M318" s="66">
        <v>70891643.592000008</v>
      </c>
      <c r="N318" s="64">
        <v>55953682.409999996</v>
      </c>
      <c r="O318" s="65">
        <v>0</v>
      </c>
      <c r="P318" s="66">
        <v>62668124.299199998</v>
      </c>
      <c r="Q318" s="64">
        <v>61020866.420000002</v>
      </c>
      <c r="R318" s="65">
        <v>0</v>
      </c>
      <c r="S318" s="66">
        <f t="shared" si="98"/>
        <v>68343370.390400007</v>
      </c>
      <c r="T318" s="64">
        <v>64637710.479999997</v>
      </c>
      <c r="U318" s="65">
        <v>0</v>
      </c>
      <c r="V318" s="67">
        <f t="shared" si="99"/>
        <v>72394235.737599999</v>
      </c>
      <c r="W318" s="64">
        <v>68214702.180000007</v>
      </c>
      <c r="X318" s="65">
        <v>0</v>
      </c>
      <c r="Y318" s="67">
        <f t="shared" si="95"/>
        <v>76400466.44160001</v>
      </c>
      <c r="Z318" s="64">
        <v>77727807.310000002</v>
      </c>
      <c r="AA318" s="68">
        <v>2657107.9300000002</v>
      </c>
      <c r="AB318" s="65">
        <v>0</v>
      </c>
      <c r="AC318" s="67">
        <f t="shared" si="100"/>
        <v>101158063.3056</v>
      </c>
      <c r="AD318" s="64">
        <v>57638670.310000002</v>
      </c>
      <c r="AE318" s="68">
        <v>1853230.29</v>
      </c>
      <c r="AF318" s="65">
        <v>0</v>
      </c>
      <c r="AG318" s="67">
        <f t="shared" si="101"/>
        <v>78748812.822400019</v>
      </c>
      <c r="AH318" s="64">
        <v>54371652.740000002</v>
      </c>
      <c r="AI318" s="68">
        <v>2840798.52</v>
      </c>
      <c r="AJ318" s="64">
        <v>0</v>
      </c>
      <c r="AK318" s="67">
        <f t="shared" si="102"/>
        <v>76879996.726400003</v>
      </c>
      <c r="AL318" s="64">
        <v>80682839.109999999</v>
      </c>
      <c r="AM318" s="68">
        <v>2735034.79</v>
      </c>
      <c r="AN318" s="64">
        <v>0</v>
      </c>
      <c r="AO318" s="67">
        <f t="shared" si="103"/>
        <v>105836980.83840001</v>
      </c>
      <c r="AP318" s="69"/>
      <c r="AQ318" s="69"/>
      <c r="AR318" s="69"/>
      <c r="AS318" s="69"/>
      <c r="AT318" s="69"/>
      <c r="AU318" s="71"/>
      <c r="AV318" s="64">
        <v>10166</v>
      </c>
      <c r="AW318" s="64">
        <v>9684</v>
      </c>
      <c r="AX318" s="64">
        <v>11408</v>
      </c>
      <c r="AY318" s="64">
        <v>11033</v>
      </c>
      <c r="AZ318" s="64"/>
      <c r="BA318" s="64"/>
      <c r="BB318" s="64"/>
      <c r="BC318" s="64"/>
      <c r="BD318" s="72">
        <f t="shared" si="104"/>
        <v>87804864.030000001</v>
      </c>
      <c r="BE318" s="73">
        <f t="shared" si="96"/>
        <v>5287.22</v>
      </c>
      <c r="BF318" s="74">
        <f t="shared" si="119"/>
        <v>3415.13</v>
      </c>
      <c r="BG318" s="66">
        <f t="shared" si="97"/>
        <v>0</v>
      </c>
      <c r="BH318" s="75">
        <f t="shared" si="106"/>
        <v>0</v>
      </c>
      <c r="BI318" s="76">
        <f t="shared" si="107"/>
        <v>0</v>
      </c>
      <c r="BJ318" s="76">
        <f>+BI318-'Izračun udjela za 2024. (euri)'!BI318</f>
        <v>0</v>
      </c>
    </row>
    <row r="319" spans="1:62" ht="15.75" customHeight="1" x14ac:dyDescent="0.25">
      <c r="A319" s="60">
        <v>1</v>
      </c>
      <c r="B319" s="61">
        <v>349</v>
      </c>
      <c r="C319" s="61">
        <v>13</v>
      </c>
      <c r="D319" s="62" t="s">
        <v>87</v>
      </c>
      <c r="E319" s="62" t="s">
        <v>398</v>
      </c>
      <c r="F319" s="63">
        <v>3430</v>
      </c>
      <c r="G319" s="64">
        <v>10</v>
      </c>
      <c r="H319" s="64">
        <v>2415657.79</v>
      </c>
      <c r="I319" s="65">
        <v>0</v>
      </c>
      <c r="J319" s="66">
        <v>2657223.5690000001</v>
      </c>
      <c r="K319" s="64">
        <v>2228235.9900000002</v>
      </c>
      <c r="L319" s="65">
        <v>0</v>
      </c>
      <c r="M319" s="66">
        <v>2451059.5890000006</v>
      </c>
      <c r="N319" s="64">
        <v>2370889.77</v>
      </c>
      <c r="O319" s="65">
        <v>0</v>
      </c>
      <c r="P319" s="66">
        <v>2607978.7470000004</v>
      </c>
      <c r="Q319" s="64">
        <v>4073386.8</v>
      </c>
      <c r="R319" s="65">
        <v>0</v>
      </c>
      <c r="S319" s="66">
        <f t="shared" si="98"/>
        <v>4480725.4800000004</v>
      </c>
      <c r="T319" s="64">
        <v>3257388.05</v>
      </c>
      <c r="U319" s="65">
        <v>0</v>
      </c>
      <c r="V319" s="67">
        <f t="shared" si="99"/>
        <v>3583126.855</v>
      </c>
      <c r="W319" s="64">
        <v>5102109.0599999996</v>
      </c>
      <c r="X319" s="65">
        <v>0</v>
      </c>
      <c r="Y319" s="67">
        <f t="shared" si="95"/>
        <v>5612319.966</v>
      </c>
      <c r="Z319" s="64">
        <v>5446252.0199999996</v>
      </c>
      <c r="AA319" s="68">
        <v>201910.12</v>
      </c>
      <c r="AB319" s="65">
        <v>0</v>
      </c>
      <c r="AC319" s="67">
        <f t="shared" si="100"/>
        <v>7494676.0899999999</v>
      </c>
      <c r="AD319" s="64">
        <v>5172823.82</v>
      </c>
      <c r="AE319" s="68">
        <v>187542.11</v>
      </c>
      <c r="AF319" s="65">
        <v>0</v>
      </c>
      <c r="AG319" s="67">
        <f t="shared" si="101"/>
        <v>7302109.881000001</v>
      </c>
      <c r="AH319" s="64">
        <v>5810294.7999999998</v>
      </c>
      <c r="AI319" s="68">
        <v>281328.53999999998</v>
      </c>
      <c r="AJ319" s="64">
        <v>0</v>
      </c>
      <c r="AK319" s="67">
        <f t="shared" si="102"/>
        <v>8136112.8860000009</v>
      </c>
      <c r="AL319" s="64">
        <v>7019630.9500000002</v>
      </c>
      <c r="AM319" s="68">
        <v>330945.15000000002</v>
      </c>
      <c r="AN319" s="64">
        <v>0</v>
      </c>
      <c r="AO319" s="67">
        <f t="shared" si="103"/>
        <v>9446454.3800000008</v>
      </c>
      <c r="AP319" s="69"/>
      <c r="AQ319" s="69"/>
      <c r="AR319" s="69"/>
      <c r="AS319" s="69"/>
      <c r="AT319" s="69"/>
      <c r="AU319" s="71"/>
      <c r="AV319" s="64">
        <v>1046</v>
      </c>
      <c r="AW319" s="64">
        <v>1102</v>
      </c>
      <c r="AX319" s="64">
        <v>1245</v>
      </c>
      <c r="AY319" s="64">
        <v>1266</v>
      </c>
      <c r="AZ319" s="64"/>
      <c r="BA319" s="64"/>
      <c r="BB319" s="64"/>
      <c r="BC319" s="64"/>
      <c r="BD319" s="72">
        <f t="shared" si="104"/>
        <v>7598334.6399999997</v>
      </c>
      <c r="BE319" s="73">
        <f t="shared" si="96"/>
        <v>2215.2600000000002</v>
      </c>
      <c r="BF319" s="74">
        <f t="shared" ref="BF319:BF320" si="120">+$BJ$600</f>
        <v>3373.62</v>
      </c>
      <c r="BG319" s="66">
        <f t="shared" si="97"/>
        <v>3973174.7999999989</v>
      </c>
      <c r="BH319" s="75">
        <f t="shared" si="106"/>
        <v>1.4900199733858142E-3</v>
      </c>
      <c r="BI319" s="76">
        <f t="shared" si="107"/>
        <v>1.4900199733858101E-3</v>
      </c>
      <c r="BJ319" s="76">
        <f>+BI319-'Izračun udjela za 2024. (euri)'!BI319</f>
        <v>9.9796501000070509E-8</v>
      </c>
    </row>
    <row r="320" spans="1:62" ht="15.75" customHeight="1" x14ac:dyDescent="0.25">
      <c r="A320" s="60">
        <v>1</v>
      </c>
      <c r="B320" s="61">
        <v>350</v>
      </c>
      <c r="C320" s="61">
        <v>17</v>
      </c>
      <c r="D320" s="62" t="s">
        <v>87</v>
      </c>
      <c r="E320" s="62" t="s">
        <v>399</v>
      </c>
      <c r="F320" s="63">
        <v>1538</v>
      </c>
      <c r="G320" s="64">
        <v>10</v>
      </c>
      <c r="H320" s="64">
        <v>2841297.24</v>
      </c>
      <c r="I320" s="65">
        <v>0</v>
      </c>
      <c r="J320" s="66">
        <v>3125426.9640000006</v>
      </c>
      <c r="K320" s="64">
        <v>3346736.99</v>
      </c>
      <c r="L320" s="65">
        <v>0</v>
      </c>
      <c r="M320" s="66">
        <v>3681410.6890000007</v>
      </c>
      <c r="N320" s="64">
        <v>2846972.65</v>
      </c>
      <c r="O320" s="65">
        <v>0</v>
      </c>
      <c r="P320" s="66">
        <v>3131669.915</v>
      </c>
      <c r="Q320" s="64">
        <v>3275202.51</v>
      </c>
      <c r="R320" s="65">
        <v>0</v>
      </c>
      <c r="S320" s="66">
        <f t="shared" si="98"/>
        <v>3602722.7609999999</v>
      </c>
      <c r="T320" s="64">
        <v>2924342.31</v>
      </c>
      <c r="U320" s="65">
        <v>0</v>
      </c>
      <c r="V320" s="67">
        <f t="shared" si="99"/>
        <v>3216776.5410000002</v>
      </c>
      <c r="W320" s="64">
        <v>3262832.34</v>
      </c>
      <c r="X320" s="65">
        <v>0</v>
      </c>
      <c r="Y320" s="67">
        <f t="shared" si="95"/>
        <v>3589115.574</v>
      </c>
      <c r="Z320" s="64">
        <v>3645946.83</v>
      </c>
      <c r="AA320" s="68">
        <v>315906.63</v>
      </c>
      <c r="AB320" s="65">
        <v>0</v>
      </c>
      <c r="AC320" s="67">
        <f t="shared" si="100"/>
        <v>5633144.2200000007</v>
      </c>
      <c r="AD320" s="64">
        <v>4317157.76</v>
      </c>
      <c r="AE320" s="68">
        <v>253446.01</v>
      </c>
      <c r="AF320" s="65">
        <v>0</v>
      </c>
      <c r="AG320" s="67">
        <f t="shared" si="101"/>
        <v>6360982.9250000007</v>
      </c>
      <c r="AH320" s="64">
        <v>3258540.97</v>
      </c>
      <c r="AI320" s="68">
        <v>431247.29</v>
      </c>
      <c r="AJ320" s="64">
        <v>0</v>
      </c>
      <c r="AK320" s="67">
        <f t="shared" si="102"/>
        <v>5398573.0480000004</v>
      </c>
      <c r="AL320" s="64">
        <v>4480963.54</v>
      </c>
      <c r="AM320" s="68">
        <v>426891.06</v>
      </c>
      <c r="AN320" s="64">
        <v>0</v>
      </c>
      <c r="AO320" s="67">
        <f t="shared" si="103"/>
        <v>6817329.7280000011</v>
      </c>
      <c r="AP320" s="69"/>
      <c r="AQ320" s="69"/>
      <c r="AR320" s="69"/>
      <c r="AS320" s="69"/>
      <c r="AT320" s="69"/>
      <c r="AU320" s="71"/>
      <c r="AV320" s="64">
        <v>1194</v>
      </c>
      <c r="AW320" s="64">
        <v>1146</v>
      </c>
      <c r="AX320" s="64">
        <v>1387</v>
      </c>
      <c r="AY320" s="64">
        <v>1429</v>
      </c>
      <c r="AZ320" s="64"/>
      <c r="BA320" s="64"/>
      <c r="BB320" s="64"/>
      <c r="BC320" s="64"/>
      <c r="BD320" s="72">
        <f t="shared" si="104"/>
        <v>5559829.0999999996</v>
      </c>
      <c r="BE320" s="73">
        <f t="shared" si="96"/>
        <v>3614.97</v>
      </c>
      <c r="BF320" s="74">
        <f t="shared" si="120"/>
        <v>3373.62</v>
      </c>
      <c r="BG320" s="66">
        <f t="shared" si="97"/>
        <v>0</v>
      </c>
      <c r="BH320" s="75">
        <f t="shared" si="106"/>
        <v>0</v>
      </c>
      <c r="BI320" s="76">
        <f t="shared" si="107"/>
        <v>0</v>
      </c>
      <c r="BJ320" s="76">
        <f>+BI320-'Izračun udjela za 2024. (euri)'!BI320</f>
        <v>0</v>
      </c>
    </row>
    <row r="321" spans="1:62" ht="15.75" customHeight="1" x14ac:dyDescent="0.25">
      <c r="A321" s="60">
        <v>1</v>
      </c>
      <c r="B321" s="61">
        <v>351</v>
      </c>
      <c r="C321" s="61">
        <v>11</v>
      </c>
      <c r="D321" s="62" t="s">
        <v>91</v>
      </c>
      <c r="E321" s="62" t="s">
        <v>400</v>
      </c>
      <c r="F321" s="63">
        <v>22294</v>
      </c>
      <c r="G321" s="64">
        <v>12</v>
      </c>
      <c r="H321" s="64">
        <v>54045115.119999997</v>
      </c>
      <c r="I321" s="65">
        <v>4864048.4627999999</v>
      </c>
      <c r="J321" s="66">
        <v>55082794.656063996</v>
      </c>
      <c r="K321" s="64">
        <v>52618698.060000002</v>
      </c>
      <c r="L321" s="65">
        <v>4735671.2017000001</v>
      </c>
      <c r="M321" s="66">
        <v>53628990.081296004</v>
      </c>
      <c r="N321" s="64">
        <v>45007212.670000002</v>
      </c>
      <c r="O321" s="65">
        <v>4050648.6590999998</v>
      </c>
      <c r="P321" s="66">
        <v>45871351.692208014</v>
      </c>
      <c r="Q321" s="64">
        <v>48607430.310000002</v>
      </c>
      <c r="R321" s="65">
        <v>4404328.2822000002</v>
      </c>
      <c r="S321" s="66">
        <f t="shared" si="98"/>
        <v>49507474.271136008</v>
      </c>
      <c r="T321" s="64">
        <v>43293918.630000003</v>
      </c>
      <c r="U321" s="65">
        <v>3934008.8191979998</v>
      </c>
      <c r="V321" s="67">
        <f t="shared" si="99"/>
        <v>44083098.988098249</v>
      </c>
      <c r="W321" s="64">
        <v>50852516.520000003</v>
      </c>
      <c r="X321" s="65">
        <v>4622954.6049189996</v>
      </c>
      <c r="Y321" s="67">
        <f t="shared" si="95"/>
        <v>51777109.344890729</v>
      </c>
      <c r="Z321" s="64">
        <v>56744681.640000001</v>
      </c>
      <c r="AA321" s="68">
        <v>92936.97</v>
      </c>
      <c r="AB321" s="65">
        <v>5158605.7717840001</v>
      </c>
      <c r="AC321" s="67">
        <f t="shared" si="100"/>
        <v>57719355.566001929</v>
      </c>
      <c r="AD321" s="64">
        <v>56812087.530000001</v>
      </c>
      <c r="AE321" s="68">
        <v>34731.97</v>
      </c>
      <c r="AF321" s="65">
        <v>4301622.071459</v>
      </c>
      <c r="AG321" s="67">
        <f t="shared" si="101"/>
        <v>58829941.507165924</v>
      </c>
      <c r="AH321" s="64">
        <v>50969654.840000004</v>
      </c>
      <c r="AI321" s="68">
        <v>9684.85</v>
      </c>
      <c r="AJ321" s="64">
        <v>3334476.5532999998</v>
      </c>
      <c r="AK321" s="67">
        <f t="shared" si="102"/>
        <v>53444712.649104007</v>
      </c>
      <c r="AL321" s="64">
        <v>67622581.760000005</v>
      </c>
      <c r="AM321" s="68">
        <v>14277.66</v>
      </c>
      <c r="AN321" s="64">
        <v>4423924.6183500001</v>
      </c>
      <c r="AO321" s="67">
        <f t="shared" si="103"/>
        <v>70874025.019448012</v>
      </c>
      <c r="AP321" s="69"/>
      <c r="AQ321" s="69"/>
      <c r="AR321" s="69"/>
      <c r="AS321" s="69"/>
      <c r="AT321" s="69"/>
      <c r="AU321" s="71"/>
      <c r="AV321" s="64">
        <v>28</v>
      </c>
      <c r="AW321" s="64">
        <v>34</v>
      </c>
      <c r="AX321" s="64">
        <v>62</v>
      </c>
      <c r="AY321" s="64">
        <v>64</v>
      </c>
      <c r="AZ321" s="64"/>
      <c r="BA321" s="64"/>
      <c r="BB321" s="64"/>
      <c r="BC321" s="64"/>
      <c r="BD321" s="72">
        <f t="shared" si="104"/>
        <v>58529028.82</v>
      </c>
      <c r="BE321" s="73">
        <f t="shared" si="96"/>
        <v>2625.33</v>
      </c>
      <c r="BF321" s="74">
        <f t="shared" ref="BF321:BF322" si="121">+$BJ$601</f>
        <v>3415.13</v>
      </c>
      <c r="BG321" s="66">
        <f t="shared" si="97"/>
        <v>17607801.200000003</v>
      </c>
      <c r="BH321" s="75">
        <f t="shared" si="106"/>
        <v>6.603277428268879E-3</v>
      </c>
      <c r="BI321" s="76">
        <f t="shared" si="107"/>
        <v>6.6032774282688798E-3</v>
      </c>
      <c r="BJ321" s="76">
        <f>+BI321-'Izračun udjela za 2024. (euri)'!BI321</f>
        <v>-3.6937438207054751E-7</v>
      </c>
    </row>
    <row r="322" spans="1:62" ht="15.75" customHeight="1" x14ac:dyDescent="0.25">
      <c r="A322" s="60">
        <v>1</v>
      </c>
      <c r="B322" s="61">
        <v>352</v>
      </c>
      <c r="C322" s="61">
        <v>2</v>
      </c>
      <c r="D322" s="62" t="s">
        <v>91</v>
      </c>
      <c r="E322" s="62" t="s">
        <v>401</v>
      </c>
      <c r="F322" s="63">
        <v>5927</v>
      </c>
      <c r="G322" s="64">
        <v>12</v>
      </c>
      <c r="H322" s="64">
        <v>12537730</v>
      </c>
      <c r="I322" s="65">
        <v>1128395.5617</v>
      </c>
      <c r="J322" s="66">
        <v>12778454.570896002</v>
      </c>
      <c r="K322" s="64">
        <v>13072169.59</v>
      </c>
      <c r="L322" s="65">
        <v>1176495.0448</v>
      </c>
      <c r="M322" s="66">
        <v>13323155.490624001</v>
      </c>
      <c r="N322" s="64">
        <v>11414871.6</v>
      </c>
      <c r="O322" s="65">
        <v>1027338.9157</v>
      </c>
      <c r="P322" s="66">
        <v>11634036.606416</v>
      </c>
      <c r="Q322" s="64">
        <v>12268148.66</v>
      </c>
      <c r="R322" s="65">
        <v>1108168.8197999999</v>
      </c>
      <c r="S322" s="66">
        <f t="shared" si="98"/>
        <v>12499177.421024</v>
      </c>
      <c r="T322" s="64">
        <v>12085689.439999999</v>
      </c>
      <c r="U322" s="65">
        <v>1092012.785719</v>
      </c>
      <c r="V322" s="67">
        <f t="shared" si="99"/>
        <v>12312917.852794722</v>
      </c>
      <c r="W322" s="64">
        <v>15345312.27</v>
      </c>
      <c r="X322" s="65">
        <v>1395025.9852209999</v>
      </c>
      <c r="Y322" s="67">
        <f t="shared" si="95"/>
        <v>15624320.638952481</v>
      </c>
      <c r="Z322" s="64">
        <v>17284618.829999998</v>
      </c>
      <c r="AA322" s="68">
        <v>15017.85</v>
      </c>
      <c r="AB322" s="65">
        <v>1571326.2071539999</v>
      </c>
      <c r="AC322" s="67">
        <f t="shared" si="100"/>
        <v>17598887.737587519</v>
      </c>
      <c r="AD322" s="64">
        <v>17371147.469999999</v>
      </c>
      <c r="AE322" s="68">
        <v>3047.32</v>
      </c>
      <c r="AF322" s="65">
        <v>1601874.3644580001</v>
      </c>
      <c r="AG322" s="67">
        <f t="shared" si="101"/>
        <v>17664892.87980704</v>
      </c>
      <c r="AH322" s="64">
        <v>15266971.34</v>
      </c>
      <c r="AI322" s="68">
        <v>2876.67</v>
      </c>
      <c r="AJ322" s="64">
        <v>1384663.6376070001</v>
      </c>
      <c r="AK322" s="67">
        <f t="shared" si="102"/>
        <v>15575202.756280161</v>
      </c>
      <c r="AL322" s="64">
        <v>18389562.02</v>
      </c>
      <c r="AM322" s="68">
        <v>2967.65</v>
      </c>
      <c r="AN322" s="64">
        <v>1671775.220895</v>
      </c>
      <c r="AO322" s="67">
        <f t="shared" si="103"/>
        <v>18757557.446997602</v>
      </c>
      <c r="AP322" s="69"/>
      <c r="AQ322" s="69"/>
      <c r="AR322" s="69"/>
      <c r="AS322" s="69"/>
      <c r="AT322" s="69"/>
      <c r="AU322" s="71"/>
      <c r="AV322" s="64">
        <v>0</v>
      </c>
      <c r="AW322" s="64">
        <v>4</v>
      </c>
      <c r="AX322" s="64">
        <v>18</v>
      </c>
      <c r="AY322" s="64">
        <v>22</v>
      </c>
      <c r="AZ322" s="64"/>
      <c r="BA322" s="64"/>
      <c r="BB322" s="64"/>
      <c r="BC322" s="64"/>
      <c r="BD322" s="72">
        <f t="shared" si="104"/>
        <v>17044172.289999999</v>
      </c>
      <c r="BE322" s="73">
        <f t="shared" si="96"/>
        <v>2875.68</v>
      </c>
      <c r="BF322" s="74">
        <f t="shared" si="121"/>
        <v>3415.13</v>
      </c>
      <c r="BG322" s="66">
        <f t="shared" si="97"/>
        <v>3197320.1500000018</v>
      </c>
      <c r="BH322" s="75">
        <f t="shared" si="106"/>
        <v>1.1990589703752604E-3</v>
      </c>
      <c r="BI322" s="76">
        <f t="shared" si="107"/>
        <v>1.19905897037526E-3</v>
      </c>
      <c r="BJ322" s="76">
        <f>+BI322-'Izračun udjela za 2024. (euri)'!BI322</f>
        <v>-4.8762919529956456E-8</v>
      </c>
    </row>
    <row r="323" spans="1:62" ht="15.75" customHeight="1" x14ac:dyDescent="0.25">
      <c r="A323" s="60">
        <v>1</v>
      </c>
      <c r="B323" s="61">
        <v>354</v>
      </c>
      <c r="C323" s="61">
        <v>13</v>
      </c>
      <c r="D323" s="62" t="s">
        <v>87</v>
      </c>
      <c r="E323" s="62" t="s">
        <v>402</v>
      </c>
      <c r="F323" s="63">
        <v>3556</v>
      </c>
      <c r="G323" s="64">
        <v>10</v>
      </c>
      <c r="H323" s="64">
        <v>7498553.1100000003</v>
      </c>
      <c r="I323" s="65">
        <v>0</v>
      </c>
      <c r="J323" s="66">
        <v>8248408.421000001</v>
      </c>
      <c r="K323" s="64">
        <v>7899536.1100000003</v>
      </c>
      <c r="L323" s="65">
        <v>0</v>
      </c>
      <c r="M323" s="66">
        <v>8689489.7210000008</v>
      </c>
      <c r="N323" s="64">
        <v>6453691.2400000002</v>
      </c>
      <c r="O323" s="65">
        <v>0</v>
      </c>
      <c r="P323" s="66">
        <v>7099060.364000001</v>
      </c>
      <c r="Q323" s="64">
        <v>7943760.9299999997</v>
      </c>
      <c r="R323" s="65">
        <v>0</v>
      </c>
      <c r="S323" s="66">
        <f t="shared" si="98"/>
        <v>8738137.023</v>
      </c>
      <c r="T323" s="64">
        <v>6995013.4199999999</v>
      </c>
      <c r="U323" s="65">
        <v>0</v>
      </c>
      <c r="V323" s="67">
        <f t="shared" si="99"/>
        <v>7694514.7620000001</v>
      </c>
      <c r="W323" s="64">
        <v>8412293.1999999993</v>
      </c>
      <c r="X323" s="65">
        <v>0</v>
      </c>
      <c r="Y323" s="67">
        <f t="shared" si="95"/>
        <v>9253522.5199999996</v>
      </c>
      <c r="Z323" s="64">
        <v>9938623</v>
      </c>
      <c r="AA323" s="68">
        <v>584914.91</v>
      </c>
      <c r="AB323" s="65">
        <v>0</v>
      </c>
      <c r="AC323" s="67">
        <f t="shared" si="100"/>
        <v>14089028.899</v>
      </c>
      <c r="AD323" s="64">
        <v>9540921.7400000002</v>
      </c>
      <c r="AE323" s="68">
        <v>435799.17</v>
      </c>
      <c r="AF323" s="65">
        <v>0</v>
      </c>
      <c r="AG323" s="67">
        <f t="shared" si="101"/>
        <v>13775984.827000001</v>
      </c>
      <c r="AH323" s="64">
        <v>8537162.7599999998</v>
      </c>
      <c r="AI323" s="68">
        <v>671775.45</v>
      </c>
      <c r="AJ323" s="64">
        <v>0</v>
      </c>
      <c r="AK323" s="67">
        <f t="shared" si="102"/>
        <v>12770326.040999999</v>
      </c>
      <c r="AL323" s="64">
        <v>11610809.310000001</v>
      </c>
      <c r="AM323" s="68">
        <v>724944.98</v>
      </c>
      <c r="AN323" s="64">
        <v>0</v>
      </c>
      <c r="AO323" s="67">
        <f t="shared" si="103"/>
        <v>15939400.763000002</v>
      </c>
      <c r="AP323" s="69"/>
      <c r="AQ323" s="69"/>
      <c r="AR323" s="69"/>
      <c r="AS323" s="69"/>
      <c r="AT323" s="69"/>
      <c r="AU323" s="71"/>
      <c r="AV323" s="64">
        <v>2303</v>
      </c>
      <c r="AW323" s="64">
        <v>2279</v>
      </c>
      <c r="AX323" s="64">
        <v>2496</v>
      </c>
      <c r="AY323" s="64">
        <v>2403</v>
      </c>
      <c r="AZ323" s="64"/>
      <c r="BA323" s="64"/>
      <c r="BB323" s="64"/>
      <c r="BC323" s="64"/>
      <c r="BD323" s="72">
        <f t="shared" si="104"/>
        <v>13165652.609999999</v>
      </c>
      <c r="BE323" s="73">
        <f t="shared" si="96"/>
        <v>3702.38</v>
      </c>
      <c r="BF323" s="74">
        <f>+$BJ$600</f>
        <v>3373.62</v>
      </c>
      <c r="BG323" s="66">
        <f t="shared" si="97"/>
        <v>0</v>
      </c>
      <c r="BH323" s="75">
        <f t="shared" si="106"/>
        <v>0</v>
      </c>
      <c r="BI323" s="76">
        <f t="shared" si="107"/>
        <v>0</v>
      </c>
      <c r="BJ323" s="76">
        <f>+BI323-'Izračun udjela za 2024. (euri)'!BI323</f>
        <v>0</v>
      </c>
    </row>
    <row r="324" spans="1:62" ht="15.75" customHeight="1" x14ac:dyDescent="0.25">
      <c r="A324" s="60">
        <v>1</v>
      </c>
      <c r="B324" s="61">
        <v>355</v>
      </c>
      <c r="C324" s="61">
        <v>20</v>
      </c>
      <c r="D324" s="62" t="s">
        <v>91</v>
      </c>
      <c r="E324" s="62" t="s">
        <v>403</v>
      </c>
      <c r="F324" s="63">
        <v>7027</v>
      </c>
      <c r="G324" s="64">
        <v>12</v>
      </c>
      <c r="H324" s="64">
        <v>11351408.52</v>
      </c>
      <c r="I324" s="65">
        <v>0</v>
      </c>
      <c r="J324" s="66">
        <v>12713577.542400001</v>
      </c>
      <c r="K324" s="64">
        <v>12428206.109999999</v>
      </c>
      <c r="L324" s="65">
        <v>0</v>
      </c>
      <c r="M324" s="66">
        <v>13919590.8432</v>
      </c>
      <c r="N324" s="64">
        <v>10575648.380000001</v>
      </c>
      <c r="O324" s="65">
        <v>0</v>
      </c>
      <c r="P324" s="66">
        <v>11844726.185600001</v>
      </c>
      <c r="Q324" s="64">
        <v>12498548.789999999</v>
      </c>
      <c r="R324" s="65">
        <v>0</v>
      </c>
      <c r="S324" s="66">
        <f t="shared" si="98"/>
        <v>13998374.6448</v>
      </c>
      <c r="T324" s="64">
        <v>11910169.08</v>
      </c>
      <c r="U324" s="65">
        <v>0</v>
      </c>
      <c r="V324" s="67">
        <f t="shared" si="99"/>
        <v>13339389.369600002</v>
      </c>
      <c r="W324" s="64">
        <v>14585004.289999999</v>
      </c>
      <c r="X324" s="65">
        <v>0</v>
      </c>
      <c r="Y324" s="67">
        <f t="shared" si="95"/>
        <v>16335204.8048</v>
      </c>
      <c r="Z324" s="64">
        <v>17499670.850000001</v>
      </c>
      <c r="AA324" s="68">
        <v>30332.57</v>
      </c>
      <c r="AB324" s="65">
        <v>0</v>
      </c>
      <c r="AC324" s="67">
        <f t="shared" si="100"/>
        <v>19569018.873600002</v>
      </c>
      <c r="AD324" s="64">
        <v>18470173.140000001</v>
      </c>
      <c r="AE324" s="68">
        <v>7846.23</v>
      </c>
      <c r="AF324" s="65">
        <v>0</v>
      </c>
      <c r="AG324" s="67">
        <f t="shared" si="101"/>
        <v>20686593.916800003</v>
      </c>
      <c r="AH324" s="64">
        <v>17570730.579999998</v>
      </c>
      <c r="AI324" s="68">
        <v>6393.96</v>
      </c>
      <c r="AJ324" s="64">
        <v>0</v>
      </c>
      <c r="AK324" s="67">
        <f t="shared" si="102"/>
        <v>19682137.014399998</v>
      </c>
      <c r="AL324" s="64">
        <v>20229099.960000001</v>
      </c>
      <c r="AM324" s="68">
        <v>4757.49</v>
      </c>
      <c r="AN324" s="64">
        <v>0</v>
      </c>
      <c r="AO324" s="67">
        <f t="shared" si="103"/>
        <v>22661343.566400006</v>
      </c>
      <c r="AP324" s="69"/>
      <c r="AQ324" s="69"/>
      <c r="AR324" s="69"/>
      <c r="AS324" s="69"/>
      <c r="AT324" s="69"/>
      <c r="AU324" s="71"/>
      <c r="AV324" s="64">
        <v>2</v>
      </c>
      <c r="AW324" s="64">
        <v>0</v>
      </c>
      <c r="AX324" s="64">
        <v>6</v>
      </c>
      <c r="AY324" s="64">
        <v>6</v>
      </c>
      <c r="AZ324" s="64"/>
      <c r="BA324" s="64"/>
      <c r="BB324" s="64"/>
      <c r="BC324" s="64"/>
      <c r="BD324" s="72">
        <f t="shared" si="104"/>
        <v>19786859.640000001</v>
      </c>
      <c r="BE324" s="73">
        <f t="shared" si="96"/>
        <v>2815.83</v>
      </c>
      <c r="BF324" s="74">
        <f>+$BJ$601</f>
        <v>3415.13</v>
      </c>
      <c r="BG324" s="66">
        <f t="shared" si="97"/>
        <v>4211281.1000000015</v>
      </c>
      <c r="BH324" s="75">
        <f t="shared" si="106"/>
        <v>1.5793145956080729E-3</v>
      </c>
      <c r="BI324" s="76">
        <f t="shared" si="107"/>
        <v>1.5793145956080701E-3</v>
      </c>
      <c r="BJ324" s="76">
        <f>+BI324-'Izračun udjela za 2024. (euri)'!BI324</f>
        <v>1.0380521570140314E-8</v>
      </c>
    </row>
    <row r="325" spans="1:62" ht="15.75" customHeight="1" x14ac:dyDescent="0.25">
      <c r="A325" s="60">
        <v>1</v>
      </c>
      <c r="B325" s="61">
        <v>356</v>
      </c>
      <c r="C325" s="61">
        <v>1</v>
      </c>
      <c r="D325" s="62" t="s">
        <v>87</v>
      </c>
      <c r="E325" s="62" t="s">
        <v>404</v>
      </c>
      <c r="F325" s="63">
        <v>1129</v>
      </c>
      <c r="G325" s="64">
        <v>10</v>
      </c>
      <c r="H325" s="64">
        <v>1029453.1</v>
      </c>
      <c r="I325" s="65">
        <v>29684.305</v>
      </c>
      <c r="J325" s="66">
        <v>1099745.6745</v>
      </c>
      <c r="K325" s="64">
        <v>819331.31</v>
      </c>
      <c r="L325" s="65">
        <v>23625.4653</v>
      </c>
      <c r="M325" s="66">
        <v>875276.42917000013</v>
      </c>
      <c r="N325" s="64">
        <v>563290.71</v>
      </c>
      <c r="O325" s="65">
        <v>26555.066699999999</v>
      </c>
      <c r="P325" s="66">
        <v>590409.20763000008</v>
      </c>
      <c r="Q325" s="64">
        <v>844781.02</v>
      </c>
      <c r="R325" s="65">
        <v>40225.385699999999</v>
      </c>
      <c r="S325" s="66">
        <f t="shared" si="98"/>
        <v>885011.19773000013</v>
      </c>
      <c r="T325" s="64">
        <v>688462.37</v>
      </c>
      <c r="U325" s="65">
        <v>32884.063682</v>
      </c>
      <c r="V325" s="67">
        <f t="shared" si="99"/>
        <v>721136.13694979995</v>
      </c>
      <c r="W325" s="64">
        <v>1133070.8799999999</v>
      </c>
      <c r="X325" s="65">
        <v>53955.934505999998</v>
      </c>
      <c r="Y325" s="67">
        <f t="shared" si="95"/>
        <v>1187026.4400434</v>
      </c>
      <c r="Z325" s="64">
        <v>1273112.31</v>
      </c>
      <c r="AA325" s="68">
        <v>7875</v>
      </c>
      <c r="AB325" s="65">
        <v>60624.572452</v>
      </c>
      <c r="AC325" s="67">
        <f t="shared" si="100"/>
        <v>1333736.5113028002</v>
      </c>
      <c r="AD325" s="64">
        <v>1319040.33</v>
      </c>
      <c r="AE325" s="68">
        <v>475</v>
      </c>
      <c r="AF325" s="65">
        <v>61414.055508999998</v>
      </c>
      <c r="AG325" s="67">
        <f t="shared" si="101"/>
        <v>1383388.9019401001</v>
      </c>
      <c r="AH325" s="64">
        <v>1008891.02</v>
      </c>
      <c r="AI325" s="68">
        <v>12</v>
      </c>
      <c r="AJ325" s="64">
        <v>48139.118777000003</v>
      </c>
      <c r="AK325" s="67">
        <f t="shared" si="102"/>
        <v>1056827.0913453002</v>
      </c>
      <c r="AL325" s="64">
        <v>1756575.99</v>
      </c>
      <c r="AM325" s="68">
        <v>0</v>
      </c>
      <c r="AN325" s="64">
        <v>85552.577606999999</v>
      </c>
      <c r="AO325" s="67">
        <f t="shared" si="103"/>
        <v>1838125.7536323001</v>
      </c>
      <c r="AP325" s="69"/>
      <c r="AQ325" s="69"/>
      <c r="AR325" s="69"/>
      <c r="AS325" s="69"/>
      <c r="AT325" s="69"/>
      <c r="AU325" s="71"/>
      <c r="AV325" s="64">
        <v>0</v>
      </c>
      <c r="AW325" s="64">
        <v>0</v>
      </c>
      <c r="AX325" s="64">
        <v>0</v>
      </c>
      <c r="AY325" s="64">
        <v>0</v>
      </c>
      <c r="AZ325" s="64"/>
      <c r="BA325" s="64"/>
      <c r="BB325" s="64"/>
      <c r="BC325" s="64"/>
      <c r="BD325" s="72">
        <f t="shared" si="104"/>
        <v>1359820.94</v>
      </c>
      <c r="BE325" s="73">
        <f t="shared" si="96"/>
        <v>1204.45</v>
      </c>
      <c r="BF325" s="74">
        <f t="shared" ref="BF325:BF327" si="122">+$BJ$600</f>
        <v>3373.62</v>
      </c>
      <c r="BG325" s="66">
        <f t="shared" si="97"/>
        <v>2448992.9300000002</v>
      </c>
      <c r="BH325" s="75">
        <f t="shared" si="106"/>
        <v>9.184213038854088E-4</v>
      </c>
      <c r="BI325" s="76">
        <f t="shared" si="107"/>
        <v>9.1842130388540902E-4</v>
      </c>
      <c r="BJ325" s="76">
        <f>+BI325-'Izračun udjela za 2024. (euri)'!BI325</f>
        <v>2.3628191300989303E-8</v>
      </c>
    </row>
    <row r="326" spans="1:62" ht="15.75" customHeight="1" x14ac:dyDescent="0.25">
      <c r="A326" s="60">
        <v>1</v>
      </c>
      <c r="B326" s="61">
        <v>357</v>
      </c>
      <c r="C326" s="61">
        <v>15</v>
      </c>
      <c r="D326" s="62" t="s">
        <v>87</v>
      </c>
      <c r="E326" s="62" t="s">
        <v>405</v>
      </c>
      <c r="F326" s="63">
        <v>2627</v>
      </c>
      <c r="G326" s="64">
        <v>10</v>
      </c>
      <c r="H326" s="64">
        <v>6036866.6100000003</v>
      </c>
      <c r="I326" s="65">
        <v>543318.89249999996</v>
      </c>
      <c r="J326" s="66">
        <v>6042902.4892500006</v>
      </c>
      <c r="K326" s="64">
        <v>7367647.4900000002</v>
      </c>
      <c r="L326" s="65">
        <v>663089.20209999999</v>
      </c>
      <c r="M326" s="66">
        <v>7375014.1166900005</v>
      </c>
      <c r="N326" s="64">
        <v>5892904.7800000003</v>
      </c>
      <c r="O326" s="65">
        <v>530361.54249999998</v>
      </c>
      <c r="P326" s="66">
        <v>5898797.5612500012</v>
      </c>
      <c r="Q326" s="64">
        <v>6562899.9000000004</v>
      </c>
      <c r="R326" s="65">
        <v>600900.90769999998</v>
      </c>
      <c r="S326" s="66">
        <f t="shared" si="98"/>
        <v>6558198.8915300006</v>
      </c>
      <c r="T326" s="64">
        <v>5627676.1799999997</v>
      </c>
      <c r="U326" s="65">
        <v>518947.319624</v>
      </c>
      <c r="V326" s="67">
        <f t="shared" si="99"/>
        <v>5619601.7464135997</v>
      </c>
      <c r="W326" s="64">
        <v>6454761.6600000001</v>
      </c>
      <c r="X326" s="65">
        <v>586796.89606000006</v>
      </c>
      <c r="Y326" s="67">
        <f t="shared" si="95"/>
        <v>6454761.2403340004</v>
      </c>
      <c r="Z326" s="64">
        <v>6669767.4800000004</v>
      </c>
      <c r="AA326" s="68">
        <v>1152487</v>
      </c>
      <c r="AB326" s="65">
        <v>606342.86365700001</v>
      </c>
      <c r="AC326" s="67">
        <f t="shared" si="100"/>
        <v>13656981.377977302</v>
      </c>
      <c r="AD326" s="64">
        <v>5329521.18</v>
      </c>
      <c r="AE326" s="68">
        <v>1143620.52</v>
      </c>
      <c r="AF326" s="65">
        <v>475191.27480800002</v>
      </c>
      <c r="AG326" s="67">
        <f t="shared" si="101"/>
        <v>12254230.3237112</v>
      </c>
      <c r="AH326" s="64">
        <v>6051984.9000000004</v>
      </c>
      <c r="AI326" s="68">
        <v>1590693.45</v>
      </c>
      <c r="AJ326" s="64">
        <v>550338.43607699999</v>
      </c>
      <c r="AK326" s="67">
        <f t="shared" si="102"/>
        <v>13248348.315315302</v>
      </c>
      <c r="AL326" s="64">
        <v>8567117.4499999993</v>
      </c>
      <c r="AM326" s="68">
        <v>1714947.47</v>
      </c>
      <c r="AN326" s="64">
        <v>778867.15546200005</v>
      </c>
      <c r="AO326" s="67">
        <f t="shared" si="103"/>
        <v>15854633.106991801</v>
      </c>
      <c r="AP326" s="69"/>
      <c r="AQ326" s="69"/>
      <c r="AR326" s="69"/>
      <c r="AS326" s="69"/>
      <c r="AT326" s="69"/>
      <c r="AU326" s="71"/>
      <c r="AV326" s="64">
        <v>5003</v>
      </c>
      <c r="AW326" s="64">
        <v>4953</v>
      </c>
      <c r="AX326" s="64">
        <v>5422</v>
      </c>
      <c r="AY326" s="64">
        <v>5560</v>
      </c>
      <c r="AZ326" s="64"/>
      <c r="BA326" s="64"/>
      <c r="BB326" s="64"/>
      <c r="BC326" s="64"/>
      <c r="BD326" s="72">
        <f t="shared" si="104"/>
        <v>12293790.869999999</v>
      </c>
      <c r="BE326" s="73">
        <f t="shared" si="96"/>
        <v>4679.78</v>
      </c>
      <c r="BF326" s="74">
        <f t="shared" si="122"/>
        <v>3373.62</v>
      </c>
      <c r="BG326" s="66">
        <f t="shared" si="97"/>
        <v>0</v>
      </c>
      <c r="BH326" s="75">
        <f t="shared" si="106"/>
        <v>0</v>
      </c>
      <c r="BI326" s="76">
        <f t="shared" si="107"/>
        <v>0</v>
      </c>
      <c r="BJ326" s="76">
        <f>+BI326-'Izračun udjela za 2024. (euri)'!BI326</f>
        <v>0</v>
      </c>
    </row>
    <row r="327" spans="1:62" ht="15.75" customHeight="1" x14ac:dyDescent="0.25">
      <c r="A327" s="60">
        <v>1</v>
      </c>
      <c r="B327" s="61">
        <v>358</v>
      </c>
      <c r="C327" s="61">
        <v>17</v>
      </c>
      <c r="D327" s="62" t="s">
        <v>87</v>
      </c>
      <c r="E327" s="62" t="s">
        <v>406</v>
      </c>
      <c r="F327" s="63">
        <v>1926</v>
      </c>
      <c r="G327" s="64">
        <v>10</v>
      </c>
      <c r="H327" s="64">
        <v>2601787.9900000002</v>
      </c>
      <c r="I327" s="65">
        <v>122656.46090000001</v>
      </c>
      <c r="J327" s="66">
        <v>2727044.6820100006</v>
      </c>
      <c r="K327" s="64">
        <v>3434067.16</v>
      </c>
      <c r="L327" s="65">
        <v>161892.59270000001</v>
      </c>
      <c r="M327" s="66">
        <v>3599392.0240300004</v>
      </c>
      <c r="N327" s="64">
        <v>2550950.81</v>
      </c>
      <c r="O327" s="65">
        <v>120259.4497</v>
      </c>
      <c r="P327" s="66">
        <v>2673760.49633</v>
      </c>
      <c r="Q327" s="64">
        <v>3472382.71</v>
      </c>
      <c r="R327" s="65">
        <v>164899.89129999999</v>
      </c>
      <c r="S327" s="66">
        <f t="shared" si="98"/>
        <v>3638231.1005700007</v>
      </c>
      <c r="T327" s="64">
        <v>3186555.09</v>
      </c>
      <c r="U327" s="65">
        <v>151829.75509300001</v>
      </c>
      <c r="V327" s="67">
        <f t="shared" si="99"/>
        <v>3338197.8683977001</v>
      </c>
      <c r="W327" s="64">
        <v>3600810.8</v>
      </c>
      <c r="X327" s="65">
        <v>171467.15007100001</v>
      </c>
      <c r="Y327" s="67">
        <f t="shared" si="95"/>
        <v>3772278.0149218999</v>
      </c>
      <c r="Z327" s="64">
        <v>3351154.53</v>
      </c>
      <c r="AA327" s="68">
        <v>130503.52</v>
      </c>
      <c r="AB327" s="65">
        <v>159578.76657499999</v>
      </c>
      <c r="AC327" s="67">
        <f t="shared" si="100"/>
        <v>4086579.4677675003</v>
      </c>
      <c r="AD327" s="64">
        <v>3668857.16</v>
      </c>
      <c r="AE327" s="68">
        <v>89742.09</v>
      </c>
      <c r="AF327" s="65">
        <v>171067.572009</v>
      </c>
      <c r="AG327" s="67">
        <f t="shared" si="101"/>
        <v>4471552.247790101</v>
      </c>
      <c r="AH327" s="64">
        <v>3552197.15</v>
      </c>
      <c r="AI327" s="68">
        <v>122706.56</v>
      </c>
      <c r="AJ327" s="64">
        <v>171574.63582600001</v>
      </c>
      <c r="AK327" s="67">
        <f t="shared" si="102"/>
        <v>4418607.5495913997</v>
      </c>
      <c r="AL327" s="64">
        <v>4674101.55</v>
      </c>
      <c r="AM327" s="68">
        <v>140093.26</v>
      </c>
      <c r="AN327" s="64">
        <v>220648.95444500001</v>
      </c>
      <c r="AO327" s="67">
        <f t="shared" si="103"/>
        <v>5596095.2691105008</v>
      </c>
      <c r="AP327" s="69"/>
      <c r="AQ327" s="69"/>
      <c r="AR327" s="69"/>
      <c r="AS327" s="69"/>
      <c r="AT327" s="69"/>
      <c r="AU327" s="71"/>
      <c r="AV327" s="64">
        <v>436</v>
      </c>
      <c r="AW327" s="64">
        <v>438</v>
      </c>
      <c r="AX327" s="64">
        <v>506</v>
      </c>
      <c r="AY327" s="64">
        <v>516</v>
      </c>
      <c r="AZ327" s="64"/>
      <c r="BA327" s="64"/>
      <c r="BB327" s="64"/>
      <c r="BC327" s="64"/>
      <c r="BD327" s="72">
        <f t="shared" si="104"/>
        <v>4469022.51</v>
      </c>
      <c r="BE327" s="73">
        <f t="shared" si="96"/>
        <v>2320.36</v>
      </c>
      <c r="BF327" s="74">
        <f t="shared" si="122"/>
        <v>3373.62</v>
      </c>
      <c r="BG327" s="66">
        <f t="shared" si="97"/>
        <v>2028578.7599999995</v>
      </c>
      <c r="BH327" s="75">
        <f t="shared" si="106"/>
        <v>7.6075758609619386E-4</v>
      </c>
      <c r="BI327" s="76">
        <f t="shared" si="107"/>
        <v>7.6075758609619396E-4</v>
      </c>
      <c r="BJ327" s="76">
        <f>+BI327-'Izračun udjela za 2024. (euri)'!BI327</f>
        <v>6.0814299915009674E-8</v>
      </c>
    </row>
    <row r="328" spans="1:62" ht="15.75" customHeight="1" x14ac:dyDescent="0.25">
      <c r="A328" s="60">
        <v>1</v>
      </c>
      <c r="B328" s="61">
        <v>359</v>
      </c>
      <c r="C328" s="61">
        <v>18</v>
      </c>
      <c r="D328" s="62" t="s">
        <v>91</v>
      </c>
      <c r="E328" s="62" t="s">
        <v>407</v>
      </c>
      <c r="F328" s="63">
        <v>52220</v>
      </c>
      <c r="G328" s="64">
        <v>15</v>
      </c>
      <c r="H328" s="64">
        <v>198473136.75999999</v>
      </c>
      <c r="I328" s="65">
        <v>13708512.7763</v>
      </c>
      <c r="J328" s="66">
        <v>212479317.58125496</v>
      </c>
      <c r="K328" s="64">
        <v>202436064.50999999</v>
      </c>
      <c r="L328" s="65">
        <v>13982231.649</v>
      </c>
      <c r="M328" s="66">
        <v>216721907.79014999</v>
      </c>
      <c r="N328" s="64">
        <v>186123359.86000001</v>
      </c>
      <c r="O328" s="65">
        <v>19742360.581599999</v>
      </c>
      <c r="P328" s="66">
        <v>191338149.17016</v>
      </c>
      <c r="Q328" s="64">
        <v>193473000.88999999</v>
      </c>
      <c r="R328" s="65">
        <v>20605651.276799999</v>
      </c>
      <c r="S328" s="66">
        <f t="shared" si="98"/>
        <v>198797452.05517995</v>
      </c>
      <c r="T328" s="64">
        <v>179234912.11000001</v>
      </c>
      <c r="U328" s="65">
        <v>19114304.313122999</v>
      </c>
      <c r="V328" s="67">
        <f t="shared" si="99"/>
        <v>184138698.96640858</v>
      </c>
      <c r="W328" s="64">
        <v>207444674.69999999</v>
      </c>
      <c r="X328" s="65">
        <v>22226268.842174001</v>
      </c>
      <c r="Y328" s="67">
        <f t="shared" si="95"/>
        <v>213001166.73649988</v>
      </c>
      <c r="Z328" s="64">
        <v>209354681.25</v>
      </c>
      <c r="AA328" s="68">
        <v>4641972.04</v>
      </c>
      <c r="AB328" s="65">
        <v>22430912.872765001</v>
      </c>
      <c r="AC328" s="67">
        <f t="shared" si="100"/>
        <v>229337365.78782025</v>
      </c>
      <c r="AD328" s="64">
        <v>176786075.83000001</v>
      </c>
      <c r="AE328" s="68">
        <v>3084057.98</v>
      </c>
      <c r="AF328" s="65">
        <v>18941411.030905001</v>
      </c>
      <c r="AG328" s="67">
        <f t="shared" si="101"/>
        <v>197225697.84195924</v>
      </c>
      <c r="AH328" s="64">
        <v>169673488.06999999</v>
      </c>
      <c r="AI328" s="68">
        <v>4187477.15</v>
      </c>
      <c r="AJ328" s="64">
        <v>18179285.373395</v>
      </c>
      <c r="AK328" s="67">
        <f t="shared" si="102"/>
        <v>191543109.37859574</v>
      </c>
      <c r="AL328" s="64">
        <v>225728441</v>
      </c>
      <c r="AM328" s="68">
        <v>4561873.1100000003</v>
      </c>
      <c r="AN328" s="64">
        <v>24185167.479380999</v>
      </c>
      <c r="AO328" s="67">
        <f t="shared" si="103"/>
        <v>249289985.47221181</v>
      </c>
      <c r="AP328" s="69"/>
      <c r="AQ328" s="69"/>
      <c r="AR328" s="69"/>
      <c r="AS328" s="69"/>
      <c r="AT328" s="69"/>
      <c r="AU328" s="71"/>
      <c r="AV328" s="64">
        <v>11428</v>
      </c>
      <c r="AW328" s="64">
        <v>11160</v>
      </c>
      <c r="AX328" s="64">
        <v>12835</v>
      </c>
      <c r="AY328" s="64">
        <v>13195</v>
      </c>
      <c r="AZ328" s="64"/>
      <c r="BA328" s="64"/>
      <c r="BB328" s="64"/>
      <c r="BC328" s="64"/>
      <c r="BD328" s="72">
        <f t="shared" si="104"/>
        <v>216079465.03999999</v>
      </c>
      <c r="BE328" s="73">
        <f t="shared" si="96"/>
        <v>4137.87</v>
      </c>
      <c r="BF328" s="74">
        <f>+$BJ$601</f>
        <v>3415.13</v>
      </c>
      <c r="BG328" s="66">
        <f t="shared" si="97"/>
        <v>0</v>
      </c>
      <c r="BH328" s="75">
        <f t="shared" si="106"/>
        <v>0</v>
      </c>
      <c r="BI328" s="76">
        <f t="shared" si="107"/>
        <v>0</v>
      </c>
      <c r="BJ328" s="76">
        <f>+BI328-'Izračun udjela za 2024. (euri)'!BI328</f>
        <v>0</v>
      </c>
    </row>
    <row r="329" spans="1:62" ht="15.75" customHeight="1" x14ac:dyDescent="0.25">
      <c r="A329" s="60">
        <v>1</v>
      </c>
      <c r="B329" s="61">
        <v>360</v>
      </c>
      <c r="C329" s="61">
        <v>8</v>
      </c>
      <c r="D329" s="62" t="s">
        <v>87</v>
      </c>
      <c r="E329" s="62" t="s">
        <v>408</v>
      </c>
      <c r="F329" s="63">
        <v>1900</v>
      </c>
      <c r="G329" s="64">
        <v>10</v>
      </c>
      <c r="H329" s="64">
        <v>6337220.3600000003</v>
      </c>
      <c r="I329" s="65">
        <v>0</v>
      </c>
      <c r="J329" s="66">
        <v>6970942.3960000006</v>
      </c>
      <c r="K329" s="64">
        <v>6563296.6100000003</v>
      </c>
      <c r="L329" s="65">
        <v>0</v>
      </c>
      <c r="M329" s="66">
        <v>7219626.2710000006</v>
      </c>
      <c r="N329" s="64">
        <v>5687513.3600000003</v>
      </c>
      <c r="O329" s="65">
        <v>0</v>
      </c>
      <c r="P329" s="66">
        <v>6256264.6960000005</v>
      </c>
      <c r="Q329" s="64">
        <v>6583187.5899999999</v>
      </c>
      <c r="R329" s="65">
        <v>0</v>
      </c>
      <c r="S329" s="66">
        <f t="shared" si="98"/>
        <v>7241506.3490000004</v>
      </c>
      <c r="T329" s="64">
        <v>6531454.4400000004</v>
      </c>
      <c r="U329" s="65">
        <v>0</v>
      </c>
      <c r="V329" s="67">
        <f t="shared" si="99"/>
        <v>7184599.8840000015</v>
      </c>
      <c r="W329" s="64">
        <v>7366730.9100000001</v>
      </c>
      <c r="X329" s="65">
        <v>0</v>
      </c>
      <c r="Y329" s="67">
        <f t="shared" si="95"/>
        <v>8103404.0010000011</v>
      </c>
      <c r="Z329" s="64">
        <v>8336133.25</v>
      </c>
      <c r="AA329" s="68">
        <v>579444.89</v>
      </c>
      <c r="AB329" s="65">
        <v>0</v>
      </c>
      <c r="AC329" s="67">
        <f t="shared" si="100"/>
        <v>12693657.196</v>
      </c>
      <c r="AD329" s="64">
        <v>7474373.0599999996</v>
      </c>
      <c r="AE329" s="68">
        <v>493065.7</v>
      </c>
      <c r="AF329" s="65">
        <v>0</v>
      </c>
      <c r="AG329" s="67">
        <f t="shared" si="101"/>
        <v>11753288.096000001</v>
      </c>
      <c r="AH329" s="64">
        <v>7292709.5199999996</v>
      </c>
      <c r="AI329" s="68">
        <v>687386.33</v>
      </c>
      <c r="AJ329" s="64">
        <v>0</v>
      </c>
      <c r="AK329" s="67">
        <f t="shared" si="102"/>
        <v>11625155.509</v>
      </c>
      <c r="AL329" s="64">
        <v>9317986.0899999999</v>
      </c>
      <c r="AM329" s="68">
        <v>773927.5</v>
      </c>
      <c r="AN329" s="64">
        <v>0</v>
      </c>
      <c r="AO329" s="67">
        <f t="shared" si="103"/>
        <v>13582864.449000001</v>
      </c>
      <c r="AP329" s="69"/>
      <c r="AQ329" s="69"/>
      <c r="AR329" s="69"/>
      <c r="AS329" s="69"/>
      <c r="AT329" s="69"/>
      <c r="AU329" s="71"/>
      <c r="AV329" s="64">
        <v>2522</v>
      </c>
      <c r="AW329" s="64">
        <v>2469</v>
      </c>
      <c r="AX329" s="64">
        <v>2642</v>
      </c>
      <c r="AY329" s="64">
        <v>2536</v>
      </c>
      <c r="AZ329" s="64"/>
      <c r="BA329" s="64"/>
      <c r="BB329" s="64"/>
      <c r="BC329" s="64"/>
      <c r="BD329" s="72">
        <f t="shared" si="104"/>
        <v>11551673.85</v>
      </c>
      <c r="BE329" s="73">
        <f t="shared" si="96"/>
        <v>6079.83</v>
      </c>
      <c r="BF329" s="74">
        <f t="shared" ref="BF329:BF331" si="123">+$BJ$600</f>
        <v>3373.62</v>
      </c>
      <c r="BG329" s="66">
        <f t="shared" si="97"/>
        <v>0</v>
      </c>
      <c r="BH329" s="75">
        <f t="shared" si="106"/>
        <v>0</v>
      </c>
      <c r="BI329" s="76">
        <f t="shared" si="107"/>
        <v>0</v>
      </c>
      <c r="BJ329" s="76">
        <f>+BI329-'Izračun udjela za 2024. (euri)'!BI329</f>
        <v>0</v>
      </c>
    </row>
    <row r="330" spans="1:62" ht="15.75" customHeight="1" x14ac:dyDescent="0.25">
      <c r="A330" s="60">
        <v>1</v>
      </c>
      <c r="B330" s="61">
        <v>361</v>
      </c>
      <c r="C330" s="61">
        <v>14</v>
      </c>
      <c r="D330" s="62" t="s">
        <v>87</v>
      </c>
      <c r="E330" s="62" t="s">
        <v>409</v>
      </c>
      <c r="F330" s="63">
        <v>1562</v>
      </c>
      <c r="G330" s="64">
        <v>10</v>
      </c>
      <c r="H330" s="64">
        <v>952053.78</v>
      </c>
      <c r="I330" s="65">
        <v>0</v>
      </c>
      <c r="J330" s="66">
        <v>1047259.1580000002</v>
      </c>
      <c r="K330" s="64">
        <v>1024841.99</v>
      </c>
      <c r="L330" s="65">
        <v>0</v>
      </c>
      <c r="M330" s="66">
        <v>1127326.189</v>
      </c>
      <c r="N330" s="64">
        <v>730997.81</v>
      </c>
      <c r="O330" s="65">
        <v>0</v>
      </c>
      <c r="P330" s="66">
        <v>804097.59100000013</v>
      </c>
      <c r="Q330" s="64">
        <v>1129566.6200000001</v>
      </c>
      <c r="R330" s="65">
        <v>0</v>
      </c>
      <c r="S330" s="66">
        <f t="shared" si="98"/>
        <v>1242523.2820000001</v>
      </c>
      <c r="T330" s="64">
        <v>982484.78</v>
      </c>
      <c r="U330" s="65">
        <v>0</v>
      </c>
      <c r="V330" s="67">
        <f t="shared" si="99"/>
        <v>1080733.2580000001</v>
      </c>
      <c r="W330" s="64">
        <v>1521784.64</v>
      </c>
      <c r="X330" s="65">
        <v>0</v>
      </c>
      <c r="Y330" s="67">
        <f t="shared" si="95"/>
        <v>1673963.1040000001</v>
      </c>
      <c r="Z330" s="64">
        <v>1688122.45</v>
      </c>
      <c r="AA330" s="68">
        <v>4935</v>
      </c>
      <c r="AB330" s="65">
        <v>0</v>
      </c>
      <c r="AC330" s="67">
        <f t="shared" si="100"/>
        <v>1856934.6950000001</v>
      </c>
      <c r="AD330" s="64">
        <v>1665616.78</v>
      </c>
      <c r="AE330" s="68">
        <v>2552.25</v>
      </c>
      <c r="AF330" s="65">
        <v>0</v>
      </c>
      <c r="AG330" s="67">
        <f t="shared" si="101"/>
        <v>1832178.4580000001</v>
      </c>
      <c r="AH330" s="64">
        <v>1638568.64</v>
      </c>
      <c r="AI330" s="68">
        <v>0</v>
      </c>
      <c r="AJ330" s="64">
        <v>0</v>
      </c>
      <c r="AK330" s="67">
        <f t="shared" si="102"/>
        <v>1802425.504</v>
      </c>
      <c r="AL330" s="64">
        <v>2277054.73</v>
      </c>
      <c r="AM330" s="68">
        <v>0</v>
      </c>
      <c r="AN330" s="64">
        <v>0</v>
      </c>
      <c r="AO330" s="67">
        <f t="shared" si="103"/>
        <v>2504760.2030000002</v>
      </c>
      <c r="AP330" s="69"/>
      <c r="AQ330" s="69"/>
      <c r="AR330" s="69"/>
      <c r="AS330" s="69"/>
      <c r="AT330" s="69"/>
      <c r="AU330" s="71"/>
      <c r="AV330" s="64">
        <v>0</v>
      </c>
      <c r="AW330" s="64">
        <v>0</v>
      </c>
      <c r="AX330" s="64">
        <v>0</v>
      </c>
      <c r="AY330" s="64">
        <v>0</v>
      </c>
      <c r="AZ330" s="64"/>
      <c r="BA330" s="64"/>
      <c r="BB330" s="64"/>
      <c r="BC330" s="64"/>
      <c r="BD330" s="72">
        <f t="shared" si="104"/>
        <v>1934052.39</v>
      </c>
      <c r="BE330" s="73">
        <f t="shared" si="96"/>
        <v>1238.19</v>
      </c>
      <c r="BF330" s="74">
        <f t="shared" si="123"/>
        <v>3373.62</v>
      </c>
      <c r="BG330" s="66">
        <f t="shared" si="97"/>
        <v>3335541.6599999997</v>
      </c>
      <c r="BH330" s="75">
        <f t="shared" si="106"/>
        <v>1.2508947996600793E-3</v>
      </c>
      <c r="BI330" s="76">
        <f t="shared" si="107"/>
        <v>1.2508947996600799E-3</v>
      </c>
      <c r="BJ330" s="76">
        <f>+BI330-'Izračun udjela za 2024. (euri)'!BI330</f>
        <v>4.1282881479845837E-8</v>
      </c>
    </row>
    <row r="331" spans="1:62" ht="15.75" customHeight="1" x14ac:dyDescent="0.25">
      <c r="A331" s="60">
        <v>1</v>
      </c>
      <c r="B331" s="61">
        <v>362</v>
      </c>
      <c r="C331" s="61">
        <v>1</v>
      </c>
      <c r="D331" s="62" t="s">
        <v>87</v>
      </c>
      <c r="E331" s="62" t="s">
        <v>410</v>
      </c>
      <c r="F331" s="63">
        <v>2564</v>
      </c>
      <c r="G331" s="64">
        <v>10</v>
      </c>
      <c r="H331" s="64">
        <v>7974090.6500000004</v>
      </c>
      <c r="I331" s="65">
        <v>717669.17420000001</v>
      </c>
      <c r="J331" s="66">
        <v>7982063.6233800007</v>
      </c>
      <c r="K331" s="64">
        <v>8610100.7200000007</v>
      </c>
      <c r="L331" s="65">
        <v>774910.02729999996</v>
      </c>
      <c r="M331" s="66">
        <v>8618709.7619700003</v>
      </c>
      <c r="N331" s="64">
        <v>7358072.1299999999</v>
      </c>
      <c r="O331" s="65">
        <v>662226.49210000003</v>
      </c>
      <c r="P331" s="66">
        <v>7365430.2016900005</v>
      </c>
      <c r="Q331" s="64">
        <v>8445236.5500000007</v>
      </c>
      <c r="R331" s="65">
        <v>761194.55449999997</v>
      </c>
      <c r="S331" s="66">
        <f t="shared" si="98"/>
        <v>8452446.1950500011</v>
      </c>
      <c r="T331" s="64">
        <v>7709286.9000000004</v>
      </c>
      <c r="U331" s="65">
        <v>695162.120551</v>
      </c>
      <c r="V331" s="67">
        <f t="shared" si="99"/>
        <v>7715537.2573939003</v>
      </c>
      <c r="W331" s="64">
        <v>7702491.4800000004</v>
      </c>
      <c r="X331" s="65">
        <v>700226.846915</v>
      </c>
      <c r="Y331" s="67">
        <f t="shared" ref="Y331:Y394" si="124">+(W331-X331)*(1+G331/100)</f>
        <v>7702491.0963935014</v>
      </c>
      <c r="Z331" s="64">
        <v>8904662.4399999995</v>
      </c>
      <c r="AA331" s="68">
        <v>10959.41</v>
      </c>
      <c r="AB331" s="65">
        <v>809515.09476999997</v>
      </c>
      <c r="AC331" s="67">
        <f t="shared" si="100"/>
        <v>8905806.7287530005</v>
      </c>
      <c r="AD331" s="64">
        <v>8227346.5899999999</v>
      </c>
      <c r="AE331" s="68">
        <v>0</v>
      </c>
      <c r="AF331" s="65">
        <v>749405.06202299998</v>
      </c>
      <c r="AG331" s="67">
        <f t="shared" si="101"/>
        <v>8242235.6807747008</v>
      </c>
      <c r="AH331" s="64">
        <v>7424026.9299999997</v>
      </c>
      <c r="AI331" s="68">
        <v>3756.51</v>
      </c>
      <c r="AJ331" s="64">
        <v>676691.13445200003</v>
      </c>
      <c r="AK331" s="67">
        <f t="shared" si="102"/>
        <v>7441037.2141028</v>
      </c>
      <c r="AL331" s="64">
        <v>8965148.0600000005</v>
      </c>
      <c r="AM331" s="68">
        <v>2502.2399999999998</v>
      </c>
      <c r="AN331" s="64">
        <v>813855.80075900001</v>
      </c>
      <c r="AO331" s="67">
        <f t="shared" si="103"/>
        <v>8986769.0211651009</v>
      </c>
      <c r="AP331" s="69"/>
      <c r="AQ331" s="69"/>
      <c r="AR331" s="69"/>
      <c r="AS331" s="69"/>
      <c r="AT331" s="69"/>
      <c r="AU331" s="71"/>
      <c r="AV331" s="64">
        <v>8</v>
      </c>
      <c r="AW331" s="64">
        <v>10</v>
      </c>
      <c r="AX331" s="64">
        <v>14</v>
      </c>
      <c r="AY331" s="64">
        <v>14</v>
      </c>
      <c r="AZ331" s="64"/>
      <c r="BA331" s="64"/>
      <c r="BB331" s="64"/>
      <c r="BC331" s="64"/>
      <c r="BD331" s="72">
        <f t="shared" si="104"/>
        <v>8255667.9500000002</v>
      </c>
      <c r="BE331" s="73">
        <f t="shared" ref="BE331:BE394" si="125">ROUND(BD331/F331,2)</f>
        <v>3219.84</v>
      </c>
      <c r="BF331" s="74">
        <f t="shared" si="123"/>
        <v>3373.62</v>
      </c>
      <c r="BG331" s="66">
        <f t="shared" ref="BG331:BG394" si="126">IF((BF331-BE331)&lt;0,0,(BF331-BE331)*F331)</f>
        <v>394291.91999999934</v>
      </c>
      <c r="BH331" s="75">
        <f t="shared" si="106"/>
        <v>1.47867351857925E-4</v>
      </c>
      <c r="BI331" s="76">
        <f t="shared" si="107"/>
        <v>1.47867351857925E-4</v>
      </c>
      <c r="BJ331" s="76">
        <f>+BI331-'Izračun udjela za 2024. (euri)'!BI331</f>
        <v>7.2794014442000487E-8</v>
      </c>
    </row>
    <row r="332" spans="1:62" ht="15.75" customHeight="1" x14ac:dyDescent="0.25">
      <c r="A332" s="60">
        <v>1</v>
      </c>
      <c r="B332" s="61">
        <v>363</v>
      </c>
      <c r="C332" s="61">
        <v>8</v>
      </c>
      <c r="D332" s="62" t="s">
        <v>91</v>
      </c>
      <c r="E332" s="62" t="s">
        <v>411</v>
      </c>
      <c r="F332" s="63">
        <v>7161</v>
      </c>
      <c r="G332" s="64">
        <v>12</v>
      </c>
      <c r="H332" s="64">
        <v>18830248.059999999</v>
      </c>
      <c r="I332" s="65">
        <v>0</v>
      </c>
      <c r="J332" s="66">
        <v>21089877.827199999</v>
      </c>
      <c r="K332" s="64">
        <v>18831440.399999999</v>
      </c>
      <c r="L332" s="65">
        <v>0</v>
      </c>
      <c r="M332" s="66">
        <v>21091213.248</v>
      </c>
      <c r="N332" s="64">
        <v>17088621.829999998</v>
      </c>
      <c r="O332" s="65">
        <v>0</v>
      </c>
      <c r="P332" s="66">
        <v>19139256.4496</v>
      </c>
      <c r="Q332" s="64">
        <v>17336354.420000002</v>
      </c>
      <c r="R332" s="65">
        <v>0</v>
      </c>
      <c r="S332" s="66">
        <f t="shared" ref="S332:S395" si="127">+(Q332-R332)*(1+G332/100)</f>
        <v>19416716.950400002</v>
      </c>
      <c r="T332" s="64">
        <v>18088558.940000001</v>
      </c>
      <c r="U332" s="65">
        <v>0</v>
      </c>
      <c r="V332" s="67">
        <f t="shared" ref="V332:V395" si="128">+(T332-U332)*(1+G332/100)</f>
        <v>20259186.012800004</v>
      </c>
      <c r="W332" s="64">
        <v>18875517.57</v>
      </c>
      <c r="X332" s="65">
        <v>0</v>
      </c>
      <c r="Y332" s="67">
        <f t="shared" si="124"/>
        <v>21140579.678400002</v>
      </c>
      <c r="Z332" s="64">
        <v>20687521.870000001</v>
      </c>
      <c r="AA332" s="68">
        <v>3646203.73</v>
      </c>
      <c r="AB332" s="65">
        <v>0</v>
      </c>
      <c r="AC332" s="67">
        <f t="shared" ref="AC332:AC395" si="129">+(Z332-AB332-AA332+IF(AV332=0,AA332,AV332*$G$7))*(1+G332/100)</f>
        <v>41551236.316800006</v>
      </c>
      <c r="AD332" s="64">
        <v>17273442.940000001</v>
      </c>
      <c r="AE332" s="68">
        <v>2631112.46</v>
      </c>
      <c r="AF332" s="65">
        <v>0</v>
      </c>
      <c r="AG332" s="67">
        <f t="shared" ref="AG332:AG395" si="130">+(AD332-AF332-AE332+IF(AW332=0,AE332,AW332*$G$7))*(1+G332/100)</f>
        <v>38990370.137600005</v>
      </c>
      <c r="AH332" s="64">
        <v>19372825.870000001</v>
      </c>
      <c r="AI332" s="68">
        <v>3882308.22</v>
      </c>
      <c r="AJ332" s="64">
        <v>0</v>
      </c>
      <c r="AK332" s="67">
        <f t="shared" ref="AK332:AK395" si="131">+(AH332-AJ332-AI332+IF(AX332=0,AI332,AX332*$G$7))*(1+G332/100)</f>
        <v>40155379.767999999</v>
      </c>
      <c r="AL332" s="64">
        <v>26855710.260000002</v>
      </c>
      <c r="AM332" s="68">
        <v>4225848.29</v>
      </c>
      <c r="AN332" s="64">
        <v>0</v>
      </c>
      <c r="AO332" s="67">
        <f t="shared" ref="AO332:AO395" si="132">+(AL332-AN332-AM332+IF(AY332=0,AM332,AY332*$G$7))*(1+G332/100)</f>
        <v>48332885.406400003</v>
      </c>
      <c r="AP332" s="69"/>
      <c r="AQ332" s="69"/>
      <c r="AR332" s="69"/>
      <c r="AS332" s="69"/>
      <c r="AT332" s="69"/>
      <c r="AU332" s="71"/>
      <c r="AV332" s="64">
        <v>13372</v>
      </c>
      <c r="AW332" s="64">
        <v>13447</v>
      </c>
      <c r="AX332" s="64">
        <v>13575</v>
      </c>
      <c r="AY332" s="64">
        <v>13683</v>
      </c>
      <c r="AZ332" s="64"/>
      <c r="BA332" s="64"/>
      <c r="BB332" s="64"/>
      <c r="BC332" s="64"/>
      <c r="BD332" s="72">
        <f t="shared" ref="BD332:BD395" si="133">+ROUND((Y332+AC332+AG332+AK332+AO332)/5,2)</f>
        <v>38034090.259999998</v>
      </c>
      <c r="BE332" s="73">
        <f t="shared" si="125"/>
        <v>5311.28</v>
      </c>
      <c r="BF332" s="74">
        <f>+$BJ$601</f>
        <v>3415.13</v>
      </c>
      <c r="BG332" s="66">
        <f t="shared" si="126"/>
        <v>0</v>
      </c>
      <c r="BH332" s="75">
        <f t="shared" ref="BH332:BH395" si="134">+BG332/$BG$7</f>
        <v>0</v>
      </c>
      <c r="BI332" s="76">
        <f t="shared" ref="BI332:BI395" si="135">+ROUND(BH332,18)</f>
        <v>0</v>
      </c>
      <c r="BJ332" s="76">
        <f>+BI332-'Izračun udjela za 2024. (euri)'!BI332</f>
        <v>0</v>
      </c>
    </row>
    <row r="333" spans="1:62" ht="15.75" customHeight="1" x14ac:dyDescent="0.25">
      <c r="A333" s="60">
        <v>1</v>
      </c>
      <c r="B333" s="61">
        <v>364</v>
      </c>
      <c r="C333" s="61">
        <v>2</v>
      </c>
      <c r="D333" s="62" t="s">
        <v>87</v>
      </c>
      <c r="E333" s="62" t="s">
        <v>412</v>
      </c>
      <c r="F333" s="63">
        <v>2981</v>
      </c>
      <c r="G333" s="64">
        <v>10</v>
      </c>
      <c r="H333" s="64">
        <v>4419896.58</v>
      </c>
      <c r="I333" s="65">
        <v>0</v>
      </c>
      <c r="J333" s="66">
        <v>4861886.2380000008</v>
      </c>
      <c r="K333" s="64">
        <v>5123268.33</v>
      </c>
      <c r="L333" s="65">
        <v>0</v>
      </c>
      <c r="M333" s="66">
        <v>5635595.1630000006</v>
      </c>
      <c r="N333" s="64">
        <v>5037012.08</v>
      </c>
      <c r="O333" s="65">
        <v>0</v>
      </c>
      <c r="P333" s="66">
        <v>5540713.2880000006</v>
      </c>
      <c r="Q333" s="64">
        <v>5309686.68</v>
      </c>
      <c r="R333" s="65">
        <v>0</v>
      </c>
      <c r="S333" s="66">
        <f t="shared" si="127"/>
        <v>5840655.3480000002</v>
      </c>
      <c r="T333" s="64">
        <v>4932874.03</v>
      </c>
      <c r="U333" s="65">
        <v>0</v>
      </c>
      <c r="V333" s="67">
        <f t="shared" si="128"/>
        <v>5426161.4330000011</v>
      </c>
      <c r="W333" s="64">
        <v>6044439.5499999998</v>
      </c>
      <c r="X333" s="65">
        <v>0</v>
      </c>
      <c r="Y333" s="67">
        <f t="shared" si="124"/>
        <v>6648883.5049999999</v>
      </c>
      <c r="Z333" s="64">
        <v>8180519.6399999997</v>
      </c>
      <c r="AA333" s="68">
        <v>9603.58</v>
      </c>
      <c r="AB333" s="65">
        <v>605964.96995900001</v>
      </c>
      <c r="AC333" s="67">
        <f t="shared" si="129"/>
        <v>8354446.1990451002</v>
      </c>
      <c r="AD333" s="64">
        <v>8190206.2000000002</v>
      </c>
      <c r="AE333" s="68">
        <v>4420.83</v>
      </c>
      <c r="AF333" s="65">
        <v>611298.053174</v>
      </c>
      <c r="AG333" s="67">
        <f t="shared" si="130"/>
        <v>8361636.0485086003</v>
      </c>
      <c r="AH333" s="64">
        <v>7540418.7800000003</v>
      </c>
      <c r="AI333" s="68">
        <v>5184</v>
      </c>
      <c r="AJ333" s="64">
        <v>558522.53865500004</v>
      </c>
      <c r="AK333" s="67">
        <f t="shared" si="131"/>
        <v>7727183.4654795015</v>
      </c>
      <c r="AL333" s="64">
        <v>9216665.0500000007</v>
      </c>
      <c r="AM333" s="68">
        <v>4700</v>
      </c>
      <c r="AN333" s="64">
        <v>682715.98238599999</v>
      </c>
      <c r="AO333" s="67">
        <f t="shared" si="132"/>
        <v>9434973.9743754007</v>
      </c>
      <c r="AP333" s="69"/>
      <c r="AQ333" s="69"/>
      <c r="AR333" s="69"/>
      <c r="AS333" s="69"/>
      <c r="AT333" s="69"/>
      <c r="AU333" s="71"/>
      <c r="AV333" s="64">
        <v>20</v>
      </c>
      <c r="AW333" s="64">
        <v>18</v>
      </c>
      <c r="AX333" s="64">
        <v>32</v>
      </c>
      <c r="AY333" s="64">
        <v>32</v>
      </c>
      <c r="AZ333" s="64"/>
      <c r="BA333" s="64"/>
      <c r="BB333" s="64"/>
      <c r="BC333" s="64"/>
      <c r="BD333" s="72">
        <f t="shared" si="133"/>
        <v>8105424.6399999997</v>
      </c>
      <c r="BE333" s="73">
        <f t="shared" si="125"/>
        <v>2719.03</v>
      </c>
      <c r="BF333" s="74">
        <f t="shared" ref="BF333:BF339" si="136">+$BJ$600</f>
        <v>3373.62</v>
      </c>
      <c r="BG333" s="66">
        <f t="shared" si="126"/>
        <v>1951332.7899999991</v>
      </c>
      <c r="BH333" s="75">
        <f t="shared" si="134"/>
        <v>7.3178880320661096E-4</v>
      </c>
      <c r="BI333" s="76">
        <f t="shared" si="135"/>
        <v>7.3178880320661096E-4</v>
      </c>
      <c r="BJ333" s="76">
        <f>+BI333-'Izračun udjela za 2024. (euri)'!BI333</f>
        <v>7.3645211427970404E-8</v>
      </c>
    </row>
    <row r="334" spans="1:62" ht="15.75" customHeight="1" x14ac:dyDescent="0.25">
      <c r="A334" s="60">
        <v>1</v>
      </c>
      <c r="B334" s="61">
        <v>365</v>
      </c>
      <c r="C334" s="61">
        <v>4</v>
      </c>
      <c r="D334" s="62" t="s">
        <v>87</v>
      </c>
      <c r="E334" s="62" t="s">
        <v>413</v>
      </c>
      <c r="F334" s="63">
        <v>2230</v>
      </c>
      <c r="G334" s="64">
        <v>10</v>
      </c>
      <c r="H334" s="64">
        <v>1401957.39</v>
      </c>
      <c r="I334" s="65">
        <v>243857.0257</v>
      </c>
      <c r="J334" s="66">
        <v>1273910.4007300001</v>
      </c>
      <c r="K334" s="64">
        <v>1517442.15</v>
      </c>
      <c r="L334" s="65">
        <v>262555.37790000002</v>
      </c>
      <c r="M334" s="66">
        <v>1380375.4493100001</v>
      </c>
      <c r="N334" s="64">
        <v>2104204.2400000002</v>
      </c>
      <c r="O334" s="65">
        <v>154307.92189999999</v>
      </c>
      <c r="P334" s="66">
        <v>2144885.9499100004</v>
      </c>
      <c r="Q334" s="64">
        <v>3109903.12</v>
      </c>
      <c r="R334" s="65">
        <v>230008.58660000001</v>
      </c>
      <c r="S334" s="66">
        <f t="shared" si="127"/>
        <v>3167883.9867400005</v>
      </c>
      <c r="T334" s="64">
        <v>2742266.15</v>
      </c>
      <c r="U334" s="65">
        <v>202891.091766</v>
      </c>
      <c r="V334" s="67">
        <f t="shared" si="128"/>
        <v>2793312.5640574005</v>
      </c>
      <c r="W334" s="64">
        <v>3757693.7</v>
      </c>
      <c r="X334" s="65">
        <v>278348.15259100002</v>
      </c>
      <c r="Y334" s="67">
        <f t="shared" si="124"/>
        <v>3827280.1021499005</v>
      </c>
      <c r="Z334" s="64">
        <v>5371701.96</v>
      </c>
      <c r="AA334" s="68">
        <v>419012.98</v>
      </c>
      <c r="AB334" s="65">
        <v>397904.38457699999</v>
      </c>
      <c r="AC334" s="67">
        <f t="shared" si="129"/>
        <v>7505063.0549653005</v>
      </c>
      <c r="AD334" s="64">
        <v>3505279.61</v>
      </c>
      <c r="AE334" s="68">
        <v>286142.71999999997</v>
      </c>
      <c r="AF334" s="65">
        <v>259608.33725499999</v>
      </c>
      <c r="AG334" s="67">
        <f t="shared" si="130"/>
        <v>5784931.4080194999</v>
      </c>
      <c r="AH334" s="64">
        <v>3579145.82</v>
      </c>
      <c r="AI334" s="68">
        <v>501844.75</v>
      </c>
      <c r="AJ334" s="64">
        <v>265164.43702299998</v>
      </c>
      <c r="AK334" s="67">
        <f t="shared" si="131"/>
        <v>5794400.2962747002</v>
      </c>
      <c r="AL334" s="64">
        <v>6175586.3200000003</v>
      </c>
      <c r="AM334" s="68">
        <v>528762.59</v>
      </c>
      <c r="AN334" s="64">
        <v>457450.90850899997</v>
      </c>
      <c r="AO334" s="67">
        <f t="shared" si="132"/>
        <v>8409360.1036401019</v>
      </c>
      <c r="AP334" s="69"/>
      <c r="AQ334" s="69"/>
      <c r="AR334" s="69"/>
      <c r="AS334" s="69"/>
      <c r="AT334" s="69"/>
      <c r="AU334" s="71"/>
      <c r="AV334" s="64">
        <v>1512</v>
      </c>
      <c r="AW334" s="64">
        <v>1533</v>
      </c>
      <c r="AX334" s="64">
        <v>1637</v>
      </c>
      <c r="AY334" s="64">
        <v>1637</v>
      </c>
      <c r="AZ334" s="64"/>
      <c r="BA334" s="64"/>
      <c r="BB334" s="64"/>
      <c r="BC334" s="64"/>
      <c r="BD334" s="72">
        <f t="shared" si="133"/>
        <v>6264206.9900000002</v>
      </c>
      <c r="BE334" s="73">
        <f t="shared" si="125"/>
        <v>2809.06</v>
      </c>
      <c r="BF334" s="74">
        <f t="shared" si="136"/>
        <v>3373.62</v>
      </c>
      <c r="BG334" s="66">
        <f t="shared" si="126"/>
        <v>1258968.7999999998</v>
      </c>
      <c r="BH334" s="75">
        <f t="shared" si="134"/>
        <v>4.7213846666639751E-4</v>
      </c>
      <c r="BI334" s="76">
        <f t="shared" si="135"/>
        <v>4.72138466666398E-4</v>
      </c>
      <c r="BJ334" s="76">
        <f>+BI334-'Izračun udjela za 2024. (euri)'!BI334</f>
        <v>6.1418507055004904E-8</v>
      </c>
    </row>
    <row r="335" spans="1:62" ht="15.75" customHeight="1" x14ac:dyDescent="0.25">
      <c r="A335" s="60">
        <v>1</v>
      </c>
      <c r="B335" s="61">
        <v>366</v>
      </c>
      <c r="C335" s="61">
        <v>6</v>
      </c>
      <c r="D335" s="62" t="s">
        <v>87</v>
      </c>
      <c r="E335" s="62" t="s">
        <v>414</v>
      </c>
      <c r="F335" s="63">
        <v>2631</v>
      </c>
      <c r="G335" s="64">
        <v>10</v>
      </c>
      <c r="H335" s="64">
        <v>2628792.64</v>
      </c>
      <c r="I335" s="65">
        <v>0</v>
      </c>
      <c r="J335" s="66">
        <v>2891671.9040000006</v>
      </c>
      <c r="K335" s="64">
        <v>2889459.4</v>
      </c>
      <c r="L335" s="65">
        <v>0</v>
      </c>
      <c r="M335" s="66">
        <v>3178405.3400000003</v>
      </c>
      <c r="N335" s="64">
        <v>2009157.1</v>
      </c>
      <c r="O335" s="65">
        <v>0</v>
      </c>
      <c r="P335" s="66">
        <v>2210072.81</v>
      </c>
      <c r="Q335" s="64">
        <v>1794532.71</v>
      </c>
      <c r="R335" s="65">
        <v>0</v>
      </c>
      <c r="S335" s="66">
        <f t="shared" si="127"/>
        <v>1973985.9810000001</v>
      </c>
      <c r="T335" s="64">
        <v>2027839.7</v>
      </c>
      <c r="U335" s="65">
        <v>0</v>
      </c>
      <c r="V335" s="67">
        <f t="shared" si="128"/>
        <v>2230623.67</v>
      </c>
      <c r="W335" s="64">
        <v>3468933.83</v>
      </c>
      <c r="X335" s="65">
        <v>0</v>
      </c>
      <c r="Y335" s="67">
        <f t="shared" si="124"/>
        <v>3815827.2130000005</v>
      </c>
      <c r="Z335" s="64">
        <v>3709118.06</v>
      </c>
      <c r="AA335" s="68">
        <v>6875</v>
      </c>
      <c r="AB335" s="65">
        <v>0</v>
      </c>
      <c r="AC335" s="67">
        <f t="shared" si="129"/>
        <v>4103817.3660000004</v>
      </c>
      <c r="AD335" s="64">
        <v>3036072.14</v>
      </c>
      <c r="AE335" s="68">
        <v>1425</v>
      </c>
      <c r="AF335" s="65">
        <v>0</v>
      </c>
      <c r="AG335" s="67">
        <f t="shared" si="130"/>
        <v>3369461.8540000003</v>
      </c>
      <c r="AH335" s="64">
        <v>3321114.74</v>
      </c>
      <c r="AI335" s="68">
        <v>1848.27</v>
      </c>
      <c r="AJ335" s="64">
        <v>0</v>
      </c>
      <c r="AK335" s="67">
        <f t="shared" si="131"/>
        <v>3667693.1170000006</v>
      </c>
      <c r="AL335" s="64">
        <v>3617072</v>
      </c>
      <c r="AM335" s="68">
        <v>1875</v>
      </c>
      <c r="AN335" s="64">
        <v>0</v>
      </c>
      <c r="AO335" s="67">
        <f t="shared" si="132"/>
        <v>4006416.7</v>
      </c>
      <c r="AP335" s="69"/>
      <c r="AQ335" s="69"/>
      <c r="AR335" s="69"/>
      <c r="AS335" s="69"/>
      <c r="AT335" s="69"/>
      <c r="AU335" s="71"/>
      <c r="AV335" s="64">
        <v>19</v>
      </c>
      <c r="AW335" s="64">
        <v>19</v>
      </c>
      <c r="AX335" s="64">
        <v>10</v>
      </c>
      <c r="AY335" s="64">
        <v>18</v>
      </c>
      <c r="AZ335" s="64"/>
      <c r="BA335" s="64"/>
      <c r="BB335" s="64"/>
      <c r="BC335" s="64"/>
      <c r="BD335" s="72">
        <f t="shared" si="133"/>
        <v>3792643.25</v>
      </c>
      <c r="BE335" s="73">
        <f t="shared" si="125"/>
        <v>1441.52</v>
      </c>
      <c r="BF335" s="74">
        <f t="shared" si="136"/>
        <v>3373.62</v>
      </c>
      <c r="BG335" s="66">
        <f t="shared" si="126"/>
        <v>5083355.0999999996</v>
      </c>
      <c r="BH335" s="75">
        <f t="shared" si="134"/>
        <v>1.9063597782842689E-3</v>
      </c>
      <c r="BI335" s="76">
        <f t="shared" si="135"/>
        <v>1.90635977828427E-3</v>
      </c>
      <c r="BJ335" s="76">
        <f>+BI335-'Izračun udjela za 2024. (euri)'!BI335</f>
        <v>2.1647590929887994E-8</v>
      </c>
    </row>
    <row r="336" spans="1:62" ht="15.75" customHeight="1" x14ac:dyDescent="0.25">
      <c r="A336" s="60">
        <v>1</v>
      </c>
      <c r="B336" s="61">
        <v>368</v>
      </c>
      <c r="C336" s="61">
        <v>18</v>
      </c>
      <c r="D336" s="62" t="s">
        <v>87</v>
      </c>
      <c r="E336" s="62" t="s">
        <v>415</v>
      </c>
      <c r="F336" s="63">
        <v>2809</v>
      </c>
      <c r="G336" s="64">
        <v>10</v>
      </c>
      <c r="H336" s="64">
        <v>7848517.3700000001</v>
      </c>
      <c r="I336" s="65">
        <v>439816.06660000002</v>
      </c>
      <c r="J336" s="66">
        <v>8149571.4337400012</v>
      </c>
      <c r="K336" s="64">
        <v>8076150.3799999999</v>
      </c>
      <c r="L336" s="65">
        <v>452572.15539999999</v>
      </c>
      <c r="M336" s="66">
        <v>8385936.0470600007</v>
      </c>
      <c r="N336" s="64">
        <v>7737525.3600000003</v>
      </c>
      <c r="O336" s="65">
        <v>433594.98210000002</v>
      </c>
      <c r="P336" s="66">
        <v>8034323.4156900011</v>
      </c>
      <c r="Q336" s="64">
        <v>6634707.9199999999</v>
      </c>
      <c r="R336" s="65">
        <v>373990.4645</v>
      </c>
      <c r="S336" s="66">
        <f t="shared" si="127"/>
        <v>6886789.2010500003</v>
      </c>
      <c r="T336" s="64">
        <v>6244625.8600000003</v>
      </c>
      <c r="U336" s="65">
        <v>352727.38563400001</v>
      </c>
      <c r="V336" s="67">
        <f t="shared" si="128"/>
        <v>6481088.3218026003</v>
      </c>
      <c r="W336" s="64">
        <v>7234066.8399999999</v>
      </c>
      <c r="X336" s="65">
        <v>409475.13283999998</v>
      </c>
      <c r="Y336" s="67">
        <f t="shared" si="124"/>
        <v>7507050.8778760005</v>
      </c>
      <c r="Z336" s="64">
        <v>7421775.29</v>
      </c>
      <c r="AA336" s="68">
        <v>267739.78000000003</v>
      </c>
      <c r="AB336" s="65">
        <v>420100.07555100002</v>
      </c>
      <c r="AC336" s="67">
        <f t="shared" si="129"/>
        <v>10332778.977893898</v>
      </c>
      <c r="AD336" s="64">
        <v>6543087.9100000001</v>
      </c>
      <c r="AE336" s="68">
        <v>323781.05</v>
      </c>
      <c r="AF336" s="65">
        <v>370363.13475000003</v>
      </c>
      <c r="AG336" s="67">
        <f t="shared" si="130"/>
        <v>9461588.0977750011</v>
      </c>
      <c r="AH336" s="64">
        <v>6588193.5999999996</v>
      </c>
      <c r="AI336" s="68">
        <v>496867.34</v>
      </c>
      <c r="AJ336" s="64">
        <v>372916.37375000003</v>
      </c>
      <c r="AK336" s="67">
        <f t="shared" si="131"/>
        <v>9646350.8748750016</v>
      </c>
      <c r="AL336" s="64">
        <v>8619919.6500000004</v>
      </c>
      <c r="AM336" s="68">
        <v>489557.28</v>
      </c>
      <c r="AN336" s="64">
        <v>487919.61207999999</v>
      </c>
      <c r="AO336" s="67">
        <f t="shared" si="132"/>
        <v>11757837.033712002</v>
      </c>
      <c r="AP336" s="69"/>
      <c r="AQ336" s="69"/>
      <c r="AR336" s="69"/>
      <c r="AS336" s="69"/>
      <c r="AT336" s="69"/>
      <c r="AU336" s="71"/>
      <c r="AV336" s="64">
        <v>1773</v>
      </c>
      <c r="AW336" s="64">
        <v>1835</v>
      </c>
      <c r="AX336" s="64">
        <v>2034</v>
      </c>
      <c r="AY336" s="64">
        <v>2031</v>
      </c>
      <c r="AZ336" s="64"/>
      <c r="BA336" s="64"/>
      <c r="BB336" s="64"/>
      <c r="BC336" s="64"/>
      <c r="BD336" s="72">
        <f t="shared" si="133"/>
        <v>9741121.1699999999</v>
      </c>
      <c r="BE336" s="73">
        <f t="shared" si="125"/>
        <v>3467.83</v>
      </c>
      <c r="BF336" s="74">
        <f t="shared" si="136"/>
        <v>3373.62</v>
      </c>
      <c r="BG336" s="66">
        <f t="shared" si="126"/>
        <v>0</v>
      </c>
      <c r="BH336" s="75">
        <f t="shared" si="134"/>
        <v>0</v>
      </c>
      <c r="BI336" s="76">
        <f t="shared" si="135"/>
        <v>0</v>
      </c>
      <c r="BJ336" s="76">
        <f>+BI336-'Izračun udjela za 2024. (euri)'!BI336</f>
        <v>0</v>
      </c>
    </row>
    <row r="337" spans="1:62" ht="15.75" customHeight="1" x14ac:dyDescent="0.25">
      <c r="A337" s="60">
        <v>1</v>
      </c>
      <c r="B337" s="61">
        <v>369</v>
      </c>
      <c r="C337" s="61">
        <v>8</v>
      </c>
      <c r="D337" s="62" t="s">
        <v>87</v>
      </c>
      <c r="E337" s="62" t="s">
        <v>416</v>
      </c>
      <c r="F337" s="63">
        <v>2028</v>
      </c>
      <c r="G337" s="64">
        <v>10</v>
      </c>
      <c r="H337" s="64">
        <v>4327801.63</v>
      </c>
      <c r="I337" s="65">
        <v>353667.59710000001</v>
      </c>
      <c r="J337" s="66">
        <v>4371547.4361900007</v>
      </c>
      <c r="K337" s="64">
        <v>4446954.8899999997</v>
      </c>
      <c r="L337" s="65">
        <v>371092.1581</v>
      </c>
      <c r="M337" s="66">
        <v>4483449.0050900001</v>
      </c>
      <c r="N337" s="64">
        <v>3910680.52</v>
      </c>
      <c r="O337" s="65">
        <v>270110.02769999998</v>
      </c>
      <c r="P337" s="66">
        <v>4004627.5415300005</v>
      </c>
      <c r="Q337" s="64">
        <v>4027951.45</v>
      </c>
      <c r="R337" s="65">
        <v>279328.88829999999</v>
      </c>
      <c r="S337" s="66">
        <f t="shared" si="127"/>
        <v>4123484.8178700008</v>
      </c>
      <c r="T337" s="64">
        <v>3813087.31</v>
      </c>
      <c r="U337" s="65">
        <v>264434.42694099998</v>
      </c>
      <c r="V337" s="67">
        <f t="shared" si="128"/>
        <v>3903518.1713649007</v>
      </c>
      <c r="W337" s="64">
        <v>4095975.91</v>
      </c>
      <c r="X337" s="65">
        <v>285765.9509</v>
      </c>
      <c r="Y337" s="67">
        <f t="shared" si="124"/>
        <v>4191230.9550100006</v>
      </c>
      <c r="Z337" s="64">
        <v>4328056.91</v>
      </c>
      <c r="AA337" s="68">
        <v>16385.169999999998</v>
      </c>
      <c r="AB337" s="65">
        <v>301957.65915299999</v>
      </c>
      <c r="AC337" s="67">
        <f t="shared" si="129"/>
        <v>4488235.4889317006</v>
      </c>
      <c r="AD337" s="64">
        <v>4279593.7699999996</v>
      </c>
      <c r="AE337" s="68">
        <v>8863.01</v>
      </c>
      <c r="AF337" s="65">
        <v>295089.62157700001</v>
      </c>
      <c r="AG337" s="67">
        <f t="shared" si="130"/>
        <v>4505205.2522652997</v>
      </c>
      <c r="AH337" s="64">
        <v>3854723.92</v>
      </c>
      <c r="AI337" s="68">
        <v>21751.85</v>
      </c>
      <c r="AJ337" s="64">
        <v>271176.086855</v>
      </c>
      <c r="AK337" s="67">
        <f t="shared" si="131"/>
        <v>4127525.5814595004</v>
      </c>
      <c r="AL337" s="64">
        <v>4569913.22</v>
      </c>
      <c r="AM337" s="68">
        <v>33566.03</v>
      </c>
      <c r="AN337" s="64">
        <v>316498.88708800002</v>
      </c>
      <c r="AO337" s="67">
        <f t="shared" si="132"/>
        <v>4900883.1332032001</v>
      </c>
      <c r="AP337" s="69"/>
      <c r="AQ337" s="69"/>
      <c r="AR337" s="69"/>
      <c r="AS337" s="69"/>
      <c r="AT337" s="69"/>
      <c r="AU337" s="71"/>
      <c r="AV337" s="64">
        <v>47</v>
      </c>
      <c r="AW337" s="64">
        <v>80</v>
      </c>
      <c r="AX337" s="64">
        <v>127</v>
      </c>
      <c r="AY337" s="64">
        <v>157</v>
      </c>
      <c r="AZ337" s="64"/>
      <c r="BA337" s="64"/>
      <c r="BB337" s="64"/>
      <c r="BC337" s="64"/>
      <c r="BD337" s="72">
        <f t="shared" si="133"/>
        <v>4442616.08</v>
      </c>
      <c r="BE337" s="73">
        <f t="shared" si="125"/>
        <v>2190.64</v>
      </c>
      <c r="BF337" s="74">
        <f t="shared" si="136"/>
        <v>3373.62</v>
      </c>
      <c r="BG337" s="66">
        <f t="shared" si="126"/>
        <v>2399083.44</v>
      </c>
      <c r="BH337" s="75">
        <f t="shared" si="134"/>
        <v>8.9970424744945739E-4</v>
      </c>
      <c r="BI337" s="76">
        <f t="shared" si="135"/>
        <v>8.9970424744945695E-4</v>
      </c>
      <c r="BJ337" s="76">
        <f>+BI337-'Izračun udjela za 2024. (euri)'!BI337</f>
        <v>4.5395641356973764E-8</v>
      </c>
    </row>
    <row r="338" spans="1:62" ht="15.75" customHeight="1" x14ac:dyDescent="0.25">
      <c r="A338" s="60">
        <v>1</v>
      </c>
      <c r="B338" s="61">
        <v>371</v>
      </c>
      <c r="C338" s="61">
        <v>13</v>
      </c>
      <c r="D338" s="62" t="s">
        <v>87</v>
      </c>
      <c r="E338" s="62" t="s">
        <v>417</v>
      </c>
      <c r="F338" s="63">
        <v>2746</v>
      </c>
      <c r="G338" s="64">
        <v>10</v>
      </c>
      <c r="H338" s="64">
        <v>3172607.95</v>
      </c>
      <c r="I338" s="65">
        <v>0</v>
      </c>
      <c r="J338" s="66">
        <v>3489868.7450000006</v>
      </c>
      <c r="K338" s="64">
        <v>3758710.56</v>
      </c>
      <c r="L338" s="65">
        <v>0</v>
      </c>
      <c r="M338" s="66">
        <v>4134581.6160000004</v>
      </c>
      <c r="N338" s="64">
        <v>3928934.31</v>
      </c>
      <c r="O338" s="65">
        <v>0</v>
      </c>
      <c r="P338" s="66">
        <v>4321827.7410000004</v>
      </c>
      <c r="Q338" s="64">
        <v>3551923.22</v>
      </c>
      <c r="R338" s="65">
        <v>0</v>
      </c>
      <c r="S338" s="66">
        <f t="shared" si="127"/>
        <v>3907115.5420000004</v>
      </c>
      <c r="T338" s="64">
        <v>3218028.42</v>
      </c>
      <c r="U338" s="65">
        <v>0</v>
      </c>
      <c r="V338" s="67">
        <f t="shared" si="128"/>
        <v>3539831.2620000001</v>
      </c>
      <c r="W338" s="64">
        <v>4551896.5599999996</v>
      </c>
      <c r="X338" s="65">
        <v>0</v>
      </c>
      <c r="Y338" s="67">
        <f t="shared" si="124"/>
        <v>5007086.216</v>
      </c>
      <c r="Z338" s="64">
        <v>4914964.72</v>
      </c>
      <c r="AA338" s="68">
        <v>397686.67</v>
      </c>
      <c r="AB338" s="65">
        <v>0</v>
      </c>
      <c r="AC338" s="67">
        <f t="shared" si="129"/>
        <v>8707905.8550000004</v>
      </c>
      <c r="AD338" s="64">
        <v>4737836.93</v>
      </c>
      <c r="AE338" s="68">
        <v>278155.68</v>
      </c>
      <c r="AF338" s="65">
        <v>0</v>
      </c>
      <c r="AG338" s="67">
        <f t="shared" si="130"/>
        <v>8814499.375</v>
      </c>
      <c r="AH338" s="64">
        <v>4242428.0199999996</v>
      </c>
      <c r="AI338" s="68">
        <v>373429</v>
      </c>
      <c r="AJ338" s="64">
        <v>0</v>
      </c>
      <c r="AK338" s="67">
        <f t="shared" si="131"/>
        <v>8425448.9220000003</v>
      </c>
      <c r="AL338" s="64">
        <v>5184754.03</v>
      </c>
      <c r="AM338" s="68">
        <v>411734.92</v>
      </c>
      <c r="AN338" s="64">
        <v>0</v>
      </c>
      <c r="AO338" s="67">
        <f t="shared" si="132"/>
        <v>9439671.0209999997</v>
      </c>
      <c r="AP338" s="69"/>
      <c r="AQ338" s="69"/>
      <c r="AR338" s="69"/>
      <c r="AS338" s="69"/>
      <c r="AT338" s="69"/>
      <c r="AU338" s="71"/>
      <c r="AV338" s="64">
        <v>2266</v>
      </c>
      <c r="AW338" s="64">
        <v>2369</v>
      </c>
      <c r="AX338" s="64">
        <v>2527</v>
      </c>
      <c r="AY338" s="64">
        <v>2539</v>
      </c>
      <c r="AZ338" s="64"/>
      <c r="BA338" s="64"/>
      <c r="BB338" s="64"/>
      <c r="BC338" s="64"/>
      <c r="BD338" s="72">
        <f t="shared" si="133"/>
        <v>8078922.2800000003</v>
      </c>
      <c r="BE338" s="73">
        <f t="shared" si="125"/>
        <v>2942.07</v>
      </c>
      <c r="BF338" s="74">
        <f t="shared" si="136"/>
        <v>3373.62</v>
      </c>
      <c r="BG338" s="66">
        <f t="shared" si="126"/>
        <v>1185036.2999999993</v>
      </c>
      <c r="BH338" s="75">
        <f t="shared" si="134"/>
        <v>4.4441230126276429E-4</v>
      </c>
      <c r="BI338" s="76">
        <f t="shared" si="135"/>
        <v>4.4441230126276402E-4</v>
      </c>
      <c r="BJ338" s="76">
        <f>+BI338-'Izračun udjela za 2024. (euri)'!BI338</f>
        <v>4.9219224626040944E-8</v>
      </c>
    </row>
    <row r="339" spans="1:62" ht="15.75" customHeight="1" x14ac:dyDescent="0.25">
      <c r="A339" s="60">
        <v>1</v>
      </c>
      <c r="B339" s="61">
        <v>372</v>
      </c>
      <c r="C339" s="61">
        <v>12</v>
      </c>
      <c r="D339" s="62" t="s">
        <v>87</v>
      </c>
      <c r="E339" s="62" t="s">
        <v>418</v>
      </c>
      <c r="F339" s="63">
        <v>3852</v>
      </c>
      <c r="G339" s="64">
        <v>10</v>
      </c>
      <c r="H339" s="64">
        <v>2909898.8</v>
      </c>
      <c r="I339" s="65">
        <v>261891.5618</v>
      </c>
      <c r="J339" s="66">
        <v>2912807.9620200004</v>
      </c>
      <c r="K339" s="64">
        <v>2829029.8</v>
      </c>
      <c r="L339" s="65">
        <v>254613.3033</v>
      </c>
      <c r="M339" s="66">
        <v>2831858.1463700002</v>
      </c>
      <c r="N339" s="64">
        <v>1950995.35</v>
      </c>
      <c r="O339" s="65">
        <v>175590.2028</v>
      </c>
      <c r="P339" s="66">
        <v>1952945.6619200001</v>
      </c>
      <c r="Q339" s="64">
        <v>2601403.88</v>
      </c>
      <c r="R339" s="65">
        <v>238545.10800000001</v>
      </c>
      <c r="S339" s="66">
        <f t="shared" si="127"/>
        <v>2599144.6491999999</v>
      </c>
      <c r="T339" s="64">
        <v>1813518.04</v>
      </c>
      <c r="U339" s="65">
        <v>167542.1128</v>
      </c>
      <c r="V339" s="67">
        <f t="shared" si="128"/>
        <v>1810573.5199200001</v>
      </c>
      <c r="W339" s="64">
        <v>2995161.87</v>
      </c>
      <c r="X339" s="65">
        <v>272287.83199799998</v>
      </c>
      <c r="Y339" s="67">
        <f t="shared" si="124"/>
        <v>2995161.4418022004</v>
      </c>
      <c r="Z339" s="64">
        <v>3958959.54</v>
      </c>
      <c r="AA339" s="68">
        <v>9341.23</v>
      </c>
      <c r="AB339" s="65">
        <v>359905.78723700001</v>
      </c>
      <c r="AC339" s="67">
        <f t="shared" si="129"/>
        <v>3958959.1280393</v>
      </c>
      <c r="AD339" s="64">
        <v>4227145.67</v>
      </c>
      <c r="AE339" s="68">
        <v>0</v>
      </c>
      <c r="AF339" s="65">
        <v>409458.91768399999</v>
      </c>
      <c r="AG339" s="67">
        <f t="shared" si="130"/>
        <v>4199455.4275476001</v>
      </c>
      <c r="AH339" s="64">
        <v>3357877.89</v>
      </c>
      <c r="AI339" s="68">
        <v>2345.9299999999998</v>
      </c>
      <c r="AJ339" s="64">
        <v>287735.18622600002</v>
      </c>
      <c r="AK339" s="67">
        <f t="shared" si="131"/>
        <v>3387776.4511514003</v>
      </c>
      <c r="AL339" s="64">
        <v>5293587.4000000004</v>
      </c>
      <c r="AM339" s="68">
        <v>342</v>
      </c>
      <c r="AN339" s="64">
        <v>498634.00038600003</v>
      </c>
      <c r="AO339" s="67">
        <f t="shared" si="132"/>
        <v>5274448.7395754009</v>
      </c>
      <c r="AP339" s="69"/>
      <c r="AQ339" s="69"/>
      <c r="AR339" s="69"/>
      <c r="AS339" s="69"/>
      <c r="AT339" s="69"/>
      <c r="AU339" s="71"/>
      <c r="AV339" s="64">
        <v>0</v>
      </c>
      <c r="AW339" s="64">
        <v>0</v>
      </c>
      <c r="AX339" s="64">
        <v>8</v>
      </c>
      <c r="AY339" s="64">
        <v>0</v>
      </c>
      <c r="AZ339" s="64"/>
      <c r="BA339" s="64"/>
      <c r="BB339" s="64"/>
      <c r="BC339" s="64"/>
      <c r="BD339" s="72">
        <f t="shared" si="133"/>
        <v>3963160.24</v>
      </c>
      <c r="BE339" s="73">
        <f t="shared" si="125"/>
        <v>1028.8599999999999</v>
      </c>
      <c r="BF339" s="74">
        <f t="shared" si="136"/>
        <v>3373.62</v>
      </c>
      <c r="BG339" s="66">
        <f t="shared" si="126"/>
        <v>9032015.5200000014</v>
      </c>
      <c r="BH339" s="75">
        <f t="shared" si="134"/>
        <v>3.3871863691299626E-3</v>
      </c>
      <c r="BI339" s="76">
        <f t="shared" si="135"/>
        <v>3.38718636912996E-3</v>
      </c>
      <c r="BJ339" s="76">
        <f>+BI339-'Izračun udjela za 2024. (euri)'!BI339</f>
        <v>2.3178644880175736E-8</v>
      </c>
    </row>
    <row r="340" spans="1:62" ht="15.75" customHeight="1" x14ac:dyDescent="0.25">
      <c r="A340" s="60">
        <v>1</v>
      </c>
      <c r="B340" s="61">
        <v>373</v>
      </c>
      <c r="C340" s="61">
        <v>8</v>
      </c>
      <c r="D340" s="62" t="s">
        <v>91</v>
      </c>
      <c r="E340" s="62" t="s">
        <v>419</v>
      </c>
      <c r="F340" s="63">
        <v>107964</v>
      </c>
      <c r="G340" s="64">
        <v>15</v>
      </c>
      <c r="H340" s="64">
        <v>515861630.73000002</v>
      </c>
      <c r="I340" s="65">
        <v>54718279.391000003</v>
      </c>
      <c r="J340" s="66">
        <v>530314854.03984994</v>
      </c>
      <c r="K340" s="64">
        <v>528638689.95999998</v>
      </c>
      <c r="L340" s="65">
        <v>56073562.737899996</v>
      </c>
      <c r="M340" s="66">
        <v>543449896.30541492</v>
      </c>
      <c r="N340" s="64">
        <v>470700551.82999998</v>
      </c>
      <c r="O340" s="65">
        <v>59931095.095100001</v>
      </c>
      <c r="P340" s="66">
        <v>472384875.24513495</v>
      </c>
      <c r="Q340" s="64">
        <v>478361820.90999997</v>
      </c>
      <c r="R340" s="65">
        <v>61939793.889899999</v>
      </c>
      <c r="S340" s="66">
        <f t="shared" si="127"/>
        <v>478885331.07311493</v>
      </c>
      <c r="T340" s="64">
        <v>428719793.44</v>
      </c>
      <c r="U340" s="65">
        <v>55582576.938075997</v>
      </c>
      <c r="V340" s="67">
        <f t="shared" si="128"/>
        <v>429107798.97721255</v>
      </c>
      <c r="W340" s="64">
        <v>484809345.00999999</v>
      </c>
      <c r="X340" s="65">
        <v>63236119.500506997</v>
      </c>
      <c r="Y340" s="67">
        <f t="shared" si="124"/>
        <v>484809209.33591688</v>
      </c>
      <c r="Z340" s="64">
        <v>529064409.92000002</v>
      </c>
      <c r="AA340" s="68">
        <v>3256710.56</v>
      </c>
      <c r="AB340" s="65">
        <v>69008529.878432006</v>
      </c>
      <c r="AC340" s="67">
        <f t="shared" si="129"/>
        <v>530005869.90380323</v>
      </c>
      <c r="AD340" s="64">
        <v>502672316.48000002</v>
      </c>
      <c r="AE340" s="68">
        <v>1147820.56</v>
      </c>
      <c r="AF340" s="65">
        <v>65695960.057999</v>
      </c>
      <c r="AG340" s="67">
        <f t="shared" si="130"/>
        <v>507081616.24130112</v>
      </c>
      <c r="AH340" s="64">
        <v>446923272.83999997</v>
      </c>
      <c r="AI340" s="68">
        <v>1151693.0900000001</v>
      </c>
      <c r="AJ340" s="64">
        <v>58279991.987075999</v>
      </c>
      <c r="AK340" s="67">
        <f t="shared" si="131"/>
        <v>451080125.92736256</v>
      </c>
      <c r="AL340" s="64">
        <v>534627897.70999998</v>
      </c>
      <c r="AM340" s="68">
        <v>1345454.06</v>
      </c>
      <c r="AN340" s="64">
        <v>65653707.394876003</v>
      </c>
      <c r="AO340" s="67">
        <f t="shared" si="132"/>
        <v>544509171.69339252</v>
      </c>
      <c r="AP340" s="69"/>
      <c r="AQ340" s="69"/>
      <c r="AR340" s="69"/>
      <c r="AS340" s="69"/>
      <c r="AT340" s="69"/>
      <c r="AU340" s="71"/>
      <c r="AV340" s="64">
        <v>2717</v>
      </c>
      <c r="AW340" s="64">
        <v>3408</v>
      </c>
      <c r="AX340" s="64">
        <v>3168</v>
      </c>
      <c r="AY340" s="64">
        <v>3905</v>
      </c>
      <c r="AZ340" s="64"/>
      <c r="BA340" s="64"/>
      <c r="BB340" s="64"/>
      <c r="BC340" s="64"/>
      <c r="BD340" s="72">
        <f t="shared" si="133"/>
        <v>503497198.62</v>
      </c>
      <c r="BE340" s="73">
        <f t="shared" si="125"/>
        <v>4663.57</v>
      </c>
      <c r="BF340" s="74">
        <f t="shared" ref="BF340:BF341" si="137">+$BJ$601</f>
        <v>3415.13</v>
      </c>
      <c r="BG340" s="66">
        <f t="shared" si="126"/>
        <v>0</v>
      </c>
      <c r="BH340" s="75">
        <f t="shared" si="134"/>
        <v>0</v>
      </c>
      <c r="BI340" s="76">
        <f t="shared" si="135"/>
        <v>0</v>
      </c>
      <c r="BJ340" s="76">
        <f>+BI340-'Izračun udjela za 2024. (euri)'!BI340</f>
        <v>0</v>
      </c>
    </row>
    <row r="341" spans="1:62" ht="15.75" customHeight="1" x14ac:dyDescent="0.25">
      <c r="A341" s="60">
        <v>1</v>
      </c>
      <c r="B341" s="61">
        <v>374</v>
      </c>
      <c r="C341" s="61">
        <v>18</v>
      </c>
      <c r="D341" s="62" t="s">
        <v>91</v>
      </c>
      <c r="E341" s="62" t="s">
        <v>420</v>
      </c>
      <c r="F341" s="63">
        <v>12968</v>
      </c>
      <c r="G341" s="64">
        <v>12</v>
      </c>
      <c r="H341" s="64">
        <v>62379103.310000002</v>
      </c>
      <c r="I341" s="65">
        <v>3495602.3006000002</v>
      </c>
      <c r="J341" s="66">
        <v>65949521.13052801</v>
      </c>
      <c r="K341" s="64">
        <v>66052247.509999998</v>
      </c>
      <c r="L341" s="65">
        <v>3701438.0421000002</v>
      </c>
      <c r="M341" s="66">
        <v>69832906.604048014</v>
      </c>
      <c r="N341" s="64">
        <v>63519535.939999998</v>
      </c>
      <c r="O341" s="65">
        <v>3559505.0847999998</v>
      </c>
      <c r="P341" s="66">
        <v>67155234.557824001</v>
      </c>
      <c r="Q341" s="64">
        <v>65049502.539999999</v>
      </c>
      <c r="R341" s="65">
        <v>3664204.2546999999</v>
      </c>
      <c r="S341" s="66">
        <f t="shared" si="127"/>
        <v>68751534.079536006</v>
      </c>
      <c r="T341" s="64">
        <v>59997385.340000004</v>
      </c>
      <c r="U341" s="65">
        <v>3386291.7540950002</v>
      </c>
      <c r="V341" s="67">
        <f t="shared" si="128"/>
        <v>63404424.816213608</v>
      </c>
      <c r="W341" s="64">
        <v>66453154.990000002</v>
      </c>
      <c r="X341" s="65">
        <v>3761511.4574480001</v>
      </c>
      <c r="Y341" s="67">
        <f t="shared" si="124"/>
        <v>70214640.756458253</v>
      </c>
      <c r="Z341" s="64">
        <v>72546197.260000005</v>
      </c>
      <c r="AA341" s="68">
        <v>3125425.42</v>
      </c>
      <c r="AB341" s="65">
        <v>4106401.719581</v>
      </c>
      <c r="AC341" s="67">
        <f t="shared" si="129"/>
        <v>90481294.534869298</v>
      </c>
      <c r="AD341" s="64">
        <v>51664678.420000002</v>
      </c>
      <c r="AE341" s="68">
        <v>2268726.52</v>
      </c>
      <c r="AF341" s="65">
        <v>2924425.2081889999</v>
      </c>
      <c r="AG341" s="67">
        <f t="shared" si="130"/>
        <v>68179469.89482832</v>
      </c>
      <c r="AH341" s="64">
        <v>47907196.979999997</v>
      </c>
      <c r="AI341" s="68">
        <v>3465535.64</v>
      </c>
      <c r="AJ341" s="64">
        <v>2711713.222631</v>
      </c>
      <c r="AK341" s="67">
        <f t="shared" si="131"/>
        <v>65761861.891453281</v>
      </c>
      <c r="AL341" s="64">
        <v>71197703.549999997</v>
      </c>
      <c r="AM341" s="68">
        <v>3705555.82</v>
      </c>
      <c r="AN341" s="64">
        <v>4030036.4708619998</v>
      </c>
      <c r="AO341" s="67">
        <f t="shared" si="132"/>
        <v>89691964.610234559</v>
      </c>
      <c r="AP341" s="69"/>
      <c r="AQ341" s="69"/>
      <c r="AR341" s="69"/>
      <c r="AS341" s="69"/>
      <c r="AT341" s="69"/>
      <c r="AU341" s="71"/>
      <c r="AV341" s="64">
        <v>10315</v>
      </c>
      <c r="AW341" s="64">
        <v>9602</v>
      </c>
      <c r="AX341" s="64">
        <v>11324</v>
      </c>
      <c r="AY341" s="64">
        <v>11080</v>
      </c>
      <c r="AZ341" s="64"/>
      <c r="BA341" s="64"/>
      <c r="BB341" s="64"/>
      <c r="BC341" s="64"/>
      <c r="BD341" s="72">
        <f t="shared" si="133"/>
        <v>76865846.340000004</v>
      </c>
      <c r="BE341" s="73">
        <f t="shared" si="125"/>
        <v>5927.35</v>
      </c>
      <c r="BF341" s="74">
        <f t="shared" si="137"/>
        <v>3415.13</v>
      </c>
      <c r="BG341" s="66">
        <f t="shared" si="126"/>
        <v>0</v>
      </c>
      <c r="BH341" s="75">
        <f t="shared" si="134"/>
        <v>0</v>
      </c>
      <c r="BI341" s="76">
        <f t="shared" si="135"/>
        <v>0</v>
      </c>
      <c r="BJ341" s="76">
        <f>+BI341-'Izračun udjela za 2024. (euri)'!BI341</f>
        <v>0</v>
      </c>
    </row>
    <row r="342" spans="1:62" ht="15.75" customHeight="1" x14ac:dyDescent="0.25">
      <c r="A342" s="60">
        <v>1</v>
      </c>
      <c r="B342" s="61">
        <v>375</v>
      </c>
      <c r="C342" s="61">
        <v>7</v>
      </c>
      <c r="D342" s="62" t="s">
        <v>87</v>
      </c>
      <c r="E342" s="62" t="s">
        <v>421</v>
      </c>
      <c r="F342" s="63">
        <v>4144</v>
      </c>
      <c r="G342" s="64">
        <v>10</v>
      </c>
      <c r="H342" s="64">
        <v>3022363.12</v>
      </c>
      <c r="I342" s="65">
        <v>0</v>
      </c>
      <c r="J342" s="66">
        <v>3324599.4320000005</v>
      </c>
      <c r="K342" s="64">
        <v>2996418.6</v>
      </c>
      <c r="L342" s="65">
        <v>0</v>
      </c>
      <c r="M342" s="66">
        <v>3296060.4600000004</v>
      </c>
      <c r="N342" s="64">
        <v>1945343.91</v>
      </c>
      <c r="O342" s="65">
        <v>0</v>
      </c>
      <c r="P342" s="66">
        <v>2139878.301</v>
      </c>
      <c r="Q342" s="64">
        <v>2080209.75</v>
      </c>
      <c r="R342" s="65">
        <v>0</v>
      </c>
      <c r="S342" s="66">
        <f t="shared" si="127"/>
        <v>2288230.7250000001</v>
      </c>
      <c r="T342" s="64">
        <v>1156997.67</v>
      </c>
      <c r="U342" s="65">
        <v>0</v>
      </c>
      <c r="V342" s="67">
        <f t="shared" si="128"/>
        <v>1272697.4369999999</v>
      </c>
      <c r="W342" s="64">
        <v>3623328.24</v>
      </c>
      <c r="X342" s="65">
        <v>0</v>
      </c>
      <c r="Y342" s="67">
        <f t="shared" si="124"/>
        <v>3985661.0640000007</v>
      </c>
      <c r="Z342" s="64">
        <v>4421878.4800000004</v>
      </c>
      <c r="AA342" s="68">
        <v>13256.49</v>
      </c>
      <c r="AB342" s="65">
        <v>0</v>
      </c>
      <c r="AC342" s="67">
        <f t="shared" si="129"/>
        <v>4864066.3280000007</v>
      </c>
      <c r="AD342" s="64">
        <v>4320142.01</v>
      </c>
      <c r="AE342" s="68">
        <v>8998.4500000000007</v>
      </c>
      <c r="AF342" s="65">
        <v>0</v>
      </c>
      <c r="AG342" s="67">
        <f t="shared" si="130"/>
        <v>4752156.2110000001</v>
      </c>
      <c r="AH342" s="64">
        <v>4085777.44</v>
      </c>
      <c r="AI342" s="68">
        <v>10.78</v>
      </c>
      <c r="AJ342" s="64">
        <v>0</v>
      </c>
      <c r="AK342" s="67">
        <f t="shared" si="131"/>
        <v>4494355.1840000004</v>
      </c>
      <c r="AL342" s="64">
        <v>4934058.2</v>
      </c>
      <c r="AM342" s="68">
        <v>227.52</v>
      </c>
      <c r="AN342" s="64">
        <v>0</v>
      </c>
      <c r="AO342" s="67">
        <f t="shared" si="132"/>
        <v>5437113.7480000015</v>
      </c>
      <c r="AP342" s="69"/>
      <c r="AQ342" s="69"/>
      <c r="AR342" s="69"/>
      <c r="AS342" s="69"/>
      <c r="AT342" s="69"/>
      <c r="AU342" s="71"/>
      <c r="AV342" s="64">
        <v>0</v>
      </c>
      <c r="AW342" s="64">
        <v>0</v>
      </c>
      <c r="AX342" s="64">
        <v>0</v>
      </c>
      <c r="AY342" s="64">
        <v>6</v>
      </c>
      <c r="AZ342" s="64"/>
      <c r="BA342" s="64"/>
      <c r="BB342" s="64"/>
      <c r="BC342" s="64"/>
      <c r="BD342" s="72">
        <f t="shared" si="133"/>
        <v>4706670.51</v>
      </c>
      <c r="BE342" s="73">
        <f t="shared" si="125"/>
        <v>1135.78</v>
      </c>
      <c r="BF342" s="74">
        <f t="shared" ref="BF342:BF346" si="138">+$BJ$600</f>
        <v>3373.62</v>
      </c>
      <c r="BG342" s="66">
        <f t="shared" si="126"/>
        <v>9273608.9600000009</v>
      </c>
      <c r="BH342" s="75">
        <f t="shared" si="134"/>
        <v>3.4777887385598169E-3</v>
      </c>
      <c r="BI342" s="76">
        <f t="shared" si="135"/>
        <v>3.47778873855982E-3</v>
      </c>
      <c r="BJ342" s="76">
        <f>+BI342-'Izračun udjela za 2024. (euri)'!BI342</f>
        <v>1.7009062680019282E-8</v>
      </c>
    </row>
    <row r="343" spans="1:62" ht="15.75" customHeight="1" x14ac:dyDescent="0.25">
      <c r="A343" s="60">
        <v>1</v>
      </c>
      <c r="B343" s="61">
        <v>376</v>
      </c>
      <c r="C343" s="61">
        <v>1</v>
      </c>
      <c r="D343" s="62" t="s">
        <v>87</v>
      </c>
      <c r="E343" s="62" t="s">
        <v>422</v>
      </c>
      <c r="F343" s="63">
        <v>7133</v>
      </c>
      <c r="G343" s="64">
        <v>10</v>
      </c>
      <c r="H343" s="64">
        <v>9345568.5899999999</v>
      </c>
      <c r="I343" s="65">
        <v>523704.51929999999</v>
      </c>
      <c r="J343" s="66">
        <v>9704050.4777700007</v>
      </c>
      <c r="K343" s="64">
        <v>11105927.93</v>
      </c>
      <c r="L343" s="65">
        <v>622351.03099999996</v>
      </c>
      <c r="M343" s="66">
        <v>11531934.588900002</v>
      </c>
      <c r="N343" s="64">
        <v>11055350.57</v>
      </c>
      <c r="O343" s="65">
        <v>619516.51139999996</v>
      </c>
      <c r="P343" s="66">
        <v>11479417.464460002</v>
      </c>
      <c r="Q343" s="64">
        <v>10306849.84</v>
      </c>
      <c r="R343" s="65">
        <v>582073.83519999997</v>
      </c>
      <c r="S343" s="66">
        <f t="shared" si="127"/>
        <v>10697253.605280001</v>
      </c>
      <c r="T343" s="64">
        <v>10283548.369999999</v>
      </c>
      <c r="U343" s="65">
        <v>581354.02046399994</v>
      </c>
      <c r="V343" s="67">
        <f t="shared" si="128"/>
        <v>10672413.7844896</v>
      </c>
      <c r="W343" s="64">
        <v>12395279.24</v>
      </c>
      <c r="X343" s="65">
        <v>701619.832925</v>
      </c>
      <c r="Y343" s="67">
        <f t="shared" si="124"/>
        <v>12863025.347782502</v>
      </c>
      <c r="Z343" s="64">
        <v>14395802.74</v>
      </c>
      <c r="AA343" s="68">
        <v>45338.29</v>
      </c>
      <c r="AB343" s="65">
        <v>814856.97514200001</v>
      </c>
      <c r="AC343" s="67">
        <f t="shared" si="129"/>
        <v>14928768.222343802</v>
      </c>
      <c r="AD343" s="64">
        <v>13956741.74</v>
      </c>
      <c r="AE343" s="68">
        <v>32612.57</v>
      </c>
      <c r="AF343" s="65">
        <v>250967.63084999999</v>
      </c>
      <c r="AG343" s="67">
        <f t="shared" si="130"/>
        <v>15080077.693065001</v>
      </c>
      <c r="AH343" s="64">
        <v>12072765.619999999</v>
      </c>
      <c r="AI343" s="68">
        <v>6274.06</v>
      </c>
      <c r="AJ343" s="64">
        <v>0</v>
      </c>
      <c r="AK343" s="67">
        <f t="shared" si="131"/>
        <v>13312740.716</v>
      </c>
      <c r="AL343" s="64">
        <v>15326343.75</v>
      </c>
      <c r="AM343" s="68">
        <v>15517.46</v>
      </c>
      <c r="AN343" s="64">
        <v>0</v>
      </c>
      <c r="AO343" s="67">
        <f t="shared" si="132"/>
        <v>16884808.919</v>
      </c>
      <c r="AP343" s="69"/>
      <c r="AQ343" s="69"/>
      <c r="AR343" s="69"/>
      <c r="AS343" s="69"/>
      <c r="AT343" s="69"/>
      <c r="AU343" s="71"/>
      <c r="AV343" s="64">
        <v>24</v>
      </c>
      <c r="AW343" s="64">
        <v>24</v>
      </c>
      <c r="AX343" s="64">
        <v>24</v>
      </c>
      <c r="AY343" s="64">
        <v>26</v>
      </c>
      <c r="AZ343" s="64"/>
      <c r="BA343" s="64"/>
      <c r="BB343" s="64"/>
      <c r="BC343" s="64"/>
      <c r="BD343" s="72">
        <f t="shared" si="133"/>
        <v>14613884.18</v>
      </c>
      <c r="BE343" s="73">
        <f t="shared" si="125"/>
        <v>2048.77</v>
      </c>
      <c r="BF343" s="74">
        <f t="shared" si="138"/>
        <v>3373.62</v>
      </c>
      <c r="BG343" s="66">
        <f t="shared" si="126"/>
        <v>9450155.0499999989</v>
      </c>
      <c r="BH343" s="75">
        <f t="shared" si="134"/>
        <v>3.5439970514493393E-3</v>
      </c>
      <c r="BI343" s="76">
        <f t="shared" si="135"/>
        <v>3.5439970514493401E-3</v>
      </c>
      <c r="BJ343" s="76">
        <f>+BI343-'Izračun udjela za 2024. (euri)'!BI343</f>
        <v>1.4604669296017572E-7</v>
      </c>
    </row>
    <row r="344" spans="1:62" ht="15.75" customHeight="1" x14ac:dyDescent="0.25">
      <c r="A344" s="60">
        <v>1</v>
      </c>
      <c r="B344" s="61">
        <v>377</v>
      </c>
      <c r="C344" s="61">
        <v>15</v>
      </c>
      <c r="D344" s="62" t="s">
        <v>87</v>
      </c>
      <c r="E344" s="62" t="s">
        <v>423</v>
      </c>
      <c r="F344" s="63">
        <v>1283</v>
      </c>
      <c r="G344" s="64">
        <v>10</v>
      </c>
      <c r="H344" s="64">
        <v>472621.24</v>
      </c>
      <c r="I344" s="65">
        <v>55846.541499999999</v>
      </c>
      <c r="J344" s="66">
        <v>458452.16835000005</v>
      </c>
      <c r="K344" s="64">
        <v>529453.63</v>
      </c>
      <c r="L344" s="65">
        <v>58013.987800000003</v>
      </c>
      <c r="M344" s="66">
        <v>518583.60642000003</v>
      </c>
      <c r="N344" s="64">
        <v>630804.47</v>
      </c>
      <c r="O344" s="65">
        <v>29737.804499999998</v>
      </c>
      <c r="P344" s="66">
        <v>661173.33205000008</v>
      </c>
      <c r="Q344" s="64">
        <v>812368.35</v>
      </c>
      <c r="R344" s="65">
        <v>39238.547599999998</v>
      </c>
      <c r="S344" s="66">
        <f t="shared" si="127"/>
        <v>850442.78263999999</v>
      </c>
      <c r="T344" s="64">
        <v>982802.8</v>
      </c>
      <c r="U344" s="65">
        <v>47100.305710000001</v>
      </c>
      <c r="V344" s="67">
        <f t="shared" si="128"/>
        <v>1029272.7437190001</v>
      </c>
      <c r="W344" s="64">
        <v>2051135.48</v>
      </c>
      <c r="X344" s="65">
        <v>97673.221556999997</v>
      </c>
      <c r="Y344" s="67">
        <f t="shared" si="124"/>
        <v>2148808.4842873001</v>
      </c>
      <c r="Z344" s="64">
        <v>1439824.07</v>
      </c>
      <c r="AA344" s="68">
        <v>14997.2</v>
      </c>
      <c r="AB344" s="65">
        <v>68563.181437000007</v>
      </c>
      <c r="AC344" s="67">
        <f t="shared" si="129"/>
        <v>1582640.0574193003</v>
      </c>
      <c r="AD344" s="64">
        <v>1669255.51</v>
      </c>
      <c r="AE344" s="68">
        <v>44026.14</v>
      </c>
      <c r="AF344" s="65">
        <v>78101.76036</v>
      </c>
      <c r="AG344" s="67">
        <f t="shared" si="130"/>
        <v>1792590.3706040003</v>
      </c>
      <c r="AH344" s="64">
        <v>1759619.47</v>
      </c>
      <c r="AI344" s="68">
        <v>9568.1</v>
      </c>
      <c r="AJ344" s="64">
        <v>83330.628698</v>
      </c>
      <c r="AK344" s="67">
        <f t="shared" si="131"/>
        <v>1947242.8154322</v>
      </c>
      <c r="AL344" s="64">
        <v>1501808.06</v>
      </c>
      <c r="AM344" s="68">
        <v>11552.54</v>
      </c>
      <c r="AN344" s="64">
        <v>71530.773644999994</v>
      </c>
      <c r="AO344" s="67">
        <f t="shared" si="132"/>
        <v>1674447.2209905002</v>
      </c>
      <c r="AP344" s="69"/>
      <c r="AQ344" s="69"/>
      <c r="AR344" s="69"/>
      <c r="AS344" s="69"/>
      <c r="AT344" s="69"/>
      <c r="AU344" s="71"/>
      <c r="AV344" s="64">
        <v>55</v>
      </c>
      <c r="AW344" s="64">
        <v>55</v>
      </c>
      <c r="AX344" s="64">
        <v>69</v>
      </c>
      <c r="AY344" s="64">
        <v>69</v>
      </c>
      <c r="AZ344" s="64"/>
      <c r="BA344" s="64"/>
      <c r="BB344" s="64"/>
      <c r="BC344" s="64"/>
      <c r="BD344" s="72">
        <f t="shared" si="133"/>
        <v>1829145.79</v>
      </c>
      <c r="BE344" s="73">
        <f t="shared" si="125"/>
        <v>1425.68</v>
      </c>
      <c r="BF344" s="74">
        <f t="shared" si="138"/>
        <v>3373.62</v>
      </c>
      <c r="BG344" s="66">
        <f t="shared" si="126"/>
        <v>2499207.0199999996</v>
      </c>
      <c r="BH344" s="75">
        <f t="shared" si="134"/>
        <v>9.3725259141028486E-4</v>
      </c>
      <c r="BI344" s="76">
        <f t="shared" si="135"/>
        <v>9.3725259141028497E-4</v>
      </c>
      <c r="BJ344" s="76">
        <f>+BI344-'Izračun udjela za 2024. (euri)'!BI344</f>
        <v>1.8976053787014315E-8</v>
      </c>
    </row>
    <row r="345" spans="1:62" ht="15.75" customHeight="1" x14ac:dyDescent="0.25">
      <c r="A345" s="60">
        <v>1</v>
      </c>
      <c r="B345" s="61">
        <v>378</v>
      </c>
      <c r="C345" s="61">
        <v>4</v>
      </c>
      <c r="D345" s="62" t="s">
        <v>87</v>
      </c>
      <c r="E345" s="62" t="s">
        <v>424</v>
      </c>
      <c r="F345" s="63">
        <v>466</v>
      </c>
      <c r="G345" s="64">
        <v>10</v>
      </c>
      <c r="H345" s="64">
        <v>214602.83</v>
      </c>
      <c r="I345" s="65">
        <v>0</v>
      </c>
      <c r="J345" s="66">
        <v>236063.11300000001</v>
      </c>
      <c r="K345" s="64">
        <v>200313.15</v>
      </c>
      <c r="L345" s="65">
        <v>0</v>
      </c>
      <c r="M345" s="66">
        <v>220344.46500000003</v>
      </c>
      <c r="N345" s="64">
        <v>209851.72</v>
      </c>
      <c r="O345" s="65">
        <v>0</v>
      </c>
      <c r="P345" s="66">
        <v>230836.89200000002</v>
      </c>
      <c r="Q345" s="64">
        <v>258645.93</v>
      </c>
      <c r="R345" s="65">
        <v>0</v>
      </c>
      <c r="S345" s="66">
        <f t="shared" si="127"/>
        <v>284510.52299999999</v>
      </c>
      <c r="T345" s="64">
        <v>256004.22</v>
      </c>
      <c r="U345" s="65">
        <v>0</v>
      </c>
      <c r="V345" s="67">
        <f t="shared" si="128"/>
        <v>281604.64200000005</v>
      </c>
      <c r="W345" s="64">
        <v>361091.13</v>
      </c>
      <c r="X345" s="65">
        <v>0</v>
      </c>
      <c r="Y345" s="67">
        <f t="shared" si="124"/>
        <v>397200.24300000002</v>
      </c>
      <c r="Z345" s="64">
        <v>286177.65000000002</v>
      </c>
      <c r="AA345" s="68">
        <v>11438.14</v>
      </c>
      <c r="AB345" s="65">
        <v>0</v>
      </c>
      <c r="AC345" s="67">
        <f t="shared" si="129"/>
        <v>445763.46100000007</v>
      </c>
      <c r="AD345" s="64">
        <v>251942.93</v>
      </c>
      <c r="AE345" s="68">
        <v>8944.75</v>
      </c>
      <c r="AF345" s="65">
        <v>0</v>
      </c>
      <c r="AG345" s="67">
        <f t="shared" si="130"/>
        <v>424047.99800000002</v>
      </c>
      <c r="AH345" s="64">
        <v>259334.99</v>
      </c>
      <c r="AI345" s="68">
        <v>10844.06</v>
      </c>
      <c r="AJ345" s="64">
        <v>0</v>
      </c>
      <c r="AK345" s="67">
        <f t="shared" si="131"/>
        <v>423490.02300000004</v>
      </c>
      <c r="AL345" s="64">
        <v>397751.51</v>
      </c>
      <c r="AM345" s="68">
        <v>14193.59</v>
      </c>
      <c r="AN345" s="64">
        <v>0</v>
      </c>
      <c r="AO345" s="67">
        <f t="shared" si="132"/>
        <v>577013.71199999994</v>
      </c>
      <c r="AP345" s="69"/>
      <c r="AQ345" s="69"/>
      <c r="AR345" s="69"/>
      <c r="AS345" s="69"/>
      <c r="AT345" s="69"/>
      <c r="AU345" s="71"/>
      <c r="AV345" s="64">
        <v>87</v>
      </c>
      <c r="AW345" s="64">
        <v>95</v>
      </c>
      <c r="AX345" s="64">
        <v>91</v>
      </c>
      <c r="AY345" s="64">
        <v>94</v>
      </c>
      <c r="AZ345" s="64"/>
      <c r="BA345" s="64"/>
      <c r="BB345" s="64"/>
      <c r="BC345" s="64"/>
      <c r="BD345" s="72">
        <f t="shared" si="133"/>
        <v>453503.09</v>
      </c>
      <c r="BE345" s="73">
        <f t="shared" si="125"/>
        <v>973.18</v>
      </c>
      <c r="BF345" s="74">
        <f t="shared" si="138"/>
        <v>3373.62</v>
      </c>
      <c r="BG345" s="66">
        <f t="shared" si="126"/>
        <v>1118605.04</v>
      </c>
      <c r="BH345" s="75">
        <f t="shared" si="134"/>
        <v>4.194992508082046E-4</v>
      </c>
      <c r="BI345" s="76">
        <f t="shared" si="135"/>
        <v>4.1949925080820498E-4</v>
      </c>
      <c r="BJ345" s="76">
        <f>+BI345-'Izračun udjela za 2024. (euri)'!BI345</f>
        <v>2.7805747379616198E-9</v>
      </c>
    </row>
    <row r="346" spans="1:62" ht="15.75" customHeight="1" x14ac:dyDescent="0.25">
      <c r="A346" s="60">
        <v>1</v>
      </c>
      <c r="B346" s="61">
        <v>379</v>
      </c>
      <c r="C346" s="61">
        <v>13</v>
      </c>
      <c r="D346" s="62" t="s">
        <v>87</v>
      </c>
      <c r="E346" s="62" t="s">
        <v>425</v>
      </c>
      <c r="F346" s="63">
        <v>1746</v>
      </c>
      <c r="G346" s="64">
        <v>10</v>
      </c>
      <c r="H346" s="64">
        <v>3155904.55</v>
      </c>
      <c r="I346" s="65">
        <v>0</v>
      </c>
      <c r="J346" s="66">
        <v>3471495.0049999999</v>
      </c>
      <c r="K346" s="64">
        <v>3684608.54</v>
      </c>
      <c r="L346" s="65">
        <v>0</v>
      </c>
      <c r="M346" s="66">
        <v>4053069.3940000003</v>
      </c>
      <c r="N346" s="64">
        <v>3249587.5</v>
      </c>
      <c r="O346" s="65">
        <v>0</v>
      </c>
      <c r="P346" s="66">
        <v>3574546.2500000005</v>
      </c>
      <c r="Q346" s="64">
        <v>3543469.4</v>
      </c>
      <c r="R346" s="65">
        <v>0</v>
      </c>
      <c r="S346" s="66">
        <f t="shared" si="127"/>
        <v>3897816.3400000003</v>
      </c>
      <c r="T346" s="64">
        <v>3301019.33</v>
      </c>
      <c r="U346" s="65">
        <v>0</v>
      </c>
      <c r="V346" s="67">
        <f t="shared" si="128"/>
        <v>3631121.2630000003</v>
      </c>
      <c r="W346" s="64">
        <v>3911303.66</v>
      </c>
      <c r="X346" s="65">
        <v>0</v>
      </c>
      <c r="Y346" s="67">
        <f t="shared" si="124"/>
        <v>4302434.0260000005</v>
      </c>
      <c r="Z346" s="64">
        <v>4600818.5</v>
      </c>
      <c r="AA346" s="68">
        <v>463552.95</v>
      </c>
      <c r="AB346" s="65">
        <v>0</v>
      </c>
      <c r="AC346" s="67">
        <f t="shared" si="129"/>
        <v>7517692.1050000004</v>
      </c>
      <c r="AD346" s="64">
        <v>4281521.1100000003</v>
      </c>
      <c r="AE346" s="68">
        <v>343410.03</v>
      </c>
      <c r="AF346" s="65">
        <v>0</v>
      </c>
      <c r="AG346" s="67">
        <f t="shared" si="130"/>
        <v>7428972.188000001</v>
      </c>
      <c r="AH346" s="64">
        <v>3810395.73</v>
      </c>
      <c r="AI346" s="68">
        <v>418261.2</v>
      </c>
      <c r="AJ346" s="64">
        <v>0</v>
      </c>
      <c r="AK346" s="67">
        <f t="shared" si="131"/>
        <v>7118797.983</v>
      </c>
      <c r="AL346" s="64">
        <v>5286918.3</v>
      </c>
      <c r="AM346" s="68">
        <v>532704.26</v>
      </c>
      <c r="AN346" s="64">
        <v>0</v>
      </c>
      <c r="AO346" s="67">
        <f t="shared" si="132"/>
        <v>8595635.4440000001</v>
      </c>
      <c r="AP346" s="69"/>
      <c r="AQ346" s="69"/>
      <c r="AR346" s="69"/>
      <c r="AS346" s="69"/>
      <c r="AT346" s="69"/>
      <c r="AU346" s="71"/>
      <c r="AV346" s="64">
        <v>1798</v>
      </c>
      <c r="AW346" s="64">
        <v>1877</v>
      </c>
      <c r="AX346" s="64">
        <v>2053</v>
      </c>
      <c r="AY346" s="64">
        <v>2040</v>
      </c>
      <c r="AZ346" s="64"/>
      <c r="BA346" s="64"/>
      <c r="BB346" s="64"/>
      <c r="BC346" s="64"/>
      <c r="BD346" s="72">
        <f t="shared" si="133"/>
        <v>6992706.3499999996</v>
      </c>
      <c r="BE346" s="73">
        <f t="shared" si="125"/>
        <v>4004.99</v>
      </c>
      <c r="BF346" s="74">
        <f t="shared" si="138"/>
        <v>3373.62</v>
      </c>
      <c r="BG346" s="66">
        <f t="shared" si="126"/>
        <v>0</v>
      </c>
      <c r="BH346" s="75">
        <f t="shared" si="134"/>
        <v>0</v>
      </c>
      <c r="BI346" s="76">
        <f t="shared" si="135"/>
        <v>0</v>
      </c>
      <c r="BJ346" s="76">
        <f>+BI346-'Izračun udjela za 2024. (euri)'!BI346</f>
        <v>0</v>
      </c>
    </row>
    <row r="347" spans="1:62" ht="15.75" customHeight="1" x14ac:dyDescent="0.25">
      <c r="A347" s="60">
        <v>1</v>
      </c>
      <c r="B347" s="61">
        <v>380</v>
      </c>
      <c r="C347" s="61">
        <v>1</v>
      </c>
      <c r="D347" s="62" t="s">
        <v>91</v>
      </c>
      <c r="E347" s="62" t="s">
        <v>426</v>
      </c>
      <c r="F347" s="63">
        <v>37435</v>
      </c>
      <c r="G347" s="64">
        <v>15</v>
      </c>
      <c r="H347" s="64">
        <v>181192403.72</v>
      </c>
      <c r="I347" s="65">
        <v>0</v>
      </c>
      <c r="J347" s="66">
        <v>208371264.278</v>
      </c>
      <c r="K347" s="64">
        <v>181538856.93000001</v>
      </c>
      <c r="L347" s="65">
        <v>0</v>
      </c>
      <c r="M347" s="66">
        <v>208769685.46950001</v>
      </c>
      <c r="N347" s="64">
        <v>168109557.56999999</v>
      </c>
      <c r="O347" s="65">
        <v>0</v>
      </c>
      <c r="P347" s="66">
        <v>193325991.20549998</v>
      </c>
      <c r="Q347" s="64">
        <v>178245388.62</v>
      </c>
      <c r="R347" s="65">
        <v>0</v>
      </c>
      <c r="S347" s="66">
        <f t="shared" si="127"/>
        <v>204982196.91299999</v>
      </c>
      <c r="T347" s="64">
        <v>164615052.62</v>
      </c>
      <c r="U347" s="65">
        <v>0</v>
      </c>
      <c r="V347" s="67">
        <f t="shared" si="128"/>
        <v>189307310.51299998</v>
      </c>
      <c r="W347" s="64">
        <v>185004343.30000001</v>
      </c>
      <c r="X347" s="65">
        <v>0</v>
      </c>
      <c r="Y347" s="67">
        <f t="shared" si="124"/>
        <v>212754994.79499999</v>
      </c>
      <c r="Z347" s="64">
        <v>205816931.37</v>
      </c>
      <c r="AA347" s="68">
        <v>370326.54</v>
      </c>
      <c r="AB347" s="65">
        <v>0</v>
      </c>
      <c r="AC347" s="67">
        <f t="shared" si="129"/>
        <v>236501645.55449998</v>
      </c>
      <c r="AD347" s="64">
        <v>198161732.38</v>
      </c>
      <c r="AE347" s="68">
        <v>100681.3</v>
      </c>
      <c r="AF347" s="65">
        <v>0</v>
      </c>
      <c r="AG347" s="67">
        <f t="shared" si="130"/>
        <v>228041033.74199995</v>
      </c>
      <c r="AH347" s="64">
        <v>176269767.18000001</v>
      </c>
      <c r="AI347" s="68">
        <v>74532.070000000007</v>
      </c>
      <c r="AJ347" s="64">
        <v>0</v>
      </c>
      <c r="AK347" s="67">
        <f t="shared" si="131"/>
        <v>202967795.37650001</v>
      </c>
      <c r="AL347" s="64">
        <v>223192803.55000001</v>
      </c>
      <c r="AM347" s="68">
        <v>95397.27</v>
      </c>
      <c r="AN347" s="64">
        <v>0</v>
      </c>
      <c r="AO347" s="67">
        <f t="shared" si="132"/>
        <v>256891492.22199997</v>
      </c>
      <c r="AP347" s="69"/>
      <c r="AQ347" s="69"/>
      <c r="AR347" s="69"/>
      <c r="AS347" s="69"/>
      <c r="AT347" s="69"/>
      <c r="AU347" s="71"/>
      <c r="AV347" s="64">
        <v>138</v>
      </c>
      <c r="AW347" s="64">
        <v>157</v>
      </c>
      <c r="AX347" s="64">
        <v>199</v>
      </c>
      <c r="AY347" s="64">
        <v>191</v>
      </c>
      <c r="AZ347" s="64"/>
      <c r="BA347" s="64"/>
      <c r="BB347" s="64"/>
      <c r="BC347" s="64"/>
      <c r="BD347" s="72">
        <f t="shared" si="133"/>
        <v>227431392.34</v>
      </c>
      <c r="BE347" s="73">
        <f t="shared" si="125"/>
        <v>6075.37</v>
      </c>
      <c r="BF347" s="74">
        <f>+$BJ$601</f>
        <v>3415.13</v>
      </c>
      <c r="BG347" s="66">
        <f t="shared" si="126"/>
        <v>0</v>
      </c>
      <c r="BH347" s="75">
        <f t="shared" si="134"/>
        <v>0</v>
      </c>
      <c r="BI347" s="76">
        <f t="shared" si="135"/>
        <v>0</v>
      </c>
      <c r="BJ347" s="76">
        <f>+BI347-'Izračun udjela za 2024. (euri)'!BI347</f>
        <v>0</v>
      </c>
    </row>
    <row r="348" spans="1:62" ht="15.75" customHeight="1" x14ac:dyDescent="0.25">
      <c r="A348" s="60">
        <v>1</v>
      </c>
      <c r="B348" s="61">
        <v>381</v>
      </c>
      <c r="C348" s="61">
        <v>14</v>
      </c>
      <c r="D348" s="62" t="s">
        <v>87</v>
      </c>
      <c r="E348" s="62" t="s">
        <v>427</v>
      </c>
      <c r="F348" s="63">
        <v>1775</v>
      </c>
      <c r="G348" s="64">
        <v>10</v>
      </c>
      <c r="H348" s="64">
        <v>1191783.27</v>
      </c>
      <c r="I348" s="65">
        <v>0</v>
      </c>
      <c r="J348" s="66">
        <v>1310961.5970000001</v>
      </c>
      <c r="K348" s="64">
        <v>1182212.9099999999</v>
      </c>
      <c r="L348" s="65">
        <v>0</v>
      </c>
      <c r="M348" s="66">
        <v>1300434.2010000001</v>
      </c>
      <c r="N348" s="64">
        <v>713658.02</v>
      </c>
      <c r="O348" s="65">
        <v>0</v>
      </c>
      <c r="P348" s="66">
        <v>785023.82200000004</v>
      </c>
      <c r="Q348" s="64">
        <v>929344.62</v>
      </c>
      <c r="R348" s="65">
        <v>0</v>
      </c>
      <c r="S348" s="66">
        <f t="shared" si="127"/>
        <v>1022279.0820000001</v>
      </c>
      <c r="T348" s="64">
        <v>738064.38</v>
      </c>
      <c r="U348" s="65">
        <v>0</v>
      </c>
      <c r="V348" s="67">
        <f t="shared" si="128"/>
        <v>811870.81800000009</v>
      </c>
      <c r="W348" s="64">
        <v>1668977.09</v>
      </c>
      <c r="X348" s="65">
        <v>0</v>
      </c>
      <c r="Y348" s="67">
        <f t="shared" si="124"/>
        <v>1835874.7990000003</v>
      </c>
      <c r="Z348" s="64">
        <v>1494416.06</v>
      </c>
      <c r="AA348" s="68">
        <v>7213.39</v>
      </c>
      <c r="AB348" s="65">
        <v>0</v>
      </c>
      <c r="AC348" s="67">
        <f t="shared" si="129"/>
        <v>1643857.6660000002</v>
      </c>
      <c r="AD348" s="64">
        <v>1446651.83</v>
      </c>
      <c r="AE348" s="68">
        <v>2596</v>
      </c>
      <c r="AF348" s="65">
        <v>0</v>
      </c>
      <c r="AG348" s="67">
        <f t="shared" si="130"/>
        <v>1591317.0130000003</v>
      </c>
      <c r="AH348" s="64">
        <v>1764538.44</v>
      </c>
      <c r="AI348" s="68">
        <v>0</v>
      </c>
      <c r="AJ348" s="64">
        <v>0</v>
      </c>
      <c r="AK348" s="67">
        <f t="shared" si="131"/>
        <v>1940992.284</v>
      </c>
      <c r="AL348" s="64">
        <v>2259160.4900000002</v>
      </c>
      <c r="AM348" s="68">
        <v>0</v>
      </c>
      <c r="AN348" s="64">
        <v>0</v>
      </c>
      <c r="AO348" s="67">
        <f t="shared" si="132"/>
        <v>2485076.5390000003</v>
      </c>
      <c r="AP348" s="69"/>
      <c r="AQ348" s="69"/>
      <c r="AR348" s="69"/>
      <c r="AS348" s="69"/>
      <c r="AT348" s="69"/>
      <c r="AU348" s="71"/>
      <c r="AV348" s="64">
        <v>0</v>
      </c>
      <c r="AW348" s="64">
        <v>0</v>
      </c>
      <c r="AX348" s="64">
        <v>0</v>
      </c>
      <c r="AY348" s="64">
        <v>0</v>
      </c>
      <c r="AZ348" s="64"/>
      <c r="BA348" s="64"/>
      <c r="BB348" s="64"/>
      <c r="BC348" s="64"/>
      <c r="BD348" s="72">
        <f t="shared" si="133"/>
        <v>1899423.66</v>
      </c>
      <c r="BE348" s="73">
        <f t="shared" si="125"/>
        <v>1070.0999999999999</v>
      </c>
      <c r="BF348" s="74">
        <f t="shared" ref="BF348:BF352" si="139">+$BJ$600</f>
        <v>3373.62</v>
      </c>
      <c r="BG348" s="66">
        <f t="shared" si="126"/>
        <v>4088748</v>
      </c>
      <c r="BH348" s="75">
        <f t="shared" si="134"/>
        <v>1.5333622336830743E-3</v>
      </c>
      <c r="BI348" s="76">
        <f t="shared" si="135"/>
        <v>1.53336223368307E-3</v>
      </c>
      <c r="BJ348" s="76">
        <f>+BI348-'Izračun udjela za 2024. (euri)'!BI348</f>
        <v>4.3426567959909193E-8</v>
      </c>
    </row>
    <row r="349" spans="1:62" ht="15.75" customHeight="1" x14ac:dyDescent="0.25">
      <c r="A349" s="60">
        <v>1</v>
      </c>
      <c r="B349" s="61">
        <v>382</v>
      </c>
      <c r="C349" s="61">
        <v>17</v>
      </c>
      <c r="D349" s="62" t="s">
        <v>87</v>
      </c>
      <c r="E349" s="62" t="s">
        <v>428</v>
      </c>
      <c r="F349" s="63">
        <v>4511</v>
      </c>
      <c r="G349" s="64">
        <v>10</v>
      </c>
      <c r="H349" s="64">
        <v>7594069.6500000004</v>
      </c>
      <c r="I349" s="65">
        <v>0</v>
      </c>
      <c r="J349" s="66">
        <v>8353476.6150000012</v>
      </c>
      <c r="K349" s="64">
        <v>8852118.0500000007</v>
      </c>
      <c r="L349" s="65">
        <v>0</v>
      </c>
      <c r="M349" s="66">
        <v>9737329.8550000023</v>
      </c>
      <c r="N349" s="64">
        <v>7515287.9699999997</v>
      </c>
      <c r="O349" s="65">
        <v>0</v>
      </c>
      <c r="P349" s="66">
        <v>8266816.767</v>
      </c>
      <c r="Q349" s="64">
        <v>8668784.8499999996</v>
      </c>
      <c r="R349" s="65">
        <v>0</v>
      </c>
      <c r="S349" s="66">
        <f t="shared" si="127"/>
        <v>9535663.3350000009</v>
      </c>
      <c r="T349" s="64">
        <v>8464974.2599999998</v>
      </c>
      <c r="U349" s="65">
        <v>0</v>
      </c>
      <c r="V349" s="67">
        <f t="shared" si="128"/>
        <v>9311471.6860000007</v>
      </c>
      <c r="W349" s="64">
        <v>9640476.3200000003</v>
      </c>
      <c r="X349" s="65">
        <v>0</v>
      </c>
      <c r="Y349" s="67">
        <f t="shared" si="124"/>
        <v>10604523.952000001</v>
      </c>
      <c r="Z349" s="64">
        <v>10114065.869999999</v>
      </c>
      <c r="AA349" s="68">
        <v>913452.08</v>
      </c>
      <c r="AB349" s="65">
        <v>0</v>
      </c>
      <c r="AC349" s="67">
        <f t="shared" si="129"/>
        <v>15984775.169</v>
      </c>
      <c r="AD349" s="64">
        <v>8617156.1400000006</v>
      </c>
      <c r="AE349" s="68">
        <v>694213.09</v>
      </c>
      <c r="AF349" s="65">
        <v>0</v>
      </c>
      <c r="AG349" s="67">
        <f t="shared" si="130"/>
        <v>14052987.355000002</v>
      </c>
      <c r="AH349" s="64">
        <v>8811158.3499999996</v>
      </c>
      <c r="AI349" s="68">
        <v>1074096.53</v>
      </c>
      <c r="AJ349" s="64">
        <v>0</v>
      </c>
      <c r="AK349" s="67">
        <f t="shared" si="131"/>
        <v>14030018.002000002</v>
      </c>
      <c r="AL349" s="64">
        <v>10836224.220000001</v>
      </c>
      <c r="AM349" s="68">
        <v>1164180.23</v>
      </c>
      <c r="AN349" s="64">
        <v>0</v>
      </c>
      <c r="AO349" s="67">
        <f t="shared" si="132"/>
        <v>16217898.389000002</v>
      </c>
      <c r="AP349" s="69"/>
      <c r="AQ349" s="69"/>
      <c r="AR349" s="69"/>
      <c r="AS349" s="69"/>
      <c r="AT349" s="69"/>
      <c r="AU349" s="71"/>
      <c r="AV349" s="64">
        <v>3554</v>
      </c>
      <c r="AW349" s="64">
        <v>3235</v>
      </c>
      <c r="AX349" s="64">
        <v>3345</v>
      </c>
      <c r="AY349" s="64">
        <v>3381</v>
      </c>
      <c r="AZ349" s="64"/>
      <c r="BA349" s="64"/>
      <c r="BB349" s="64"/>
      <c r="BC349" s="64"/>
      <c r="BD349" s="72">
        <f t="shared" si="133"/>
        <v>14178040.57</v>
      </c>
      <c r="BE349" s="73">
        <f t="shared" si="125"/>
        <v>3142.99</v>
      </c>
      <c r="BF349" s="74">
        <f t="shared" si="139"/>
        <v>3373.62</v>
      </c>
      <c r="BG349" s="66">
        <f t="shared" si="126"/>
        <v>1040371.9300000005</v>
      </c>
      <c r="BH349" s="75">
        <f t="shared" si="134"/>
        <v>3.9016027068578739E-4</v>
      </c>
      <c r="BI349" s="76">
        <f t="shared" si="135"/>
        <v>3.9016027068578701E-4</v>
      </c>
      <c r="BJ349" s="76">
        <f>+BI349-'Izračun udjela za 2024. (euri)'!BI349</f>
        <v>1.2443774977599024E-7</v>
      </c>
    </row>
    <row r="350" spans="1:62" ht="15.75" customHeight="1" x14ac:dyDescent="0.25">
      <c r="A350" s="60">
        <v>1</v>
      </c>
      <c r="B350" s="61">
        <v>383</v>
      </c>
      <c r="C350" s="61">
        <v>17</v>
      </c>
      <c r="D350" s="62" t="s">
        <v>87</v>
      </c>
      <c r="E350" s="62" t="s">
        <v>429</v>
      </c>
      <c r="F350" s="63">
        <v>1613</v>
      </c>
      <c r="G350" s="64">
        <v>10</v>
      </c>
      <c r="H350" s="64">
        <v>2099037.91</v>
      </c>
      <c r="I350" s="65">
        <v>0</v>
      </c>
      <c r="J350" s="66">
        <v>2308941.7010000004</v>
      </c>
      <c r="K350" s="64">
        <v>2335784.27</v>
      </c>
      <c r="L350" s="65">
        <v>0</v>
      </c>
      <c r="M350" s="66">
        <v>2569362.6970000002</v>
      </c>
      <c r="N350" s="64">
        <v>2284351.06</v>
      </c>
      <c r="O350" s="65">
        <v>0</v>
      </c>
      <c r="P350" s="66">
        <v>2512786.1660000002</v>
      </c>
      <c r="Q350" s="64">
        <v>2679157.7999999998</v>
      </c>
      <c r="R350" s="65">
        <v>0</v>
      </c>
      <c r="S350" s="66">
        <f t="shared" si="127"/>
        <v>2947073.58</v>
      </c>
      <c r="T350" s="64">
        <v>2786274.49</v>
      </c>
      <c r="U350" s="65">
        <v>0</v>
      </c>
      <c r="V350" s="67">
        <f t="shared" si="128"/>
        <v>3064901.9390000007</v>
      </c>
      <c r="W350" s="64">
        <v>3185979.69</v>
      </c>
      <c r="X350" s="65">
        <v>0</v>
      </c>
      <c r="Y350" s="67">
        <f t="shared" si="124"/>
        <v>3504577.6590000005</v>
      </c>
      <c r="Z350" s="64">
        <v>3166574.46</v>
      </c>
      <c r="AA350" s="68">
        <v>341920.51</v>
      </c>
      <c r="AB350" s="65">
        <v>0</v>
      </c>
      <c r="AC350" s="67">
        <f t="shared" si="129"/>
        <v>5577169.3450000007</v>
      </c>
      <c r="AD350" s="64">
        <v>2977434.29</v>
      </c>
      <c r="AE350" s="68">
        <v>250117.77</v>
      </c>
      <c r="AF350" s="65">
        <v>0</v>
      </c>
      <c r="AG350" s="67">
        <f t="shared" si="130"/>
        <v>5356248.1720000003</v>
      </c>
      <c r="AH350" s="64">
        <v>2970723.66</v>
      </c>
      <c r="AI350" s="68">
        <v>409642.03</v>
      </c>
      <c r="AJ350" s="64">
        <v>0</v>
      </c>
      <c r="AK350" s="67">
        <f t="shared" si="131"/>
        <v>5572689.7930000005</v>
      </c>
      <c r="AL350" s="64">
        <v>4684713.4000000004</v>
      </c>
      <c r="AM350" s="68">
        <v>448571.72</v>
      </c>
      <c r="AN350" s="64">
        <v>0</v>
      </c>
      <c r="AO350" s="67">
        <f t="shared" si="132"/>
        <v>7370705.8480000012</v>
      </c>
      <c r="AP350" s="69"/>
      <c r="AQ350" s="69"/>
      <c r="AR350" s="69"/>
      <c r="AS350" s="69"/>
      <c r="AT350" s="69"/>
      <c r="AU350" s="71"/>
      <c r="AV350" s="64">
        <v>1497</v>
      </c>
      <c r="AW350" s="64">
        <v>1428</v>
      </c>
      <c r="AX350" s="64">
        <v>1670</v>
      </c>
      <c r="AY350" s="64">
        <v>1643</v>
      </c>
      <c r="AZ350" s="64"/>
      <c r="BA350" s="64"/>
      <c r="BB350" s="64"/>
      <c r="BC350" s="64"/>
      <c r="BD350" s="72">
        <f t="shared" si="133"/>
        <v>5476278.1600000001</v>
      </c>
      <c r="BE350" s="73">
        <f t="shared" si="125"/>
        <v>3395.09</v>
      </c>
      <c r="BF350" s="74">
        <f t="shared" si="139"/>
        <v>3373.62</v>
      </c>
      <c r="BG350" s="66">
        <f t="shared" si="126"/>
        <v>0</v>
      </c>
      <c r="BH350" s="75">
        <f t="shared" si="134"/>
        <v>0</v>
      </c>
      <c r="BI350" s="76">
        <f t="shared" si="135"/>
        <v>0</v>
      </c>
      <c r="BJ350" s="76">
        <f>+BI350-'Izračun udjela za 2024. (euri)'!BI350</f>
        <v>0</v>
      </c>
    </row>
    <row r="351" spans="1:62" ht="15.75" customHeight="1" x14ac:dyDescent="0.25">
      <c r="A351" s="60">
        <v>1</v>
      </c>
      <c r="B351" s="61">
        <v>385</v>
      </c>
      <c r="C351" s="61">
        <v>20</v>
      </c>
      <c r="D351" s="62" t="s">
        <v>87</v>
      </c>
      <c r="E351" s="62" t="s">
        <v>430</v>
      </c>
      <c r="F351" s="63">
        <v>2636</v>
      </c>
      <c r="G351" s="64">
        <v>10</v>
      </c>
      <c r="H351" s="64">
        <v>2213324.0499999998</v>
      </c>
      <c r="I351" s="65">
        <v>0</v>
      </c>
      <c r="J351" s="66">
        <v>2434656.4550000001</v>
      </c>
      <c r="K351" s="64">
        <v>2765325.98</v>
      </c>
      <c r="L351" s="65">
        <v>0</v>
      </c>
      <c r="M351" s="66">
        <v>3041858.5780000002</v>
      </c>
      <c r="N351" s="64">
        <v>1769637.16</v>
      </c>
      <c r="O351" s="65">
        <v>0</v>
      </c>
      <c r="P351" s="66">
        <v>1946600.8760000002</v>
      </c>
      <c r="Q351" s="64">
        <v>2017491.78</v>
      </c>
      <c r="R351" s="65">
        <v>0</v>
      </c>
      <c r="S351" s="66">
        <f t="shared" si="127"/>
        <v>2219240.9580000001</v>
      </c>
      <c r="T351" s="64">
        <v>1796305.24</v>
      </c>
      <c r="U351" s="65">
        <v>0</v>
      </c>
      <c r="V351" s="67">
        <f t="shared" si="128"/>
        <v>1975935.7640000002</v>
      </c>
      <c r="W351" s="64">
        <v>2917637.26</v>
      </c>
      <c r="X351" s="65">
        <v>0</v>
      </c>
      <c r="Y351" s="67">
        <f t="shared" si="124"/>
        <v>3209400.986</v>
      </c>
      <c r="Z351" s="64">
        <v>3066317.84</v>
      </c>
      <c r="AA351" s="68">
        <v>2603.2800000000002</v>
      </c>
      <c r="AB351" s="65">
        <v>0</v>
      </c>
      <c r="AC351" s="67">
        <f t="shared" si="129"/>
        <v>3401436.0160000003</v>
      </c>
      <c r="AD351" s="64">
        <v>2968956.87</v>
      </c>
      <c r="AE351" s="68">
        <v>6584.94</v>
      </c>
      <c r="AF351" s="65">
        <v>0</v>
      </c>
      <c r="AG351" s="67">
        <f t="shared" si="130"/>
        <v>3301509.1230000006</v>
      </c>
      <c r="AH351" s="64">
        <v>3218106.53</v>
      </c>
      <c r="AI351" s="68">
        <v>9090.43</v>
      </c>
      <c r="AJ351" s="64">
        <v>0</v>
      </c>
      <c r="AK351" s="67">
        <f t="shared" si="131"/>
        <v>3595917.71</v>
      </c>
      <c r="AL351" s="64">
        <v>2751783.41</v>
      </c>
      <c r="AM351" s="68">
        <v>4624.37</v>
      </c>
      <c r="AN351" s="64">
        <v>0</v>
      </c>
      <c r="AO351" s="67">
        <f t="shared" si="132"/>
        <v>3091174.9440000001</v>
      </c>
      <c r="AP351" s="69"/>
      <c r="AQ351" s="69"/>
      <c r="AR351" s="69"/>
      <c r="AS351" s="69"/>
      <c r="AT351" s="69"/>
      <c r="AU351" s="71"/>
      <c r="AV351" s="64">
        <v>19</v>
      </c>
      <c r="AW351" s="64">
        <v>26</v>
      </c>
      <c r="AX351" s="64">
        <v>40</v>
      </c>
      <c r="AY351" s="64">
        <v>42</v>
      </c>
      <c r="AZ351" s="64"/>
      <c r="BA351" s="64"/>
      <c r="BB351" s="64"/>
      <c r="BC351" s="64"/>
      <c r="BD351" s="72">
        <f t="shared" si="133"/>
        <v>3319887.76</v>
      </c>
      <c r="BE351" s="73">
        <f t="shared" si="125"/>
        <v>1259.44</v>
      </c>
      <c r="BF351" s="74">
        <f t="shared" si="139"/>
        <v>3373.62</v>
      </c>
      <c r="BG351" s="66">
        <f t="shared" si="126"/>
        <v>5572978.4799999995</v>
      </c>
      <c r="BH351" s="75">
        <f t="shared" si="134"/>
        <v>2.089978333308999E-3</v>
      </c>
      <c r="BI351" s="76">
        <f t="shared" si="135"/>
        <v>2.0899783333089999E-3</v>
      </c>
      <c r="BJ351" s="76">
        <f>+BI351-'Izračun udjela za 2024. (euri)'!BI351</f>
        <v>6.7056863289980534E-8</v>
      </c>
    </row>
    <row r="352" spans="1:62" ht="15.75" customHeight="1" x14ac:dyDescent="0.25">
      <c r="A352" s="60">
        <v>1</v>
      </c>
      <c r="B352" s="61">
        <v>386</v>
      </c>
      <c r="C352" s="61">
        <v>14</v>
      </c>
      <c r="D352" s="62" t="s">
        <v>87</v>
      </c>
      <c r="E352" s="62" t="s">
        <v>431</v>
      </c>
      <c r="F352" s="63">
        <v>3558</v>
      </c>
      <c r="G352" s="64">
        <v>10</v>
      </c>
      <c r="H352" s="64">
        <v>3384325.25</v>
      </c>
      <c r="I352" s="65">
        <v>0</v>
      </c>
      <c r="J352" s="66">
        <v>3722757.7750000004</v>
      </c>
      <c r="K352" s="64">
        <v>2715250.09</v>
      </c>
      <c r="L352" s="65">
        <v>0</v>
      </c>
      <c r="M352" s="66">
        <v>2986775.0989999999</v>
      </c>
      <c r="N352" s="64">
        <v>1548627.55</v>
      </c>
      <c r="O352" s="65">
        <v>0</v>
      </c>
      <c r="P352" s="66">
        <v>1703490.3050000002</v>
      </c>
      <c r="Q352" s="64">
        <v>3155446.07</v>
      </c>
      <c r="R352" s="65">
        <v>0</v>
      </c>
      <c r="S352" s="66">
        <f t="shared" si="127"/>
        <v>3470990.6770000001</v>
      </c>
      <c r="T352" s="64">
        <v>2670876.92</v>
      </c>
      <c r="U352" s="65">
        <v>0</v>
      </c>
      <c r="V352" s="67">
        <f t="shared" si="128"/>
        <v>2937964.6120000002</v>
      </c>
      <c r="W352" s="64">
        <v>3459520.31</v>
      </c>
      <c r="X352" s="65">
        <v>0</v>
      </c>
      <c r="Y352" s="67">
        <f t="shared" si="124"/>
        <v>3805472.3410000005</v>
      </c>
      <c r="Z352" s="64">
        <v>3805035.34</v>
      </c>
      <c r="AA352" s="68">
        <v>4521.8999999999996</v>
      </c>
      <c r="AB352" s="65">
        <v>0</v>
      </c>
      <c r="AC352" s="67">
        <f t="shared" si="129"/>
        <v>4185538.8740000003</v>
      </c>
      <c r="AD352" s="64">
        <v>3484931.4</v>
      </c>
      <c r="AE352" s="68">
        <v>2799.29</v>
      </c>
      <c r="AF352" s="65">
        <v>0</v>
      </c>
      <c r="AG352" s="67">
        <f t="shared" si="130"/>
        <v>3833424.54</v>
      </c>
      <c r="AH352" s="64">
        <v>3262337.85</v>
      </c>
      <c r="AI352" s="68">
        <v>0</v>
      </c>
      <c r="AJ352" s="64">
        <v>0</v>
      </c>
      <c r="AK352" s="67">
        <f t="shared" si="131"/>
        <v>3595171.6350000002</v>
      </c>
      <c r="AL352" s="64">
        <v>5423388.6500000004</v>
      </c>
      <c r="AM352" s="68">
        <v>600</v>
      </c>
      <c r="AN352" s="64">
        <v>0</v>
      </c>
      <c r="AO352" s="67">
        <f t="shared" si="132"/>
        <v>5971667.5150000006</v>
      </c>
      <c r="AP352" s="69"/>
      <c r="AQ352" s="69"/>
      <c r="AR352" s="69"/>
      <c r="AS352" s="69"/>
      <c r="AT352" s="69"/>
      <c r="AU352" s="71"/>
      <c r="AV352" s="64">
        <v>0</v>
      </c>
      <c r="AW352" s="64">
        <v>0</v>
      </c>
      <c r="AX352" s="64">
        <v>4</v>
      </c>
      <c r="AY352" s="64">
        <v>4</v>
      </c>
      <c r="AZ352" s="64"/>
      <c r="BA352" s="64"/>
      <c r="BB352" s="64"/>
      <c r="BC352" s="64"/>
      <c r="BD352" s="72">
        <f t="shared" si="133"/>
        <v>4278254.9800000004</v>
      </c>
      <c r="BE352" s="73">
        <f t="shared" si="125"/>
        <v>1202.43</v>
      </c>
      <c r="BF352" s="74">
        <f t="shared" si="139"/>
        <v>3373.62</v>
      </c>
      <c r="BG352" s="66">
        <f t="shared" si="126"/>
        <v>7725094.0199999986</v>
      </c>
      <c r="BH352" s="75">
        <f t="shared" si="134"/>
        <v>2.8970646813936585E-3</v>
      </c>
      <c r="BI352" s="76">
        <f t="shared" si="135"/>
        <v>2.8970646813936598E-3</v>
      </c>
      <c r="BJ352" s="76">
        <f>+BI352-'Izračun udjela za 2024. (euri)'!BI352</f>
        <v>5.5353781739687913E-8</v>
      </c>
    </row>
    <row r="353" spans="1:62" ht="15.75" customHeight="1" x14ac:dyDescent="0.25">
      <c r="A353" s="60">
        <v>1</v>
      </c>
      <c r="B353" s="61">
        <v>387</v>
      </c>
      <c r="C353" s="61">
        <v>9</v>
      </c>
      <c r="D353" s="62" t="s">
        <v>91</v>
      </c>
      <c r="E353" s="62" t="s">
        <v>432</v>
      </c>
      <c r="F353" s="63">
        <v>5973</v>
      </c>
      <c r="G353" s="64">
        <v>12</v>
      </c>
      <c r="H353" s="64">
        <v>11308859.85</v>
      </c>
      <c r="I353" s="65">
        <v>0</v>
      </c>
      <c r="J353" s="66">
        <v>12665923.032000002</v>
      </c>
      <c r="K353" s="64">
        <v>12718139.23</v>
      </c>
      <c r="L353" s="65">
        <v>0</v>
      </c>
      <c r="M353" s="66">
        <v>14244315.937600002</v>
      </c>
      <c r="N353" s="64">
        <v>12750279.58</v>
      </c>
      <c r="O353" s="65">
        <v>1147525.6233000001</v>
      </c>
      <c r="P353" s="66">
        <v>12995084.431504002</v>
      </c>
      <c r="Q353" s="64">
        <v>12974106.970000001</v>
      </c>
      <c r="R353" s="65">
        <v>1176437.8145000001</v>
      </c>
      <c r="S353" s="66">
        <f t="shared" si="127"/>
        <v>13213389.454160001</v>
      </c>
      <c r="T353" s="64">
        <v>11281757.77</v>
      </c>
      <c r="U353" s="65">
        <v>1025747.536722</v>
      </c>
      <c r="V353" s="67">
        <f t="shared" si="128"/>
        <v>11486731.461271361</v>
      </c>
      <c r="W353" s="64">
        <v>13480634.25</v>
      </c>
      <c r="X353" s="65">
        <v>1225513.0210460001</v>
      </c>
      <c r="Y353" s="67">
        <f t="shared" si="124"/>
        <v>13725735.776428482</v>
      </c>
      <c r="Z353" s="64">
        <v>14678565.890000001</v>
      </c>
      <c r="AA353" s="68">
        <v>1223801.19</v>
      </c>
      <c r="AB353" s="65">
        <v>1334415.906031</v>
      </c>
      <c r="AC353" s="67">
        <f t="shared" si="129"/>
        <v>21611910.649245284</v>
      </c>
      <c r="AD353" s="64">
        <v>13524239.01</v>
      </c>
      <c r="AE353" s="68">
        <v>1033873.46</v>
      </c>
      <c r="AF353" s="65">
        <v>1229587.8401349999</v>
      </c>
      <c r="AG353" s="67">
        <f t="shared" si="130"/>
        <v>20429111.035048801</v>
      </c>
      <c r="AH353" s="64">
        <v>12646731.42</v>
      </c>
      <c r="AI353" s="68">
        <v>1475053.44</v>
      </c>
      <c r="AJ353" s="64">
        <v>1149642.689884</v>
      </c>
      <c r="AK353" s="67">
        <f t="shared" si="131"/>
        <v>19596119.524929922</v>
      </c>
      <c r="AL353" s="64">
        <v>15204702.060000001</v>
      </c>
      <c r="AM353" s="68">
        <v>1549252.25</v>
      </c>
      <c r="AN353" s="64">
        <v>1382244.5865239999</v>
      </c>
      <c r="AO353" s="67">
        <f t="shared" si="132"/>
        <v>21966229.850293122</v>
      </c>
      <c r="AP353" s="69"/>
      <c r="AQ353" s="69"/>
      <c r="AR353" s="69"/>
      <c r="AS353" s="69"/>
      <c r="AT353" s="69"/>
      <c r="AU353" s="71"/>
      <c r="AV353" s="64">
        <v>4784</v>
      </c>
      <c r="AW353" s="64">
        <v>4653</v>
      </c>
      <c r="AX353" s="64">
        <v>4983</v>
      </c>
      <c r="AY353" s="64">
        <v>4893</v>
      </c>
      <c r="AZ353" s="64"/>
      <c r="BA353" s="64"/>
      <c r="BB353" s="64"/>
      <c r="BC353" s="64"/>
      <c r="BD353" s="72">
        <f t="shared" si="133"/>
        <v>19465821.370000001</v>
      </c>
      <c r="BE353" s="73">
        <f t="shared" si="125"/>
        <v>3258.97</v>
      </c>
      <c r="BF353" s="74">
        <f>+$BJ$601</f>
        <v>3415.13</v>
      </c>
      <c r="BG353" s="66">
        <f t="shared" si="126"/>
        <v>932743.6800000018</v>
      </c>
      <c r="BH353" s="75">
        <f t="shared" si="134"/>
        <v>3.497975254573218E-4</v>
      </c>
      <c r="BI353" s="76">
        <f t="shared" si="135"/>
        <v>3.4979752545732202E-4</v>
      </c>
      <c r="BJ353" s="76">
        <f>+BI353-'Izračun udjela za 2024. (euri)'!BI353</f>
        <v>-6.8741493097974112E-8</v>
      </c>
    </row>
    <row r="354" spans="1:62" ht="15.75" customHeight="1" x14ac:dyDescent="0.25">
      <c r="A354" s="60">
        <v>1</v>
      </c>
      <c r="B354" s="61">
        <v>388</v>
      </c>
      <c r="C354" s="61">
        <v>12</v>
      </c>
      <c r="D354" s="62" t="s">
        <v>87</v>
      </c>
      <c r="E354" s="62" t="s">
        <v>433</v>
      </c>
      <c r="F354" s="63">
        <v>5730</v>
      </c>
      <c r="G354" s="64">
        <v>10</v>
      </c>
      <c r="H354" s="64">
        <v>6682836.5999999996</v>
      </c>
      <c r="I354" s="65">
        <v>601456.20290000003</v>
      </c>
      <c r="J354" s="66">
        <v>6689518.4368099999</v>
      </c>
      <c r="K354" s="64">
        <v>6445058.9900000002</v>
      </c>
      <c r="L354" s="65">
        <v>580056.19140000001</v>
      </c>
      <c r="M354" s="66">
        <v>6451503.0784600005</v>
      </c>
      <c r="N354" s="64">
        <v>4484194.1500000004</v>
      </c>
      <c r="O354" s="65">
        <v>403578.505</v>
      </c>
      <c r="P354" s="66">
        <v>4488677.2095000008</v>
      </c>
      <c r="Q354" s="64">
        <v>5448201.3399999999</v>
      </c>
      <c r="R354" s="65">
        <v>495159.76990000001</v>
      </c>
      <c r="S354" s="66">
        <f t="shared" si="127"/>
        <v>5448345.7271100003</v>
      </c>
      <c r="T354" s="64">
        <v>4542035</v>
      </c>
      <c r="U354" s="65">
        <v>414925.97237600002</v>
      </c>
      <c r="V354" s="67">
        <f t="shared" si="128"/>
        <v>4539819.9303863999</v>
      </c>
      <c r="W354" s="64">
        <v>6154104.9299999997</v>
      </c>
      <c r="X354" s="65">
        <v>559464.43339200004</v>
      </c>
      <c r="Y354" s="67">
        <f t="shared" si="124"/>
        <v>6154104.5462687993</v>
      </c>
      <c r="Z354" s="64">
        <v>7197557.9500000002</v>
      </c>
      <c r="AA354" s="68">
        <v>10973.11</v>
      </c>
      <c r="AB354" s="65">
        <v>654323.74853300001</v>
      </c>
      <c r="AC354" s="67">
        <f t="shared" si="129"/>
        <v>7197557.6216137009</v>
      </c>
      <c r="AD354" s="64">
        <v>7332020.6600000001</v>
      </c>
      <c r="AE354" s="68">
        <v>1980</v>
      </c>
      <c r="AF354" s="65">
        <v>666547.59059499996</v>
      </c>
      <c r="AG354" s="67">
        <f t="shared" si="130"/>
        <v>7332020.3763455013</v>
      </c>
      <c r="AH354" s="64">
        <v>7868462.3099999996</v>
      </c>
      <c r="AI354" s="68">
        <v>0</v>
      </c>
      <c r="AJ354" s="64">
        <v>715316.86638799997</v>
      </c>
      <c r="AK354" s="67">
        <f t="shared" si="131"/>
        <v>7871759.9879732002</v>
      </c>
      <c r="AL354" s="64">
        <v>8402739.2300000004</v>
      </c>
      <c r="AM354" s="68">
        <v>165</v>
      </c>
      <c r="AN354" s="64">
        <v>763887.61705200002</v>
      </c>
      <c r="AO354" s="67">
        <f t="shared" si="132"/>
        <v>8405855.2742428016</v>
      </c>
      <c r="AP354" s="69"/>
      <c r="AQ354" s="69"/>
      <c r="AR354" s="69"/>
      <c r="AS354" s="69"/>
      <c r="AT354" s="69"/>
      <c r="AU354" s="71"/>
      <c r="AV354" s="64">
        <v>0</v>
      </c>
      <c r="AW354" s="64">
        <v>0</v>
      </c>
      <c r="AX354" s="64">
        <v>2</v>
      </c>
      <c r="AY354" s="64">
        <v>2</v>
      </c>
      <c r="AZ354" s="64"/>
      <c r="BA354" s="64"/>
      <c r="BB354" s="64"/>
      <c r="BC354" s="64"/>
      <c r="BD354" s="72">
        <f t="shared" si="133"/>
        <v>7392259.5599999996</v>
      </c>
      <c r="BE354" s="73">
        <f t="shared" si="125"/>
        <v>1290.0999999999999</v>
      </c>
      <c r="BF354" s="74">
        <f>+$BJ$600</f>
        <v>3373.62</v>
      </c>
      <c r="BG354" s="66">
        <f t="shared" si="126"/>
        <v>11938569.6</v>
      </c>
      <c r="BH354" s="75">
        <f t="shared" si="134"/>
        <v>4.4772022508691774E-3</v>
      </c>
      <c r="BI354" s="76">
        <f t="shared" si="135"/>
        <v>4.47720225086918E-3</v>
      </c>
      <c r="BJ354" s="76">
        <f>+BI354-'Izračun udjela za 2024. (euri)'!BI354</f>
        <v>1.5761314658968573E-7</v>
      </c>
    </row>
    <row r="355" spans="1:62" ht="15.75" customHeight="1" x14ac:dyDescent="0.25">
      <c r="A355" s="60">
        <v>1</v>
      </c>
      <c r="B355" s="61">
        <v>389</v>
      </c>
      <c r="C355" s="61">
        <v>17</v>
      </c>
      <c r="D355" s="62" t="s">
        <v>91</v>
      </c>
      <c r="E355" s="62" t="s">
        <v>434</v>
      </c>
      <c r="F355" s="63">
        <v>23452</v>
      </c>
      <c r="G355" s="64">
        <v>12</v>
      </c>
      <c r="H355" s="64">
        <v>32473864.449999999</v>
      </c>
      <c r="I355" s="65">
        <v>3018333.0359999998</v>
      </c>
      <c r="J355" s="66">
        <v>32990195.183680005</v>
      </c>
      <c r="K355" s="64">
        <v>33616494.219999999</v>
      </c>
      <c r="L355" s="65">
        <v>3096419.6822000002</v>
      </c>
      <c r="M355" s="66">
        <v>34182483.482336</v>
      </c>
      <c r="N355" s="64">
        <v>30848126.649999999</v>
      </c>
      <c r="O355" s="65">
        <v>2262197.7171</v>
      </c>
      <c r="P355" s="66">
        <v>32016240.404847998</v>
      </c>
      <c r="Q355" s="64">
        <v>34356969.450000003</v>
      </c>
      <c r="R355" s="65">
        <v>2538308.9478000002</v>
      </c>
      <c r="S355" s="66">
        <f t="shared" si="127"/>
        <v>35636899.762464009</v>
      </c>
      <c r="T355" s="64">
        <v>32958034.23</v>
      </c>
      <c r="U355" s="65">
        <v>2441086.663526</v>
      </c>
      <c r="V355" s="67">
        <f t="shared" si="128"/>
        <v>34178981.274450883</v>
      </c>
      <c r="W355" s="64">
        <v>37785516.899999999</v>
      </c>
      <c r="X355" s="65">
        <v>2798927.4788190001</v>
      </c>
      <c r="Y355" s="67">
        <f t="shared" si="124"/>
        <v>39184980.151722722</v>
      </c>
      <c r="Z355" s="64">
        <v>44788958.640000001</v>
      </c>
      <c r="AA355" s="68">
        <v>312574.09999999998</v>
      </c>
      <c r="AB355" s="65">
        <v>3317700.9178209999</v>
      </c>
      <c r="AC355" s="67">
        <f t="shared" si="129"/>
        <v>46416925.656840488</v>
      </c>
      <c r="AD355" s="64">
        <v>41045178.100000001</v>
      </c>
      <c r="AE355" s="68">
        <v>108555.63</v>
      </c>
      <c r="AF355" s="65">
        <v>0</v>
      </c>
      <c r="AG355" s="67">
        <f t="shared" si="130"/>
        <v>46238777.1664</v>
      </c>
      <c r="AH355" s="64">
        <v>38856572.289999999</v>
      </c>
      <c r="AI355" s="68">
        <v>115458.18</v>
      </c>
      <c r="AJ355" s="64">
        <v>0</v>
      </c>
      <c r="AK355" s="67">
        <f t="shared" si="131"/>
        <v>43830207.803200006</v>
      </c>
      <c r="AL355" s="64">
        <v>44646639.299999997</v>
      </c>
      <c r="AM355" s="68">
        <v>83325.490000000005</v>
      </c>
      <c r="AN355" s="64">
        <v>0</v>
      </c>
      <c r="AO355" s="67">
        <f t="shared" si="132"/>
        <v>50393071.467199996</v>
      </c>
      <c r="AP355" s="69"/>
      <c r="AQ355" s="69"/>
      <c r="AR355" s="69"/>
      <c r="AS355" s="69"/>
      <c r="AT355" s="69"/>
      <c r="AU355" s="71"/>
      <c r="AV355" s="64">
        <v>190</v>
      </c>
      <c r="AW355" s="64">
        <v>232</v>
      </c>
      <c r="AX355" s="64">
        <v>262</v>
      </c>
      <c r="AY355" s="64">
        <v>287</v>
      </c>
      <c r="AZ355" s="64"/>
      <c r="BA355" s="64"/>
      <c r="BB355" s="64"/>
      <c r="BC355" s="64"/>
      <c r="BD355" s="72">
        <f t="shared" si="133"/>
        <v>45212792.450000003</v>
      </c>
      <c r="BE355" s="73">
        <f t="shared" si="125"/>
        <v>1927.89</v>
      </c>
      <c r="BF355" s="74">
        <f>+$BJ$601</f>
        <v>3415.13</v>
      </c>
      <c r="BG355" s="66">
        <f t="shared" si="126"/>
        <v>34878752.479999997</v>
      </c>
      <c r="BH355" s="75">
        <f t="shared" si="134"/>
        <v>1.3080229402939937E-2</v>
      </c>
      <c r="BI355" s="76">
        <f t="shared" si="135"/>
        <v>1.3080229402939901E-2</v>
      </c>
      <c r="BJ355" s="76">
        <f>+BI355-'Izračun udjela za 2024. (euri)'!BI355</f>
        <v>-6.6043267340012979E-7</v>
      </c>
    </row>
    <row r="356" spans="1:62" ht="15.75" customHeight="1" x14ac:dyDescent="0.25">
      <c r="A356" s="60">
        <v>1</v>
      </c>
      <c r="B356" s="61">
        <v>390</v>
      </c>
      <c r="C356" s="61">
        <v>7</v>
      </c>
      <c r="D356" s="62" t="s">
        <v>87</v>
      </c>
      <c r="E356" s="62" t="s">
        <v>435</v>
      </c>
      <c r="F356" s="63">
        <v>1796</v>
      </c>
      <c r="G356" s="64">
        <v>10</v>
      </c>
      <c r="H356" s="64">
        <v>1270533.93</v>
      </c>
      <c r="I356" s="65">
        <v>0</v>
      </c>
      <c r="J356" s="66">
        <v>1397587.3230000001</v>
      </c>
      <c r="K356" s="64">
        <v>1169744.8500000001</v>
      </c>
      <c r="L356" s="65">
        <v>0</v>
      </c>
      <c r="M356" s="66">
        <v>1286719.3350000002</v>
      </c>
      <c r="N356" s="64">
        <v>1023362.71</v>
      </c>
      <c r="O356" s="65">
        <v>0</v>
      </c>
      <c r="P356" s="66">
        <v>1125698.9810000001</v>
      </c>
      <c r="Q356" s="64">
        <v>1500200.46</v>
      </c>
      <c r="R356" s="65">
        <v>0</v>
      </c>
      <c r="S356" s="66">
        <f t="shared" si="127"/>
        <v>1650220.5060000001</v>
      </c>
      <c r="T356" s="64">
        <v>1041056.09</v>
      </c>
      <c r="U356" s="65">
        <v>0</v>
      </c>
      <c r="V356" s="67">
        <f t="shared" si="128"/>
        <v>1145161.699</v>
      </c>
      <c r="W356" s="64">
        <v>1614941.37</v>
      </c>
      <c r="X356" s="65">
        <v>0</v>
      </c>
      <c r="Y356" s="67">
        <f t="shared" si="124"/>
        <v>1776435.5070000002</v>
      </c>
      <c r="Z356" s="64">
        <v>2022257.34</v>
      </c>
      <c r="AA356" s="68">
        <v>0</v>
      </c>
      <c r="AB356" s="65">
        <v>0</v>
      </c>
      <c r="AC356" s="67">
        <f t="shared" si="129"/>
        <v>2224483.0740000005</v>
      </c>
      <c r="AD356" s="64">
        <v>1905309.65</v>
      </c>
      <c r="AE356" s="68">
        <v>0</v>
      </c>
      <c r="AF356" s="65">
        <v>0</v>
      </c>
      <c r="AG356" s="67">
        <f t="shared" si="130"/>
        <v>2095840.615</v>
      </c>
      <c r="AH356" s="64">
        <v>1866920.07</v>
      </c>
      <c r="AI356" s="68">
        <v>0</v>
      </c>
      <c r="AJ356" s="64">
        <v>0</v>
      </c>
      <c r="AK356" s="67">
        <f t="shared" si="131"/>
        <v>2053612.0770000003</v>
      </c>
      <c r="AL356" s="64">
        <v>2003111.05</v>
      </c>
      <c r="AM356" s="68">
        <v>0</v>
      </c>
      <c r="AN356" s="64">
        <v>0</v>
      </c>
      <c r="AO356" s="67">
        <f t="shared" si="132"/>
        <v>2203422.1550000003</v>
      </c>
      <c r="AP356" s="69"/>
      <c r="AQ356" s="69"/>
      <c r="AR356" s="69"/>
      <c r="AS356" s="69"/>
      <c r="AT356" s="69"/>
      <c r="AU356" s="71"/>
      <c r="AV356" s="64">
        <v>0</v>
      </c>
      <c r="AW356" s="64">
        <v>0</v>
      </c>
      <c r="AX356" s="64">
        <v>0</v>
      </c>
      <c r="AY356" s="64">
        <v>0</v>
      </c>
      <c r="AZ356" s="64"/>
      <c r="BA356" s="64"/>
      <c r="BB356" s="64"/>
      <c r="BC356" s="64"/>
      <c r="BD356" s="72">
        <f t="shared" si="133"/>
        <v>2070758.69</v>
      </c>
      <c r="BE356" s="73">
        <f t="shared" si="125"/>
        <v>1152.98</v>
      </c>
      <c r="BF356" s="74">
        <f>+$BJ$600</f>
        <v>3373.62</v>
      </c>
      <c r="BG356" s="66">
        <f t="shared" si="126"/>
        <v>3988269.44</v>
      </c>
      <c r="BH356" s="75">
        <f t="shared" si="134"/>
        <v>1.4956807651262303E-3</v>
      </c>
      <c r="BI356" s="76">
        <f t="shared" si="135"/>
        <v>1.4956807651262301E-3</v>
      </c>
      <c r="BJ356" s="76">
        <f>+BI356-'Izračun udjela za 2024. (euri)'!BI356</f>
        <v>4.3783438110093706E-8</v>
      </c>
    </row>
    <row r="357" spans="1:62" ht="15.75" customHeight="1" x14ac:dyDescent="0.25">
      <c r="A357" s="60">
        <v>1</v>
      </c>
      <c r="B357" s="61">
        <v>391</v>
      </c>
      <c r="C357" s="61">
        <v>3</v>
      </c>
      <c r="D357" s="62" t="s">
        <v>91</v>
      </c>
      <c r="E357" s="62" t="s">
        <v>436</v>
      </c>
      <c r="F357" s="63">
        <v>40121</v>
      </c>
      <c r="G357" s="64">
        <v>15</v>
      </c>
      <c r="H357" s="64">
        <v>125932428.70999999</v>
      </c>
      <c r="I357" s="65">
        <v>11438754.995300001</v>
      </c>
      <c r="J357" s="66">
        <v>131667724.77190499</v>
      </c>
      <c r="K357" s="64">
        <v>125121296.55</v>
      </c>
      <c r="L357" s="65">
        <v>11353382.0855</v>
      </c>
      <c r="M357" s="66">
        <v>130833101.63417499</v>
      </c>
      <c r="N357" s="64">
        <v>109587535.08</v>
      </c>
      <c r="O357" s="65">
        <v>9861274.4308000002</v>
      </c>
      <c r="P357" s="66">
        <v>114685199.74657999</v>
      </c>
      <c r="Q357" s="64">
        <v>110053179.66</v>
      </c>
      <c r="R357" s="65">
        <v>9932257.2732999995</v>
      </c>
      <c r="S357" s="66">
        <f t="shared" si="127"/>
        <v>115139060.74470499</v>
      </c>
      <c r="T357" s="64">
        <v>98533880.239999995</v>
      </c>
      <c r="U357" s="65">
        <v>8903612.7320850007</v>
      </c>
      <c r="V357" s="67">
        <f t="shared" si="128"/>
        <v>103074807.63410223</v>
      </c>
      <c r="W357" s="64">
        <v>112759060.89</v>
      </c>
      <c r="X357" s="65">
        <v>10250819.806306001</v>
      </c>
      <c r="Y357" s="67">
        <f t="shared" si="124"/>
        <v>117884477.24624808</v>
      </c>
      <c r="Z357" s="64">
        <v>120769475.16</v>
      </c>
      <c r="AA357" s="68">
        <v>233990.87</v>
      </c>
      <c r="AB357" s="65">
        <v>10979038.945478</v>
      </c>
      <c r="AC357" s="67">
        <f t="shared" si="129"/>
        <v>126026137.14620028</v>
      </c>
      <c r="AD357" s="64">
        <v>118881163.13</v>
      </c>
      <c r="AE357" s="68">
        <v>59452.47</v>
      </c>
      <c r="AF357" s="65">
        <v>10854669.158955</v>
      </c>
      <c r="AG357" s="67">
        <f t="shared" si="130"/>
        <v>124205222.72620173</v>
      </c>
      <c r="AH357" s="64">
        <v>105225202.38</v>
      </c>
      <c r="AI357" s="68">
        <v>26115.86</v>
      </c>
      <c r="AJ357" s="64">
        <v>9565944.3986009993</v>
      </c>
      <c r="AK357" s="67">
        <f t="shared" si="131"/>
        <v>110035038.43960884</v>
      </c>
      <c r="AL357" s="64">
        <v>126832561.06999999</v>
      </c>
      <c r="AM357" s="68">
        <v>20568.43</v>
      </c>
      <c r="AN357" s="64">
        <v>11530253.136481</v>
      </c>
      <c r="AO357" s="67">
        <f t="shared" si="132"/>
        <v>132634375.42904682</v>
      </c>
      <c r="AP357" s="69"/>
      <c r="AQ357" s="69"/>
      <c r="AR357" s="69"/>
      <c r="AS357" s="69"/>
      <c r="AT357" s="69"/>
      <c r="AU357" s="71"/>
      <c r="AV357" s="64">
        <v>21</v>
      </c>
      <c r="AW357" s="64">
        <v>25</v>
      </c>
      <c r="AX357" s="64">
        <v>33</v>
      </c>
      <c r="AY357" s="64">
        <v>35</v>
      </c>
      <c r="AZ357" s="64"/>
      <c r="BA357" s="64"/>
      <c r="BB357" s="64"/>
      <c r="BC357" s="64"/>
      <c r="BD357" s="72">
        <f t="shared" si="133"/>
        <v>122157050.2</v>
      </c>
      <c r="BE357" s="73">
        <f t="shared" si="125"/>
        <v>3044.72</v>
      </c>
      <c r="BF357" s="74">
        <f>+$BJ$601</f>
        <v>3415.13</v>
      </c>
      <c r="BG357" s="66">
        <f t="shared" si="126"/>
        <v>14861219.610000012</v>
      </c>
      <c r="BH357" s="75">
        <f t="shared" si="134"/>
        <v>5.5732544281145054E-3</v>
      </c>
      <c r="BI357" s="76">
        <f t="shared" si="135"/>
        <v>5.5732544281145097E-3</v>
      </c>
      <c r="BJ357" s="76">
        <f>+BI357-'Izračun udjela za 2024. (euri)'!BI357</f>
        <v>-9.4126860003020119E-7</v>
      </c>
    </row>
    <row r="358" spans="1:62" ht="15.75" customHeight="1" x14ac:dyDescent="0.25">
      <c r="A358" s="60">
        <v>1</v>
      </c>
      <c r="B358" s="61">
        <v>393</v>
      </c>
      <c r="C358" s="61">
        <v>8</v>
      </c>
      <c r="D358" s="62" t="s">
        <v>87</v>
      </c>
      <c r="E358" s="62" t="s">
        <v>437</v>
      </c>
      <c r="F358" s="63">
        <v>858</v>
      </c>
      <c r="G358" s="64">
        <v>10</v>
      </c>
      <c r="H358" s="64">
        <v>2574116.29</v>
      </c>
      <c r="I358" s="65">
        <v>0</v>
      </c>
      <c r="J358" s="66">
        <v>2831527.9190000002</v>
      </c>
      <c r="K358" s="64">
        <v>1848713.13</v>
      </c>
      <c r="L358" s="65">
        <v>0</v>
      </c>
      <c r="M358" s="66">
        <v>2033584.443</v>
      </c>
      <c r="N358" s="64">
        <v>1935886.07</v>
      </c>
      <c r="O358" s="65">
        <v>0</v>
      </c>
      <c r="P358" s="66">
        <v>2129474.6770000001</v>
      </c>
      <c r="Q358" s="64">
        <v>2085575.49</v>
      </c>
      <c r="R358" s="65">
        <v>0</v>
      </c>
      <c r="S358" s="66">
        <f t="shared" si="127"/>
        <v>2294133.0390000003</v>
      </c>
      <c r="T358" s="64">
        <v>2002798.17</v>
      </c>
      <c r="U358" s="65">
        <v>0</v>
      </c>
      <c r="V358" s="67">
        <f t="shared" si="128"/>
        <v>2203077.9870000002</v>
      </c>
      <c r="W358" s="64">
        <v>2163961.5699999998</v>
      </c>
      <c r="X358" s="65">
        <v>0</v>
      </c>
      <c r="Y358" s="67">
        <f t="shared" si="124"/>
        <v>2380357.727</v>
      </c>
      <c r="Z358" s="64">
        <v>2441780.5</v>
      </c>
      <c r="AA358" s="68">
        <v>4732.5</v>
      </c>
      <c r="AB358" s="65">
        <v>0</v>
      </c>
      <c r="AC358" s="67">
        <f t="shared" si="129"/>
        <v>2741802.8000000003</v>
      </c>
      <c r="AD358" s="64">
        <v>2518128.29</v>
      </c>
      <c r="AE358" s="68">
        <v>7173.16</v>
      </c>
      <c r="AF358" s="65">
        <v>0</v>
      </c>
      <c r="AG358" s="67">
        <f t="shared" si="130"/>
        <v>2839600.6430000002</v>
      </c>
      <c r="AH358" s="64">
        <v>1815748.43</v>
      </c>
      <c r="AI358" s="68">
        <v>8873.98</v>
      </c>
      <c r="AJ358" s="64">
        <v>0</v>
      </c>
      <c r="AK358" s="67">
        <f t="shared" si="131"/>
        <v>2103061.895</v>
      </c>
      <c r="AL358" s="64">
        <v>2051733.12</v>
      </c>
      <c r="AM358" s="68">
        <v>13833.28</v>
      </c>
      <c r="AN358" s="64">
        <v>0</v>
      </c>
      <c r="AO358" s="67">
        <f t="shared" si="132"/>
        <v>2353889.824</v>
      </c>
      <c r="AP358" s="69"/>
      <c r="AQ358" s="69"/>
      <c r="AR358" s="69"/>
      <c r="AS358" s="69"/>
      <c r="AT358" s="69"/>
      <c r="AU358" s="71"/>
      <c r="AV358" s="64">
        <v>37</v>
      </c>
      <c r="AW358" s="64">
        <v>47</v>
      </c>
      <c r="AX358" s="64">
        <v>70</v>
      </c>
      <c r="AY358" s="64">
        <v>68</v>
      </c>
      <c r="AZ358" s="64"/>
      <c r="BA358" s="64"/>
      <c r="BB358" s="64"/>
      <c r="BC358" s="64"/>
      <c r="BD358" s="72">
        <f t="shared" si="133"/>
        <v>2483742.58</v>
      </c>
      <c r="BE358" s="73">
        <f t="shared" si="125"/>
        <v>2894.8</v>
      </c>
      <c r="BF358" s="74">
        <f>+$BJ$600</f>
        <v>3373.62</v>
      </c>
      <c r="BG358" s="66">
        <f t="shared" si="126"/>
        <v>410827.55999999976</v>
      </c>
      <c r="BH358" s="75">
        <f t="shared" si="134"/>
        <v>1.5406854740379375E-4</v>
      </c>
      <c r="BI358" s="76">
        <f t="shared" si="135"/>
        <v>1.5406854740379399E-4</v>
      </c>
      <c r="BJ358" s="76">
        <f>+BI358-'Izračun udjela za 2024. (euri)'!BI358</f>
        <v>2.4559681414005469E-8</v>
      </c>
    </row>
    <row r="359" spans="1:62" ht="15.75" customHeight="1" x14ac:dyDescent="0.25">
      <c r="A359" s="60">
        <v>1</v>
      </c>
      <c r="B359" s="61">
        <v>394</v>
      </c>
      <c r="C359" s="61">
        <v>15</v>
      </c>
      <c r="D359" s="62" t="s">
        <v>91</v>
      </c>
      <c r="E359" s="62" t="s">
        <v>438</v>
      </c>
      <c r="F359" s="63">
        <v>3349</v>
      </c>
      <c r="G359" s="64">
        <v>12</v>
      </c>
      <c r="H359" s="64">
        <v>2541498.5099999998</v>
      </c>
      <c r="I359" s="65">
        <v>184929.17619999999</v>
      </c>
      <c r="J359" s="66">
        <v>2639357.6538559999</v>
      </c>
      <c r="K359" s="64">
        <v>2320973.37</v>
      </c>
      <c r="L359" s="65">
        <v>183789.16870000001</v>
      </c>
      <c r="M359" s="66">
        <v>2393646.3054560004</v>
      </c>
      <c r="N359" s="64">
        <v>2373037.33</v>
      </c>
      <c r="O359" s="65">
        <v>111871.0095</v>
      </c>
      <c r="P359" s="66">
        <v>2532506.2789600003</v>
      </c>
      <c r="Q359" s="64">
        <v>2247161.9</v>
      </c>
      <c r="R359" s="65">
        <v>111362.7847</v>
      </c>
      <c r="S359" s="66">
        <f t="shared" si="127"/>
        <v>2392095.0091359997</v>
      </c>
      <c r="T359" s="64">
        <v>2199263.08</v>
      </c>
      <c r="U359" s="65">
        <v>109014.22113000001</v>
      </c>
      <c r="V359" s="67">
        <f t="shared" si="128"/>
        <v>2341078.7219344005</v>
      </c>
      <c r="W359" s="64">
        <v>3720680.36</v>
      </c>
      <c r="X359" s="65">
        <v>177175.238209</v>
      </c>
      <c r="Y359" s="67">
        <f t="shared" si="124"/>
        <v>3968725.7364059202</v>
      </c>
      <c r="Z359" s="64">
        <v>4179560.83</v>
      </c>
      <c r="AA359" s="68">
        <v>127471.93</v>
      </c>
      <c r="AB359" s="65">
        <v>199026.63635799999</v>
      </c>
      <c r="AC359" s="67">
        <f t="shared" si="129"/>
        <v>5088229.7352790404</v>
      </c>
      <c r="AD359" s="64">
        <v>3678866.5</v>
      </c>
      <c r="AE359" s="68">
        <v>97059.56</v>
      </c>
      <c r="AF359" s="65">
        <v>170176.00674700001</v>
      </c>
      <c r="AG359" s="67">
        <f t="shared" si="130"/>
        <v>4528306.6452433607</v>
      </c>
      <c r="AH359" s="64">
        <v>4082162.52</v>
      </c>
      <c r="AI359" s="68">
        <v>100404.74</v>
      </c>
      <c r="AJ359" s="64">
        <v>194419.35708700001</v>
      </c>
      <c r="AK359" s="67">
        <f t="shared" si="131"/>
        <v>5058299.0336625604</v>
      </c>
      <c r="AL359" s="64">
        <v>5240936.0599999996</v>
      </c>
      <c r="AM359" s="68">
        <v>146968.04999999999</v>
      </c>
      <c r="AN359" s="64">
        <v>249620.17931499999</v>
      </c>
      <c r="AO359" s="67">
        <f t="shared" si="132"/>
        <v>6410149.5703672003</v>
      </c>
      <c r="AP359" s="69"/>
      <c r="AQ359" s="69"/>
      <c r="AR359" s="69"/>
      <c r="AS359" s="69"/>
      <c r="AT359" s="69"/>
      <c r="AU359" s="71"/>
      <c r="AV359" s="64">
        <v>460</v>
      </c>
      <c r="AW359" s="64">
        <v>421</v>
      </c>
      <c r="AX359" s="64">
        <v>486</v>
      </c>
      <c r="AY359" s="64">
        <v>586</v>
      </c>
      <c r="AZ359" s="64"/>
      <c r="BA359" s="64"/>
      <c r="BB359" s="64"/>
      <c r="BC359" s="64"/>
      <c r="BD359" s="72">
        <f t="shared" si="133"/>
        <v>5010742.1399999997</v>
      </c>
      <c r="BE359" s="73">
        <f t="shared" si="125"/>
        <v>1496.19</v>
      </c>
      <c r="BF359" s="74">
        <f t="shared" ref="BF359:BF361" si="140">+$BJ$601</f>
        <v>3415.13</v>
      </c>
      <c r="BG359" s="66">
        <f t="shared" si="126"/>
        <v>6426530.0600000005</v>
      </c>
      <c r="BH359" s="75">
        <f t="shared" si="134"/>
        <v>2.4100772382237845E-3</v>
      </c>
      <c r="BI359" s="76">
        <f t="shared" si="135"/>
        <v>2.4100772382237802E-3</v>
      </c>
      <c r="BJ359" s="76">
        <f>+BI359-'Izračun udjela za 2024. (euri)'!BI359</f>
        <v>-3.5151148259932735E-8</v>
      </c>
    </row>
    <row r="360" spans="1:62" ht="15.75" customHeight="1" x14ac:dyDescent="0.25">
      <c r="A360" s="60">
        <v>1</v>
      </c>
      <c r="B360" s="61">
        <v>395</v>
      </c>
      <c r="C360" s="61">
        <v>10</v>
      </c>
      <c r="D360" s="62" t="s">
        <v>91</v>
      </c>
      <c r="E360" s="62" t="s">
        <v>439</v>
      </c>
      <c r="F360" s="63">
        <v>11503</v>
      </c>
      <c r="G360" s="64">
        <v>12</v>
      </c>
      <c r="H360" s="64">
        <v>16619262.68</v>
      </c>
      <c r="I360" s="65">
        <v>987963.52399999998</v>
      </c>
      <c r="J360" s="66">
        <v>17507055.054719999</v>
      </c>
      <c r="K360" s="64">
        <v>16004672.310000001</v>
      </c>
      <c r="L360" s="65">
        <v>952074.51439999999</v>
      </c>
      <c r="M360" s="66">
        <v>16858909.531072002</v>
      </c>
      <c r="N360" s="64">
        <v>10973466.02</v>
      </c>
      <c r="O360" s="65">
        <v>590661.0514</v>
      </c>
      <c r="P360" s="66">
        <v>11628741.564832</v>
      </c>
      <c r="Q360" s="64">
        <v>12213570.91</v>
      </c>
      <c r="R360" s="65">
        <v>691023.16890000005</v>
      </c>
      <c r="S360" s="66">
        <f t="shared" si="127"/>
        <v>12905253.470032001</v>
      </c>
      <c r="T360" s="64">
        <v>11617845.949999999</v>
      </c>
      <c r="U360" s="65">
        <v>628727.76341200003</v>
      </c>
      <c r="V360" s="67">
        <f t="shared" si="128"/>
        <v>12307812.36897856</v>
      </c>
      <c r="W360" s="64">
        <v>15933611.49</v>
      </c>
      <c r="X360" s="65">
        <v>901902.21394399996</v>
      </c>
      <c r="Y360" s="67">
        <f t="shared" si="124"/>
        <v>16835514.389182724</v>
      </c>
      <c r="Z360" s="64">
        <v>18114749.73</v>
      </c>
      <c r="AA360" s="68">
        <v>47868.26</v>
      </c>
      <c r="AB360" s="65">
        <v>1025362.777192</v>
      </c>
      <c r="AC360" s="67">
        <f t="shared" si="129"/>
        <v>19150340.93594496</v>
      </c>
      <c r="AD360" s="64">
        <v>17767270.039999999</v>
      </c>
      <c r="AE360" s="68">
        <v>9868.2000000000007</v>
      </c>
      <c r="AF360" s="65">
        <v>1006163.748056</v>
      </c>
      <c r="AG360" s="67">
        <f t="shared" si="130"/>
        <v>18784906.662977282</v>
      </c>
      <c r="AH360" s="64">
        <v>17353154.149999999</v>
      </c>
      <c r="AI360" s="68">
        <v>8984.07</v>
      </c>
      <c r="AJ360" s="64">
        <v>993936.16094099998</v>
      </c>
      <c r="AK360" s="67">
        <f t="shared" si="131"/>
        <v>18335781.98934608</v>
      </c>
      <c r="AL360" s="64">
        <v>20122107.02</v>
      </c>
      <c r="AM360" s="68">
        <v>9499.89</v>
      </c>
      <c r="AN360" s="64">
        <v>1127290.9156780001</v>
      </c>
      <c r="AO360" s="67">
        <f t="shared" si="132"/>
        <v>21287074.160040643</v>
      </c>
      <c r="AP360" s="69"/>
      <c r="AQ360" s="69"/>
      <c r="AR360" s="69"/>
      <c r="AS360" s="69"/>
      <c r="AT360" s="69"/>
      <c r="AU360" s="71"/>
      <c r="AV360" s="64">
        <v>38</v>
      </c>
      <c r="AW360" s="64">
        <v>14</v>
      </c>
      <c r="AX360" s="64">
        <v>14</v>
      </c>
      <c r="AY360" s="64">
        <v>14</v>
      </c>
      <c r="AZ360" s="64"/>
      <c r="BA360" s="64"/>
      <c r="BB360" s="64"/>
      <c r="BC360" s="64"/>
      <c r="BD360" s="72">
        <f t="shared" si="133"/>
        <v>18878723.629999999</v>
      </c>
      <c r="BE360" s="73">
        <f t="shared" si="125"/>
        <v>1641.2</v>
      </c>
      <c r="BF360" s="74">
        <f t="shared" si="140"/>
        <v>3415.13</v>
      </c>
      <c r="BG360" s="66">
        <f t="shared" si="126"/>
        <v>20405516.789999999</v>
      </c>
      <c r="BH360" s="75">
        <f t="shared" si="134"/>
        <v>7.6524767005870442E-3</v>
      </c>
      <c r="BI360" s="76">
        <f t="shared" si="135"/>
        <v>7.6524767005870398E-3</v>
      </c>
      <c r="BJ360" s="76">
        <f>+BI360-'Izračun udjela za 2024. (euri)'!BI360</f>
        <v>-3.1810713502049281E-7</v>
      </c>
    </row>
    <row r="361" spans="1:62" ht="15.75" customHeight="1" x14ac:dyDescent="0.25">
      <c r="A361" s="60">
        <v>1</v>
      </c>
      <c r="B361" s="61">
        <v>396</v>
      </c>
      <c r="C361" s="61">
        <v>12</v>
      </c>
      <c r="D361" s="62" t="s">
        <v>91</v>
      </c>
      <c r="E361" s="62" t="s">
        <v>440</v>
      </c>
      <c r="F361" s="63">
        <v>49891</v>
      </c>
      <c r="G361" s="64">
        <v>15</v>
      </c>
      <c r="H361" s="64">
        <v>115324756.08</v>
      </c>
      <c r="I361" s="65">
        <v>10179972.2148</v>
      </c>
      <c r="J361" s="66">
        <v>120916501.44498</v>
      </c>
      <c r="K361" s="64">
        <v>117186076.27</v>
      </c>
      <c r="L361" s="65">
        <v>12430117.630799999</v>
      </c>
      <c r="M361" s="66">
        <v>120469352.43507999</v>
      </c>
      <c r="N361" s="64">
        <v>100742872.31</v>
      </c>
      <c r="O361" s="65">
        <v>10685935.245200001</v>
      </c>
      <c r="P361" s="66">
        <v>103565477.62451999</v>
      </c>
      <c r="Q361" s="64">
        <v>107885128.53</v>
      </c>
      <c r="R361" s="65">
        <v>11529373.829</v>
      </c>
      <c r="S361" s="66">
        <f t="shared" si="127"/>
        <v>110809117.90615</v>
      </c>
      <c r="T361" s="64">
        <v>94046881.189999998</v>
      </c>
      <c r="U361" s="65">
        <v>10077887.145645</v>
      </c>
      <c r="V361" s="67">
        <f t="shared" si="128"/>
        <v>96564343.151008248</v>
      </c>
      <c r="W361" s="64">
        <v>108685681.87</v>
      </c>
      <c r="X361" s="65">
        <v>11644922.931771001</v>
      </c>
      <c r="Y361" s="67">
        <f t="shared" si="124"/>
        <v>111596872.77896336</v>
      </c>
      <c r="Z361" s="64">
        <v>121272001.40000001</v>
      </c>
      <c r="AA361" s="68">
        <v>302790.88</v>
      </c>
      <c r="AB361" s="65">
        <v>12993460.431492001</v>
      </c>
      <c r="AC361" s="67">
        <f t="shared" si="129"/>
        <v>124322187.6017842</v>
      </c>
      <c r="AD361" s="64">
        <v>126533148.28</v>
      </c>
      <c r="AE361" s="68">
        <v>41682.080000000002</v>
      </c>
      <c r="AF361" s="65">
        <v>13815088.071409</v>
      </c>
      <c r="AG361" s="67">
        <f t="shared" si="130"/>
        <v>129724459.84787965</v>
      </c>
      <c r="AH361" s="64">
        <v>111445368.23999999</v>
      </c>
      <c r="AI361" s="68">
        <v>36317.550000000003</v>
      </c>
      <c r="AJ361" s="64">
        <v>6306625.3247969998</v>
      </c>
      <c r="AK361" s="67">
        <f t="shared" si="131"/>
        <v>121143789.16998343</v>
      </c>
      <c r="AL361" s="64">
        <v>131993797.54000001</v>
      </c>
      <c r="AM361" s="68">
        <v>29569.01</v>
      </c>
      <c r="AN361" s="64">
        <v>7471082.6527300002</v>
      </c>
      <c r="AO361" s="67">
        <f t="shared" si="132"/>
        <v>143529367.7588605</v>
      </c>
      <c r="AP361" s="69"/>
      <c r="AQ361" s="69"/>
      <c r="AR361" s="69"/>
      <c r="AS361" s="69"/>
      <c r="AT361" s="69"/>
      <c r="AU361" s="71"/>
      <c r="AV361" s="64">
        <v>87</v>
      </c>
      <c r="AW361" s="64">
        <v>85</v>
      </c>
      <c r="AX361" s="64">
        <v>160</v>
      </c>
      <c r="AY361" s="64">
        <v>210</v>
      </c>
      <c r="AZ361" s="64"/>
      <c r="BA361" s="64"/>
      <c r="BB361" s="64"/>
      <c r="BC361" s="64"/>
      <c r="BD361" s="72">
        <f t="shared" si="133"/>
        <v>126063335.43000001</v>
      </c>
      <c r="BE361" s="73">
        <f t="shared" si="125"/>
        <v>2526.7800000000002</v>
      </c>
      <c r="BF361" s="74">
        <f t="shared" si="140"/>
        <v>3415.13</v>
      </c>
      <c r="BG361" s="66">
        <f t="shared" si="126"/>
        <v>44320669.849999994</v>
      </c>
      <c r="BH361" s="75">
        <f t="shared" si="134"/>
        <v>1.662113715971884E-2</v>
      </c>
      <c r="BI361" s="76">
        <f t="shared" si="135"/>
        <v>1.6621137159718798E-2</v>
      </c>
      <c r="BJ361" s="76">
        <f>+BI361-'Izračun udjela za 2024. (euri)'!BI361</f>
        <v>-8.5612642810109496E-7</v>
      </c>
    </row>
    <row r="362" spans="1:62" ht="15.75" customHeight="1" x14ac:dyDescent="0.25">
      <c r="A362" s="60">
        <v>1</v>
      </c>
      <c r="B362" s="61">
        <v>397</v>
      </c>
      <c r="C362" s="61">
        <v>12</v>
      </c>
      <c r="D362" s="62" t="s">
        <v>87</v>
      </c>
      <c r="E362" s="62" t="s">
        <v>441</v>
      </c>
      <c r="F362" s="63">
        <v>1576</v>
      </c>
      <c r="G362" s="64">
        <v>10</v>
      </c>
      <c r="H362" s="64">
        <v>1029198.18</v>
      </c>
      <c r="I362" s="65">
        <v>0</v>
      </c>
      <c r="J362" s="66">
        <v>1132117.9980000001</v>
      </c>
      <c r="K362" s="64">
        <v>1043138.78</v>
      </c>
      <c r="L362" s="65">
        <v>0</v>
      </c>
      <c r="M362" s="66">
        <v>1147452.6580000001</v>
      </c>
      <c r="N362" s="64">
        <v>881548.1</v>
      </c>
      <c r="O362" s="65">
        <v>0</v>
      </c>
      <c r="P362" s="66">
        <v>969702.91</v>
      </c>
      <c r="Q362" s="64">
        <v>789378.66</v>
      </c>
      <c r="R362" s="65">
        <v>0</v>
      </c>
      <c r="S362" s="66">
        <f t="shared" si="127"/>
        <v>868316.52600000007</v>
      </c>
      <c r="T362" s="64">
        <v>654642.52</v>
      </c>
      <c r="U362" s="65">
        <v>0</v>
      </c>
      <c r="V362" s="67">
        <f t="shared" si="128"/>
        <v>720106.77200000011</v>
      </c>
      <c r="W362" s="64">
        <v>1018560.28</v>
      </c>
      <c r="X362" s="65">
        <v>0</v>
      </c>
      <c r="Y362" s="67">
        <f t="shared" si="124"/>
        <v>1120416.3080000002</v>
      </c>
      <c r="Z362" s="64">
        <v>1272324.69</v>
      </c>
      <c r="AA362" s="68">
        <v>0</v>
      </c>
      <c r="AB362" s="65">
        <v>0</v>
      </c>
      <c r="AC362" s="67">
        <f t="shared" si="129"/>
        <v>1399557.159</v>
      </c>
      <c r="AD362" s="64">
        <v>1142190.1000000001</v>
      </c>
      <c r="AE362" s="68">
        <v>0</v>
      </c>
      <c r="AF362" s="65">
        <v>0</v>
      </c>
      <c r="AG362" s="67">
        <f t="shared" si="130"/>
        <v>1256409.1100000001</v>
      </c>
      <c r="AH362" s="64">
        <v>1364434.6</v>
      </c>
      <c r="AI362" s="68">
        <v>0</v>
      </c>
      <c r="AJ362" s="64">
        <v>0</v>
      </c>
      <c r="AK362" s="67">
        <f t="shared" si="131"/>
        <v>1500878.0600000003</v>
      </c>
      <c r="AL362" s="64">
        <v>1552092.04</v>
      </c>
      <c r="AM362" s="68">
        <v>0</v>
      </c>
      <c r="AN362" s="64">
        <v>0</v>
      </c>
      <c r="AO362" s="67">
        <f t="shared" si="132"/>
        <v>1707301.2440000002</v>
      </c>
      <c r="AP362" s="69"/>
      <c r="AQ362" s="69"/>
      <c r="AR362" s="69"/>
      <c r="AS362" s="69"/>
      <c r="AT362" s="69"/>
      <c r="AU362" s="71"/>
      <c r="AV362" s="64">
        <v>0</v>
      </c>
      <c r="AW362" s="64">
        <v>0</v>
      </c>
      <c r="AX362" s="64">
        <v>0</v>
      </c>
      <c r="AY362" s="64">
        <v>0</v>
      </c>
      <c r="AZ362" s="64"/>
      <c r="BA362" s="64"/>
      <c r="BB362" s="64"/>
      <c r="BC362" s="64"/>
      <c r="BD362" s="72">
        <f t="shared" si="133"/>
        <v>1396912.38</v>
      </c>
      <c r="BE362" s="73">
        <f t="shared" si="125"/>
        <v>886.37</v>
      </c>
      <c r="BF362" s="74">
        <f t="shared" ref="BF362:BF363" si="141">+$BJ$600</f>
        <v>3373.62</v>
      </c>
      <c r="BG362" s="66">
        <f t="shared" si="126"/>
        <v>3919906</v>
      </c>
      <c r="BH362" s="75">
        <f t="shared" si="134"/>
        <v>1.4700431085475762E-3</v>
      </c>
      <c r="BI362" s="76">
        <f t="shared" si="135"/>
        <v>1.4700431085475801E-3</v>
      </c>
      <c r="BJ362" s="76">
        <f>+BI362-'Izračun udjela za 2024. (euri)'!BI362</f>
        <v>1.666189968006597E-8</v>
      </c>
    </row>
    <row r="363" spans="1:62" ht="15.75" customHeight="1" x14ac:dyDescent="0.25">
      <c r="A363" s="60">
        <v>1</v>
      </c>
      <c r="B363" s="61">
        <v>399</v>
      </c>
      <c r="C363" s="61">
        <v>19</v>
      </c>
      <c r="D363" s="62" t="s">
        <v>87</v>
      </c>
      <c r="E363" s="62" t="s">
        <v>442</v>
      </c>
      <c r="F363" s="63">
        <v>2046</v>
      </c>
      <c r="G363" s="64">
        <v>10</v>
      </c>
      <c r="H363" s="64">
        <v>1376808.34</v>
      </c>
      <c r="I363" s="65">
        <v>0</v>
      </c>
      <c r="J363" s="66">
        <v>1514489.1740000001</v>
      </c>
      <c r="K363" s="64">
        <v>1530199.18</v>
      </c>
      <c r="L363" s="65">
        <v>0</v>
      </c>
      <c r="M363" s="66">
        <v>1683219.098</v>
      </c>
      <c r="N363" s="64">
        <v>1056994.54</v>
      </c>
      <c r="O363" s="65">
        <v>0</v>
      </c>
      <c r="P363" s="66">
        <v>1162693.9940000002</v>
      </c>
      <c r="Q363" s="64">
        <v>947091.8</v>
      </c>
      <c r="R363" s="65">
        <v>0</v>
      </c>
      <c r="S363" s="66">
        <f t="shared" si="127"/>
        <v>1041800.9800000001</v>
      </c>
      <c r="T363" s="64">
        <v>916421.72</v>
      </c>
      <c r="U363" s="65">
        <v>0</v>
      </c>
      <c r="V363" s="67">
        <f t="shared" si="128"/>
        <v>1008063.892</v>
      </c>
      <c r="W363" s="64">
        <v>1591742.65</v>
      </c>
      <c r="X363" s="65">
        <v>0</v>
      </c>
      <c r="Y363" s="67">
        <f t="shared" si="124"/>
        <v>1750916.915</v>
      </c>
      <c r="Z363" s="64">
        <v>5531851.9100000001</v>
      </c>
      <c r="AA363" s="68">
        <v>251668.95</v>
      </c>
      <c r="AB363" s="65">
        <v>0</v>
      </c>
      <c r="AC363" s="67">
        <f t="shared" si="129"/>
        <v>8202351.256000001</v>
      </c>
      <c r="AD363" s="64">
        <v>4362311.37</v>
      </c>
      <c r="AE363" s="68">
        <v>294016.75</v>
      </c>
      <c r="AF363" s="65">
        <v>0</v>
      </c>
      <c r="AG363" s="67">
        <f t="shared" si="130"/>
        <v>7072224.0820000004</v>
      </c>
      <c r="AH363" s="64">
        <v>4397144.6500000004</v>
      </c>
      <c r="AI363" s="68">
        <v>406399.06</v>
      </c>
      <c r="AJ363" s="64">
        <v>0</v>
      </c>
      <c r="AK363" s="67">
        <f t="shared" si="131"/>
        <v>7234420.1490000002</v>
      </c>
      <c r="AL363" s="64">
        <v>3309972.65</v>
      </c>
      <c r="AM363" s="68">
        <v>448924.66</v>
      </c>
      <c r="AN363" s="64">
        <v>0</v>
      </c>
      <c r="AO363" s="67">
        <f t="shared" si="132"/>
        <v>6044552.7890000008</v>
      </c>
      <c r="AP363" s="69"/>
      <c r="AQ363" s="69"/>
      <c r="AR363" s="69"/>
      <c r="AS363" s="69"/>
      <c r="AT363" s="69"/>
      <c r="AU363" s="71"/>
      <c r="AV363" s="64">
        <v>1451</v>
      </c>
      <c r="AW363" s="64">
        <v>1574</v>
      </c>
      <c r="AX363" s="64">
        <v>1724</v>
      </c>
      <c r="AY363" s="64">
        <v>1756</v>
      </c>
      <c r="AZ363" s="64"/>
      <c r="BA363" s="64"/>
      <c r="BB363" s="64"/>
      <c r="BC363" s="64"/>
      <c r="BD363" s="72">
        <f t="shared" si="133"/>
        <v>6060893.04</v>
      </c>
      <c r="BE363" s="73">
        <f t="shared" si="125"/>
        <v>2962.31</v>
      </c>
      <c r="BF363" s="74">
        <f t="shared" si="141"/>
        <v>3373.62</v>
      </c>
      <c r="BG363" s="66">
        <f t="shared" si="126"/>
        <v>841540.25999999989</v>
      </c>
      <c r="BH363" s="75">
        <f t="shared" si="134"/>
        <v>3.1559441980964222E-4</v>
      </c>
      <c r="BI363" s="76">
        <f t="shared" si="135"/>
        <v>3.1559441980964201E-4</v>
      </c>
      <c r="BJ363" s="76">
        <f>+BI363-'Izračun udjela za 2024. (euri)'!BI363</f>
        <v>5.805707446401593E-8</v>
      </c>
    </row>
    <row r="364" spans="1:62" ht="15.75" customHeight="1" x14ac:dyDescent="0.25">
      <c r="A364" s="60">
        <v>1</v>
      </c>
      <c r="B364" s="61">
        <v>400</v>
      </c>
      <c r="C364" s="61">
        <v>4</v>
      </c>
      <c r="D364" s="62" t="s">
        <v>91</v>
      </c>
      <c r="E364" s="62" t="s">
        <v>443</v>
      </c>
      <c r="F364" s="63">
        <v>4224</v>
      </c>
      <c r="G364" s="64">
        <v>12</v>
      </c>
      <c r="H364" s="64">
        <v>3630501.91</v>
      </c>
      <c r="I364" s="65">
        <v>331232.09289999999</v>
      </c>
      <c r="J364" s="66">
        <v>3695182.1951520005</v>
      </c>
      <c r="K364" s="64">
        <v>3297827.49</v>
      </c>
      <c r="L364" s="65">
        <v>324874.81530000002</v>
      </c>
      <c r="M364" s="66">
        <v>3329706.9956640005</v>
      </c>
      <c r="N364" s="64">
        <v>3904139.28</v>
      </c>
      <c r="O364" s="65">
        <v>184050.90900000001</v>
      </c>
      <c r="P364" s="66">
        <v>4166498.9755200003</v>
      </c>
      <c r="Q364" s="64">
        <v>5002117.4000000004</v>
      </c>
      <c r="R364" s="65">
        <v>238813.2654</v>
      </c>
      <c r="S364" s="66">
        <f t="shared" si="127"/>
        <v>5334900.630752001</v>
      </c>
      <c r="T364" s="64">
        <v>4195835.47</v>
      </c>
      <c r="U364" s="65">
        <v>201417.96717600001</v>
      </c>
      <c r="V364" s="67">
        <f t="shared" si="128"/>
        <v>4473747.6031628801</v>
      </c>
      <c r="W364" s="64">
        <v>5757172.3899999997</v>
      </c>
      <c r="X364" s="65">
        <v>274150.82584900002</v>
      </c>
      <c r="Y364" s="67">
        <f t="shared" si="124"/>
        <v>6140984.1518491199</v>
      </c>
      <c r="Z364" s="64">
        <v>7340130.1200000001</v>
      </c>
      <c r="AA364" s="68">
        <v>183693.79</v>
      </c>
      <c r="AB364" s="65">
        <v>349529.633547</v>
      </c>
      <c r="AC364" s="67">
        <f t="shared" si="129"/>
        <v>8541015.5000273604</v>
      </c>
      <c r="AD364" s="64">
        <v>6604878.3799999999</v>
      </c>
      <c r="AE364" s="68">
        <v>136419.57</v>
      </c>
      <c r="AF364" s="65">
        <v>314517.66394400003</v>
      </c>
      <c r="AG364" s="67">
        <f t="shared" si="130"/>
        <v>7833214.0835827198</v>
      </c>
      <c r="AH364" s="64">
        <v>6005529.8600000003</v>
      </c>
      <c r="AI364" s="68">
        <v>140371.32999999999</v>
      </c>
      <c r="AJ364" s="64">
        <v>285977.08224100003</v>
      </c>
      <c r="AK364" s="67">
        <f t="shared" si="131"/>
        <v>7258363.2214900814</v>
      </c>
      <c r="AL364" s="64">
        <v>7780324.7999999998</v>
      </c>
      <c r="AM364" s="68">
        <v>136922.85999999999</v>
      </c>
      <c r="AN364" s="64">
        <v>370490.94124700001</v>
      </c>
      <c r="AO364" s="67">
        <f t="shared" si="132"/>
        <v>9135180.3186033592</v>
      </c>
      <c r="AP364" s="69"/>
      <c r="AQ364" s="69"/>
      <c r="AR364" s="69"/>
      <c r="AS364" s="69"/>
      <c r="AT364" s="69"/>
      <c r="AU364" s="71"/>
      <c r="AV364" s="64">
        <v>546</v>
      </c>
      <c r="AW364" s="64">
        <v>560</v>
      </c>
      <c r="AX364" s="64">
        <v>601</v>
      </c>
      <c r="AY364" s="64">
        <v>589</v>
      </c>
      <c r="AZ364" s="64"/>
      <c r="BA364" s="64"/>
      <c r="BB364" s="64"/>
      <c r="BC364" s="64"/>
      <c r="BD364" s="72">
        <f t="shared" si="133"/>
        <v>7781751.46</v>
      </c>
      <c r="BE364" s="73">
        <f t="shared" si="125"/>
        <v>1842.27</v>
      </c>
      <c r="BF364" s="74">
        <f>+$BJ$601</f>
        <v>3415.13</v>
      </c>
      <c r="BG364" s="66">
        <f t="shared" si="126"/>
        <v>6643760.6400000006</v>
      </c>
      <c r="BH364" s="75">
        <f t="shared" si="134"/>
        <v>2.4915430481423882E-3</v>
      </c>
      <c r="BI364" s="76">
        <f t="shared" si="135"/>
        <v>2.49154304814239E-3</v>
      </c>
      <c r="BJ364" s="76">
        <f>+BI364-'Izračun udjela za 2024. (euri)'!BI364</f>
        <v>-7.490798836990234E-8</v>
      </c>
    </row>
    <row r="365" spans="1:62" ht="15.75" customHeight="1" x14ac:dyDescent="0.25">
      <c r="A365" s="60">
        <v>1</v>
      </c>
      <c r="B365" s="61">
        <v>402</v>
      </c>
      <c r="C365" s="61">
        <v>19</v>
      </c>
      <c r="D365" s="62" t="s">
        <v>87</v>
      </c>
      <c r="E365" s="62" t="s">
        <v>444</v>
      </c>
      <c r="F365" s="63">
        <v>868</v>
      </c>
      <c r="G365" s="64">
        <v>10</v>
      </c>
      <c r="H365" s="64">
        <v>923929.02</v>
      </c>
      <c r="I365" s="65">
        <v>0</v>
      </c>
      <c r="J365" s="66">
        <v>1016321.9220000001</v>
      </c>
      <c r="K365" s="64">
        <v>1218073.06</v>
      </c>
      <c r="L365" s="65">
        <v>0</v>
      </c>
      <c r="M365" s="66">
        <v>1339880.3660000002</v>
      </c>
      <c r="N365" s="64">
        <v>980209.26</v>
      </c>
      <c r="O365" s="65">
        <v>0</v>
      </c>
      <c r="P365" s="66">
        <v>1078230.186</v>
      </c>
      <c r="Q365" s="64">
        <v>1031199.71</v>
      </c>
      <c r="R365" s="65">
        <v>0</v>
      </c>
      <c r="S365" s="66">
        <f t="shared" si="127"/>
        <v>1134319.6810000001</v>
      </c>
      <c r="T365" s="64">
        <v>965776.87</v>
      </c>
      <c r="U365" s="65">
        <v>0</v>
      </c>
      <c r="V365" s="67">
        <f t="shared" si="128"/>
        <v>1062354.557</v>
      </c>
      <c r="W365" s="64">
        <v>955593.93</v>
      </c>
      <c r="X365" s="65">
        <v>0</v>
      </c>
      <c r="Y365" s="67">
        <f t="shared" si="124"/>
        <v>1051153.3230000001</v>
      </c>
      <c r="Z365" s="64">
        <v>1348770.46</v>
      </c>
      <c r="AA365" s="68">
        <v>94320.69</v>
      </c>
      <c r="AB365" s="65">
        <v>0</v>
      </c>
      <c r="AC365" s="67">
        <f t="shared" si="129"/>
        <v>2086094.7470000002</v>
      </c>
      <c r="AD365" s="64">
        <v>1099111.3500000001</v>
      </c>
      <c r="AE365" s="68">
        <v>86111.11</v>
      </c>
      <c r="AF365" s="65">
        <v>0</v>
      </c>
      <c r="AG365" s="67">
        <f t="shared" si="130"/>
        <v>1789150.2640000004</v>
      </c>
      <c r="AH365" s="64">
        <v>921511.26</v>
      </c>
      <c r="AI365" s="68">
        <v>98779.92</v>
      </c>
      <c r="AJ365" s="64">
        <v>0</v>
      </c>
      <c r="AK365" s="67">
        <f t="shared" si="131"/>
        <v>1698654.4739999999</v>
      </c>
      <c r="AL365" s="64">
        <v>1570530.44</v>
      </c>
      <c r="AM365" s="68">
        <v>131300.29</v>
      </c>
      <c r="AN365" s="64">
        <v>0</v>
      </c>
      <c r="AO365" s="67">
        <f t="shared" si="132"/>
        <v>2452703.165</v>
      </c>
      <c r="AP365" s="69"/>
      <c r="AQ365" s="69"/>
      <c r="AR365" s="69"/>
      <c r="AS365" s="69"/>
      <c r="AT365" s="69"/>
      <c r="AU365" s="71"/>
      <c r="AV365" s="64">
        <v>428</v>
      </c>
      <c r="AW365" s="64">
        <v>409</v>
      </c>
      <c r="AX365" s="64">
        <v>481</v>
      </c>
      <c r="AY365" s="64">
        <v>527</v>
      </c>
      <c r="AZ365" s="64"/>
      <c r="BA365" s="64"/>
      <c r="BB365" s="64"/>
      <c r="BC365" s="64"/>
      <c r="BD365" s="72">
        <f t="shared" si="133"/>
        <v>1815551.19</v>
      </c>
      <c r="BE365" s="73">
        <f t="shared" si="125"/>
        <v>2091.65</v>
      </c>
      <c r="BF365" s="74">
        <f t="shared" ref="BF365:BF366" si="142">+$BJ$600</f>
        <v>3373.62</v>
      </c>
      <c r="BG365" s="66">
        <f t="shared" si="126"/>
        <v>1112749.9599999997</v>
      </c>
      <c r="BH365" s="75">
        <f t="shared" si="134"/>
        <v>4.1730347876571295E-4</v>
      </c>
      <c r="BI365" s="76">
        <f t="shared" si="135"/>
        <v>4.17303478765713E-4</v>
      </c>
      <c r="BJ365" s="76">
        <f>+BI365-'Izračun udjela za 2024. (euri)'!BI365</f>
        <v>1.4986710300979745E-8</v>
      </c>
    </row>
    <row r="366" spans="1:62" ht="15.75" customHeight="1" x14ac:dyDescent="0.25">
      <c r="A366" s="60">
        <v>1</v>
      </c>
      <c r="B366" s="61">
        <v>405</v>
      </c>
      <c r="C366" s="61">
        <v>6</v>
      </c>
      <c r="D366" s="62" t="s">
        <v>87</v>
      </c>
      <c r="E366" s="62" t="s">
        <v>445</v>
      </c>
      <c r="F366" s="63">
        <v>2789</v>
      </c>
      <c r="G366" s="64">
        <v>10</v>
      </c>
      <c r="H366" s="64">
        <v>2094393.45</v>
      </c>
      <c r="I366" s="65">
        <v>0</v>
      </c>
      <c r="J366" s="66">
        <v>2303832.7949999999</v>
      </c>
      <c r="K366" s="64">
        <v>2045920.06</v>
      </c>
      <c r="L366" s="65">
        <v>0</v>
      </c>
      <c r="M366" s="66">
        <v>2250512.0660000001</v>
      </c>
      <c r="N366" s="64">
        <v>1447524.77</v>
      </c>
      <c r="O366" s="65">
        <v>0</v>
      </c>
      <c r="P366" s="66">
        <v>1592277.2470000002</v>
      </c>
      <c r="Q366" s="64">
        <v>1558601.69</v>
      </c>
      <c r="R366" s="65">
        <v>0</v>
      </c>
      <c r="S366" s="66">
        <f t="shared" si="127"/>
        <v>1714461.8590000002</v>
      </c>
      <c r="T366" s="64">
        <v>1267848.1200000001</v>
      </c>
      <c r="U366" s="65">
        <v>0</v>
      </c>
      <c r="V366" s="67">
        <f t="shared" si="128"/>
        <v>1394632.9320000003</v>
      </c>
      <c r="W366" s="64">
        <v>2133402.2400000002</v>
      </c>
      <c r="X366" s="65">
        <v>0</v>
      </c>
      <c r="Y366" s="67">
        <f t="shared" si="124"/>
        <v>2346742.4640000006</v>
      </c>
      <c r="Z366" s="64">
        <v>2198612.19</v>
      </c>
      <c r="AA366" s="68">
        <v>3900</v>
      </c>
      <c r="AB366" s="65">
        <v>0</v>
      </c>
      <c r="AC366" s="67">
        <f t="shared" si="129"/>
        <v>2417483.409</v>
      </c>
      <c r="AD366" s="64">
        <v>2477218.92</v>
      </c>
      <c r="AE366" s="68">
        <v>620</v>
      </c>
      <c r="AF366" s="65">
        <v>0</v>
      </c>
      <c r="AG366" s="67">
        <f t="shared" si="130"/>
        <v>2727558.8119999999</v>
      </c>
      <c r="AH366" s="64">
        <v>2371206</v>
      </c>
      <c r="AI366" s="68">
        <v>750</v>
      </c>
      <c r="AJ366" s="64">
        <v>0</v>
      </c>
      <c r="AK366" s="67">
        <f t="shared" si="131"/>
        <v>2612451.6</v>
      </c>
      <c r="AL366" s="64">
        <v>3048225.08</v>
      </c>
      <c r="AM366" s="68">
        <v>900</v>
      </c>
      <c r="AN366" s="64">
        <v>0</v>
      </c>
      <c r="AO366" s="67">
        <f t="shared" si="132"/>
        <v>3357007.5880000005</v>
      </c>
      <c r="AP366" s="69"/>
      <c r="AQ366" s="69"/>
      <c r="AR366" s="69"/>
      <c r="AS366" s="69"/>
      <c r="AT366" s="69"/>
      <c r="AU366" s="71"/>
      <c r="AV366" s="64">
        <v>2</v>
      </c>
      <c r="AW366" s="64">
        <v>2</v>
      </c>
      <c r="AX366" s="64">
        <v>3</v>
      </c>
      <c r="AY366" s="64">
        <v>3</v>
      </c>
      <c r="AZ366" s="64"/>
      <c r="BA366" s="64"/>
      <c r="BB366" s="64"/>
      <c r="BC366" s="64"/>
      <c r="BD366" s="72">
        <f t="shared" si="133"/>
        <v>2692248.77</v>
      </c>
      <c r="BE366" s="73">
        <f t="shared" si="125"/>
        <v>965.31</v>
      </c>
      <c r="BF366" s="74">
        <f t="shared" si="142"/>
        <v>3373.62</v>
      </c>
      <c r="BG366" s="66">
        <f t="shared" si="126"/>
        <v>6716776.5899999999</v>
      </c>
      <c r="BH366" s="75">
        <f t="shared" si="134"/>
        <v>2.5189254889742738E-3</v>
      </c>
      <c r="BI366" s="76">
        <f t="shared" si="135"/>
        <v>2.5189254889742699E-3</v>
      </c>
      <c r="BJ366" s="76">
        <f>+BI366-'Izračun udjela za 2024. (euri)'!BI366</f>
        <v>5.2302430639944442E-8</v>
      </c>
    </row>
    <row r="367" spans="1:62" ht="15.75" customHeight="1" x14ac:dyDescent="0.25">
      <c r="A367" s="60">
        <v>1</v>
      </c>
      <c r="B367" s="61">
        <v>406</v>
      </c>
      <c r="C367" s="61">
        <v>17</v>
      </c>
      <c r="D367" s="62" t="s">
        <v>91</v>
      </c>
      <c r="E367" s="62" t="s">
        <v>446</v>
      </c>
      <c r="F367" s="63">
        <v>24862</v>
      </c>
      <c r="G367" s="64">
        <v>12</v>
      </c>
      <c r="H367" s="64">
        <v>51845498.32</v>
      </c>
      <c r="I367" s="65">
        <v>4666097.4062000001</v>
      </c>
      <c r="J367" s="66">
        <v>52840929.023456007</v>
      </c>
      <c r="K367" s="64">
        <v>53028468.039999999</v>
      </c>
      <c r="L367" s="65">
        <v>4772564.7495999997</v>
      </c>
      <c r="M367" s="66">
        <v>54046611.685248002</v>
      </c>
      <c r="N367" s="64">
        <v>47661808.350000001</v>
      </c>
      <c r="O367" s="65">
        <v>4289559.1146999998</v>
      </c>
      <c r="P367" s="66">
        <v>48576919.143536009</v>
      </c>
      <c r="Q367" s="64">
        <v>49477909.520000003</v>
      </c>
      <c r="R367" s="65">
        <v>4485985.2297</v>
      </c>
      <c r="S367" s="66">
        <f t="shared" si="127"/>
        <v>50390955.205136009</v>
      </c>
      <c r="T367" s="64">
        <v>48324280.579999998</v>
      </c>
      <c r="U367" s="65">
        <v>4383885.5961100003</v>
      </c>
      <c r="V367" s="67">
        <f t="shared" si="128"/>
        <v>49213242.381956801</v>
      </c>
      <c r="W367" s="64">
        <v>55071731.609999999</v>
      </c>
      <c r="X367" s="65">
        <v>5006519.5306179998</v>
      </c>
      <c r="Y367" s="67">
        <f t="shared" si="124"/>
        <v>56073037.52890785</v>
      </c>
      <c r="Z367" s="64">
        <v>65426869</v>
      </c>
      <c r="AA367" s="68">
        <v>598852.94999999995</v>
      </c>
      <c r="AB367" s="65">
        <v>5947895.2663850002</v>
      </c>
      <c r="AC367" s="67">
        <f t="shared" si="129"/>
        <v>67210775.277648792</v>
      </c>
      <c r="AD367" s="64">
        <v>62884551.789999999</v>
      </c>
      <c r="AE367" s="68">
        <v>235527.43</v>
      </c>
      <c r="AF367" s="65">
        <v>5800370.5984049998</v>
      </c>
      <c r="AG367" s="67">
        <f t="shared" si="130"/>
        <v>64841452.21298641</v>
      </c>
      <c r="AH367" s="64">
        <v>57606139.619999997</v>
      </c>
      <c r="AI367" s="68">
        <v>284733</v>
      </c>
      <c r="AJ367" s="64">
        <v>5315767.7913549999</v>
      </c>
      <c r="AK367" s="67">
        <f t="shared" si="131"/>
        <v>59660875.488082401</v>
      </c>
      <c r="AL367" s="64">
        <v>69015308.390000001</v>
      </c>
      <c r="AM367" s="68">
        <v>262154.06</v>
      </c>
      <c r="AN367" s="64">
        <v>6202710.4795620004</v>
      </c>
      <c r="AO367" s="67">
        <f t="shared" si="132"/>
        <v>71602097.112490565</v>
      </c>
      <c r="AP367" s="69"/>
      <c r="AQ367" s="69"/>
      <c r="AR367" s="69"/>
      <c r="AS367" s="69"/>
      <c r="AT367" s="69"/>
      <c r="AU367" s="71"/>
      <c r="AV367" s="64">
        <v>753</v>
      </c>
      <c r="AW367" s="64">
        <v>697</v>
      </c>
      <c r="AX367" s="64">
        <v>842</v>
      </c>
      <c r="AY367" s="64">
        <v>920</v>
      </c>
      <c r="AZ367" s="64"/>
      <c r="BA367" s="64"/>
      <c r="BB367" s="64"/>
      <c r="BC367" s="64"/>
      <c r="BD367" s="72">
        <f t="shared" si="133"/>
        <v>63877647.520000003</v>
      </c>
      <c r="BE367" s="73">
        <f t="shared" si="125"/>
        <v>2569.29</v>
      </c>
      <c r="BF367" s="74">
        <f>+$BJ$601</f>
        <v>3415.13</v>
      </c>
      <c r="BG367" s="66">
        <f t="shared" si="126"/>
        <v>21029274.080000002</v>
      </c>
      <c r="BH367" s="75">
        <f t="shared" si="134"/>
        <v>7.8863981531858609E-3</v>
      </c>
      <c r="BI367" s="76">
        <f t="shared" si="135"/>
        <v>7.8863981531858592E-3</v>
      </c>
      <c r="BJ367" s="76">
        <f>+BI367-'Izračun udjela za 2024. (euri)'!BI367</f>
        <v>-5.6912595716024361E-7</v>
      </c>
    </row>
    <row r="368" spans="1:62" ht="15.75" customHeight="1" x14ac:dyDescent="0.25">
      <c r="A368" s="60">
        <v>1</v>
      </c>
      <c r="B368" s="61">
        <v>407</v>
      </c>
      <c r="C368" s="61">
        <v>10</v>
      </c>
      <c r="D368" s="62" t="s">
        <v>87</v>
      </c>
      <c r="E368" s="62" t="s">
        <v>447</v>
      </c>
      <c r="F368" s="63">
        <v>1897</v>
      </c>
      <c r="G368" s="64">
        <v>10</v>
      </c>
      <c r="H368" s="64">
        <v>820471.89</v>
      </c>
      <c r="I368" s="65">
        <v>0</v>
      </c>
      <c r="J368" s="66">
        <v>902519.07900000014</v>
      </c>
      <c r="K368" s="64">
        <v>781431.92</v>
      </c>
      <c r="L368" s="65">
        <v>0</v>
      </c>
      <c r="M368" s="66">
        <v>859575.11200000008</v>
      </c>
      <c r="N368" s="64">
        <v>296284.14</v>
      </c>
      <c r="O368" s="65">
        <v>0</v>
      </c>
      <c r="P368" s="66">
        <v>325912.55400000006</v>
      </c>
      <c r="Q368" s="64">
        <v>771425.3</v>
      </c>
      <c r="R368" s="65">
        <v>0</v>
      </c>
      <c r="S368" s="66">
        <f t="shared" si="127"/>
        <v>848567.83000000007</v>
      </c>
      <c r="T368" s="64">
        <v>822799.4</v>
      </c>
      <c r="U368" s="65">
        <v>0</v>
      </c>
      <c r="V368" s="67">
        <f t="shared" si="128"/>
        <v>905079.34000000008</v>
      </c>
      <c r="W368" s="64">
        <v>1579933.11</v>
      </c>
      <c r="X368" s="65">
        <v>0</v>
      </c>
      <c r="Y368" s="67">
        <f t="shared" si="124"/>
        <v>1737926.4210000003</v>
      </c>
      <c r="Z368" s="64">
        <v>1689532.77</v>
      </c>
      <c r="AA368" s="68">
        <v>0</v>
      </c>
      <c r="AB368" s="65">
        <v>0</v>
      </c>
      <c r="AC368" s="67">
        <f t="shared" si="129"/>
        <v>1858486.0470000003</v>
      </c>
      <c r="AD368" s="64">
        <v>1462507.94</v>
      </c>
      <c r="AE368" s="68">
        <v>0</v>
      </c>
      <c r="AF368" s="65">
        <v>0</v>
      </c>
      <c r="AG368" s="67">
        <f t="shared" si="130"/>
        <v>1608758.7340000002</v>
      </c>
      <c r="AH368" s="64">
        <v>1781726.83</v>
      </c>
      <c r="AI368" s="68">
        <v>0</v>
      </c>
      <c r="AJ368" s="64">
        <v>0</v>
      </c>
      <c r="AK368" s="67">
        <f t="shared" si="131"/>
        <v>1959899.5130000003</v>
      </c>
      <c r="AL368" s="64">
        <v>2849557.55</v>
      </c>
      <c r="AM368" s="68">
        <v>0</v>
      </c>
      <c r="AN368" s="64">
        <v>0</v>
      </c>
      <c r="AO368" s="67">
        <f t="shared" si="132"/>
        <v>3134513.3050000002</v>
      </c>
      <c r="AP368" s="69"/>
      <c r="AQ368" s="69"/>
      <c r="AR368" s="69"/>
      <c r="AS368" s="69"/>
      <c r="AT368" s="69"/>
      <c r="AU368" s="71"/>
      <c r="AV368" s="64">
        <v>0</v>
      </c>
      <c r="AW368" s="64">
        <v>0</v>
      </c>
      <c r="AX368" s="64">
        <v>0</v>
      </c>
      <c r="AY368" s="64">
        <v>0</v>
      </c>
      <c r="AZ368" s="64"/>
      <c r="BA368" s="64"/>
      <c r="BB368" s="64"/>
      <c r="BC368" s="64"/>
      <c r="BD368" s="72">
        <f t="shared" si="133"/>
        <v>2059916.8</v>
      </c>
      <c r="BE368" s="73">
        <f t="shared" si="125"/>
        <v>1085.8800000000001</v>
      </c>
      <c r="BF368" s="74">
        <f>+$BJ$600</f>
        <v>3373.62</v>
      </c>
      <c r="BG368" s="66">
        <f t="shared" si="126"/>
        <v>4339842.7799999993</v>
      </c>
      <c r="BH368" s="75">
        <f t="shared" si="134"/>
        <v>1.62752779554381E-3</v>
      </c>
      <c r="BI368" s="76">
        <f t="shared" si="135"/>
        <v>1.62752779554381E-3</v>
      </c>
      <c r="BJ368" s="76">
        <f>+BI368-'Izračun udjela za 2024. (euri)'!BI368</f>
        <v>2.3045546910030468E-8</v>
      </c>
    </row>
    <row r="369" spans="1:62" ht="15.75" customHeight="1" x14ac:dyDescent="0.25">
      <c r="A369" s="60">
        <v>1</v>
      </c>
      <c r="B369" s="61">
        <v>409</v>
      </c>
      <c r="C369" s="61">
        <v>17</v>
      </c>
      <c r="D369" s="62" t="s">
        <v>91</v>
      </c>
      <c r="E369" s="62" t="s">
        <v>448</v>
      </c>
      <c r="F369" s="63">
        <v>160577</v>
      </c>
      <c r="G369" s="64">
        <v>15</v>
      </c>
      <c r="H369" s="64">
        <v>589111228.66999996</v>
      </c>
      <c r="I369" s="65">
        <v>53019874.287699997</v>
      </c>
      <c r="J369" s="66">
        <v>616505057.53964496</v>
      </c>
      <c r="K369" s="64">
        <v>580996654.75999999</v>
      </c>
      <c r="L369" s="65">
        <v>52289564.546599999</v>
      </c>
      <c r="M369" s="66">
        <v>608013153.74540997</v>
      </c>
      <c r="N369" s="64">
        <v>511239711.80000001</v>
      </c>
      <c r="O369" s="65">
        <v>46011562.0656</v>
      </c>
      <c r="P369" s="66">
        <v>535012372.19455999</v>
      </c>
      <c r="Q369" s="64">
        <v>536231805.67000002</v>
      </c>
      <c r="R369" s="65">
        <v>48598526.463</v>
      </c>
      <c r="S369" s="66">
        <f t="shared" si="127"/>
        <v>560778271.08805001</v>
      </c>
      <c r="T369" s="64">
        <v>518327153.17000002</v>
      </c>
      <c r="U369" s="65">
        <v>51009795.237043999</v>
      </c>
      <c r="V369" s="67">
        <f t="shared" si="128"/>
        <v>537414961.62289941</v>
      </c>
      <c r="W369" s="64">
        <v>609006086.57000005</v>
      </c>
      <c r="X369" s="65">
        <v>79435724.420616001</v>
      </c>
      <c r="Y369" s="67">
        <f t="shared" si="124"/>
        <v>609005916.47179163</v>
      </c>
      <c r="Z369" s="64">
        <v>658698370.87</v>
      </c>
      <c r="AA369" s="68">
        <v>10782382.949999999</v>
      </c>
      <c r="AB369" s="65">
        <v>85917338.726882994</v>
      </c>
      <c r="AC369" s="67">
        <f t="shared" si="129"/>
        <v>682137046.57208443</v>
      </c>
      <c r="AD369" s="64">
        <v>631480260.95000005</v>
      </c>
      <c r="AE369" s="68">
        <v>5570667.5800000001</v>
      </c>
      <c r="AF369" s="65">
        <v>83109239.414610997</v>
      </c>
      <c r="AG369" s="67">
        <f t="shared" si="130"/>
        <v>657697482.04869735</v>
      </c>
      <c r="AH369" s="64">
        <v>565644534.37</v>
      </c>
      <c r="AI369" s="68">
        <v>7510081.5099999998</v>
      </c>
      <c r="AJ369" s="64">
        <v>73779730.669018999</v>
      </c>
      <c r="AK369" s="67">
        <f t="shared" si="131"/>
        <v>593945355.51962817</v>
      </c>
      <c r="AL369" s="64">
        <v>701414256.14999998</v>
      </c>
      <c r="AM369" s="68">
        <v>8031202.96</v>
      </c>
      <c r="AN369" s="64">
        <v>91488922.064912006</v>
      </c>
      <c r="AO369" s="67">
        <f t="shared" si="132"/>
        <v>729986800.79385114</v>
      </c>
      <c r="AP369" s="69"/>
      <c r="AQ369" s="69"/>
      <c r="AR369" s="69"/>
      <c r="AS369" s="69"/>
      <c r="AT369" s="69"/>
      <c r="AU369" s="71"/>
      <c r="AV369" s="64">
        <v>20776</v>
      </c>
      <c r="AW369" s="64">
        <v>19407</v>
      </c>
      <c r="AX369" s="64">
        <v>21413</v>
      </c>
      <c r="AY369" s="64">
        <v>21918</v>
      </c>
      <c r="AZ369" s="64"/>
      <c r="BA369" s="64"/>
      <c r="BB369" s="64"/>
      <c r="BC369" s="64"/>
      <c r="BD369" s="72">
        <f t="shared" si="133"/>
        <v>654554520.27999997</v>
      </c>
      <c r="BE369" s="73">
        <f t="shared" si="125"/>
        <v>4076.27</v>
      </c>
      <c r="BF369" s="74">
        <f>+$BJ$601</f>
        <v>3415.13</v>
      </c>
      <c r="BG369" s="66">
        <f t="shared" si="126"/>
        <v>0</v>
      </c>
      <c r="BH369" s="75">
        <f t="shared" si="134"/>
        <v>0</v>
      </c>
      <c r="BI369" s="76">
        <f t="shared" si="135"/>
        <v>0</v>
      </c>
      <c r="BJ369" s="76">
        <f>+BI369-'Izračun udjela za 2024. (euri)'!BI369</f>
        <v>0</v>
      </c>
    </row>
    <row r="370" spans="1:62" ht="15.75" customHeight="1" x14ac:dyDescent="0.25">
      <c r="A370" s="60">
        <v>1</v>
      </c>
      <c r="B370" s="61">
        <v>410</v>
      </c>
      <c r="C370" s="61">
        <v>5</v>
      </c>
      <c r="D370" s="62" t="s">
        <v>87</v>
      </c>
      <c r="E370" s="62" t="s">
        <v>449</v>
      </c>
      <c r="F370" s="63">
        <v>4678</v>
      </c>
      <c r="G370" s="64">
        <v>10</v>
      </c>
      <c r="H370" s="64">
        <v>5756580.54</v>
      </c>
      <c r="I370" s="65">
        <v>271382.58919999999</v>
      </c>
      <c r="J370" s="66">
        <v>6033717.7458800003</v>
      </c>
      <c r="K370" s="64">
        <v>5865607.7000000002</v>
      </c>
      <c r="L370" s="65">
        <v>276522.44170000002</v>
      </c>
      <c r="M370" s="66">
        <v>6147993.7841300005</v>
      </c>
      <c r="N370" s="64">
        <v>5536836.9100000001</v>
      </c>
      <c r="O370" s="65">
        <v>261022.75210000001</v>
      </c>
      <c r="P370" s="66">
        <v>5803395.5736900009</v>
      </c>
      <c r="Q370" s="64">
        <v>6442994.3700000001</v>
      </c>
      <c r="R370" s="65">
        <v>305271.44319999998</v>
      </c>
      <c r="S370" s="66">
        <f t="shared" si="127"/>
        <v>6751495.2194800014</v>
      </c>
      <c r="T370" s="64">
        <v>6711981.7599999998</v>
      </c>
      <c r="U370" s="65">
        <v>318450.56462600001</v>
      </c>
      <c r="V370" s="67">
        <f t="shared" si="128"/>
        <v>7032884.3149114009</v>
      </c>
      <c r="W370" s="64">
        <v>7981044.2599999998</v>
      </c>
      <c r="X370" s="65">
        <v>380049.31225800002</v>
      </c>
      <c r="Y370" s="67">
        <f t="shared" si="124"/>
        <v>8361094.4425162012</v>
      </c>
      <c r="Z370" s="64">
        <v>9317280.0299999993</v>
      </c>
      <c r="AA370" s="68">
        <v>6412.5</v>
      </c>
      <c r="AB370" s="65">
        <v>443679.45708899997</v>
      </c>
      <c r="AC370" s="67">
        <f t="shared" si="129"/>
        <v>9757206.8802021015</v>
      </c>
      <c r="AD370" s="64">
        <v>9056447.9199999999</v>
      </c>
      <c r="AE370" s="68">
        <v>6700.81</v>
      </c>
      <c r="AF370" s="65">
        <v>424853.90591500001</v>
      </c>
      <c r="AG370" s="67">
        <f t="shared" si="130"/>
        <v>9500582.5244935006</v>
      </c>
      <c r="AH370" s="64">
        <v>9086710.1699999999</v>
      </c>
      <c r="AI370" s="68">
        <v>1599.94</v>
      </c>
      <c r="AJ370" s="64">
        <v>437488.188157</v>
      </c>
      <c r="AK370" s="67">
        <f t="shared" si="131"/>
        <v>9522284.246027302</v>
      </c>
      <c r="AL370" s="64">
        <v>10956377.710000001</v>
      </c>
      <c r="AM370" s="68">
        <v>3330.44</v>
      </c>
      <c r="AN370" s="64">
        <v>518334.15713100001</v>
      </c>
      <c r="AO370" s="67">
        <f t="shared" si="132"/>
        <v>11488084.424155902</v>
      </c>
      <c r="AP370" s="69"/>
      <c r="AQ370" s="69"/>
      <c r="AR370" s="69"/>
      <c r="AS370" s="69"/>
      <c r="AT370" s="69"/>
      <c r="AU370" s="71"/>
      <c r="AV370" s="64">
        <v>2</v>
      </c>
      <c r="AW370" s="64">
        <v>8</v>
      </c>
      <c r="AX370" s="64">
        <v>6</v>
      </c>
      <c r="AY370" s="64">
        <v>6</v>
      </c>
      <c r="AZ370" s="64"/>
      <c r="BA370" s="64"/>
      <c r="BB370" s="64"/>
      <c r="BC370" s="64"/>
      <c r="BD370" s="72">
        <f t="shared" si="133"/>
        <v>9725850.5</v>
      </c>
      <c r="BE370" s="73">
        <f t="shared" si="125"/>
        <v>2079.06</v>
      </c>
      <c r="BF370" s="74">
        <f t="shared" ref="BF370:BF372" si="143">+$BJ$600</f>
        <v>3373.62</v>
      </c>
      <c r="BG370" s="66">
        <f t="shared" si="126"/>
        <v>6055951.6799999997</v>
      </c>
      <c r="BH370" s="75">
        <f t="shared" si="134"/>
        <v>2.2711029378972652E-3</v>
      </c>
      <c r="BI370" s="76">
        <f t="shared" si="135"/>
        <v>2.2711029378972699E-3</v>
      </c>
      <c r="BJ370" s="76">
        <f>+BI370-'Izračun udjela za 2024. (euri)'!BI370</f>
        <v>9.3654094199865229E-8</v>
      </c>
    </row>
    <row r="371" spans="1:62" ht="15.75" customHeight="1" x14ac:dyDescent="0.25">
      <c r="A371" s="60">
        <v>1</v>
      </c>
      <c r="B371" s="61">
        <v>411</v>
      </c>
      <c r="C371" s="61">
        <v>13</v>
      </c>
      <c r="D371" s="62" t="s">
        <v>87</v>
      </c>
      <c r="E371" s="62" t="s">
        <v>450</v>
      </c>
      <c r="F371" s="63">
        <v>1831</v>
      </c>
      <c r="G371" s="64">
        <v>10</v>
      </c>
      <c r="H371" s="64">
        <v>1133971.54</v>
      </c>
      <c r="I371" s="65">
        <v>0</v>
      </c>
      <c r="J371" s="66">
        <v>1247368.6940000001</v>
      </c>
      <c r="K371" s="64">
        <v>1108639.57</v>
      </c>
      <c r="L371" s="65">
        <v>0</v>
      </c>
      <c r="M371" s="66">
        <v>1219503.5270000002</v>
      </c>
      <c r="N371" s="64">
        <v>685971.45</v>
      </c>
      <c r="O371" s="65">
        <v>0</v>
      </c>
      <c r="P371" s="66">
        <v>754568.59499999997</v>
      </c>
      <c r="Q371" s="64">
        <v>1039666.91</v>
      </c>
      <c r="R371" s="65">
        <v>0</v>
      </c>
      <c r="S371" s="66">
        <f t="shared" si="127"/>
        <v>1143633.601</v>
      </c>
      <c r="T371" s="64">
        <v>736521.48</v>
      </c>
      <c r="U371" s="65">
        <v>0</v>
      </c>
      <c r="V371" s="67">
        <f t="shared" si="128"/>
        <v>810173.62800000003</v>
      </c>
      <c r="W371" s="64">
        <v>1630060.36</v>
      </c>
      <c r="X371" s="65">
        <v>0</v>
      </c>
      <c r="Y371" s="67">
        <f t="shared" si="124"/>
        <v>1793066.3960000002</v>
      </c>
      <c r="Z371" s="64">
        <v>2060958.13</v>
      </c>
      <c r="AA371" s="68">
        <v>30670.85</v>
      </c>
      <c r="AB371" s="65">
        <v>0</v>
      </c>
      <c r="AC371" s="67">
        <f t="shared" si="129"/>
        <v>2309216.0079999999</v>
      </c>
      <c r="AD371" s="64">
        <v>1772275.87</v>
      </c>
      <c r="AE371" s="68">
        <v>17257.09</v>
      </c>
      <c r="AF371" s="65">
        <v>0</v>
      </c>
      <c r="AG371" s="67">
        <f t="shared" si="130"/>
        <v>2006420.6580000003</v>
      </c>
      <c r="AH371" s="64">
        <v>1898927.46</v>
      </c>
      <c r="AI371" s="68">
        <v>16311.99</v>
      </c>
      <c r="AJ371" s="64">
        <v>0</v>
      </c>
      <c r="AK371" s="67">
        <f t="shared" si="131"/>
        <v>2263927.017</v>
      </c>
      <c r="AL371" s="64">
        <v>1666268.11</v>
      </c>
      <c r="AM371" s="68">
        <v>30598.68</v>
      </c>
      <c r="AN371" s="64">
        <v>0</v>
      </c>
      <c r="AO371" s="67">
        <f t="shared" si="132"/>
        <v>2031886.3730000004</v>
      </c>
      <c r="AP371" s="69"/>
      <c r="AQ371" s="69"/>
      <c r="AR371" s="69"/>
      <c r="AS371" s="69"/>
      <c r="AT371" s="69"/>
      <c r="AU371" s="71"/>
      <c r="AV371" s="64">
        <v>46</v>
      </c>
      <c r="AW371" s="64">
        <v>46</v>
      </c>
      <c r="AX371" s="64">
        <v>117</v>
      </c>
      <c r="AY371" s="64">
        <v>141</v>
      </c>
      <c r="AZ371" s="64"/>
      <c r="BA371" s="64"/>
      <c r="BB371" s="64"/>
      <c r="BC371" s="64"/>
      <c r="BD371" s="72">
        <f t="shared" si="133"/>
        <v>2080903.29</v>
      </c>
      <c r="BE371" s="73">
        <f t="shared" si="125"/>
        <v>1136.48</v>
      </c>
      <c r="BF371" s="74">
        <f t="shared" si="143"/>
        <v>3373.62</v>
      </c>
      <c r="BG371" s="66">
        <f t="shared" si="126"/>
        <v>4096203.34</v>
      </c>
      <c r="BH371" s="75">
        <f t="shared" si="134"/>
        <v>1.5361581352146109E-3</v>
      </c>
      <c r="BI371" s="76">
        <f t="shared" si="135"/>
        <v>1.53615813521461E-3</v>
      </c>
      <c r="BJ371" s="76">
        <f>+BI371-'Izračun udjela za 2024. (euri)'!BI371</f>
        <v>4.4219075530111535E-8</v>
      </c>
    </row>
    <row r="372" spans="1:62" ht="15.75" customHeight="1" x14ac:dyDescent="0.25">
      <c r="A372" s="60">
        <v>1</v>
      </c>
      <c r="B372" s="61">
        <v>412</v>
      </c>
      <c r="C372" s="61">
        <v>12</v>
      </c>
      <c r="D372" s="62" t="s">
        <v>87</v>
      </c>
      <c r="E372" s="62" t="s">
        <v>451</v>
      </c>
      <c r="F372" s="63">
        <v>911</v>
      </c>
      <c r="G372" s="64">
        <v>10</v>
      </c>
      <c r="H372" s="64">
        <v>471122.4</v>
      </c>
      <c r="I372" s="65">
        <v>42858.198100000001</v>
      </c>
      <c r="J372" s="66">
        <v>471090.62209000008</v>
      </c>
      <c r="K372" s="64">
        <v>429025.56</v>
      </c>
      <c r="L372" s="65">
        <v>43747.3442</v>
      </c>
      <c r="M372" s="66">
        <v>423806.03738000005</v>
      </c>
      <c r="N372" s="64">
        <v>451306.04</v>
      </c>
      <c r="O372" s="65">
        <v>21275.7906</v>
      </c>
      <c r="P372" s="66">
        <v>473033.27434</v>
      </c>
      <c r="Q372" s="64">
        <v>409761.68</v>
      </c>
      <c r="R372" s="65">
        <v>19753.8181</v>
      </c>
      <c r="S372" s="66">
        <f t="shared" si="127"/>
        <v>429008.64809000003</v>
      </c>
      <c r="T372" s="64">
        <v>358931.04</v>
      </c>
      <c r="U372" s="65">
        <v>17394.681017999999</v>
      </c>
      <c r="V372" s="67">
        <f t="shared" si="128"/>
        <v>375689.99488020001</v>
      </c>
      <c r="W372" s="64">
        <v>556688.42000000004</v>
      </c>
      <c r="X372" s="65">
        <v>26509.152721999999</v>
      </c>
      <c r="Y372" s="67">
        <f t="shared" si="124"/>
        <v>583197.19400580006</v>
      </c>
      <c r="Z372" s="64">
        <v>500618.78</v>
      </c>
      <c r="AA372" s="68">
        <v>0</v>
      </c>
      <c r="AB372" s="65">
        <v>23839.143083999999</v>
      </c>
      <c r="AC372" s="67">
        <f t="shared" si="129"/>
        <v>524457.60060760006</v>
      </c>
      <c r="AD372" s="64">
        <v>561632.31000000006</v>
      </c>
      <c r="AE372" s="68">
        <v>0</v>
      </c>
      <c r="AF372" s="65">
        <v>26744.559409000001</v>
      </c>
      <c r="AG372" s="67">
        <f t="shared" si="130"/>
        <v>588376.52565010008</v>
      </c>
      <c r="AH372" s="64">
        <v>614722.11</v>
      </c>
      <c r="AI372" s="68">
        <v>0</v>
      </c>
      <c r="AJ372" s="64">
        <v>29272.488764999998</v>
      </c>
      <c r="AK372" s="67">
        <f t="shared" si="131"/>
        <v>643994.58335850004</v>
      </c>
      <c r="AL372" s="64">
        <v>597953.13</v>
      </c>
      <c r="AM372" s="68">
        <v>0</v>
      </c>
      <c r="AN372" s="64">
        <v>28473.961407999999</v>
      </c>
      <c r="AO372" s="67">
        <f t="shared" si="132"/>
        <v>626427.08545120014</v>
      </c>
      <c r="AP372" s="69"/>
      <c r="AQ372" s="69"/>
      <c r="AR372" s="69"/>
      <c r="AS372" s="69"/>
      <c r="AT372" s="69"/>
      <c r="AU372" s="71"/>
      <c r="AV372" s="64">
        <v>0</v>
      </c>
      <c r="AW372" s="64">
        <v>0</v>
      </c>
      <c r="AX372" s="64">
        <v>0</v>
      </c>
      <c r="AY372" s="64">
        <v>0</v>
      </c>
      <c r="AZ372" s="64"/>
      <c r="BA372" s="64"/>
      <c r="BB372" s="64"/>
      <c r="BC372" s="64"/>
      <c r="BD372" s="72">
        <f t="shared" si="133"/>
        <v>593290.6</v>
      </c>
      <c r="BE372" s="73">
        <f t="shared" si="125"/>
        <v>651.25</v>
      </c>
      <c r="BF372" s="74">
        <f t="shared" si="143"/>
        <v>3373.62</v>
      </c>
      <c r="BG372" s="66">
        <f t="shared" si="126"/>
        <v>2480079.0699999998</v>
      </c>
      <c r="BH372" s="75">
        <f t="shared" si="134"/>
        <v>9.3007922779438632E-4</v>
      </c>
      <c r="BI372" s="76">
        <f t="shared" si="135"/>
        <v>9.30079227794386E-4</v>
      </c>
      <c r="BJ372" s="76">
        <f>+BI372-'Izračun udjela za 2024. (euri)'!BI372</f>
        <v>2.4268217881009274E-8</v>
      </c>
    </row>
    <row r="373" spans="1:62" ht="15.75" customHeight="1" x14ac:dyDescent="0.25">
      <c r="A373" s="60">
        <v>1</v>
      </c>
      <c r="B373" s="61">
        <v>413</v>
      </c>
      <c r="C373" s="61">
        <v>17</v>
      </c>
      <c r="D373" s="62" t="s">
        <v>91</v>
      </c>
      <c r="E373" s="62" t="s">
        <v>452</v>
      </c>
      <c r="F373" s="63">
        <v>2772</v>
      </c>
      <c r="G373" s="64">
        <v>12</v>
      </c>
      <c r="H373" s="64">
        <v>4658866.74</v>
      </c>
      <c r="I373" s="65">
        <v>0</v>
      </c>
      <c r="J373" s="66">
        <v>5217930.7488000011</v>
      </c>
      <c r="K373" s="64">
        <v>4810575.37</v>
      </c>
      <c r="L373" s="65">
        <v>0</v>
      </c>
      <c r="M373" s="66">
        <v>5387844.4144000011</v>
      </c>
      <c r="N373" s="64">
        <v>4184266.19</v>
      </c>
      <c r="O373" s="65">
        <v>183303.70379999999</v>
      </c>
      <c r="P373" s="66">
        <v>4481077.9845440006</v>
      </c>
      <c r="Q373" s="64">
        <v>5061833.79</v>
      </c>
      <c r="R373" s="65">
        <v>463870.05040000001</v>
      </c>
      <c r="S373" s="66">
        <f t="shared" si="127"/>
        <v>5149719.3883520002</v>
      </c>
      <c r="T373" s="64">
        <v>5672706.6699999999</v>
      </c>
      <c r="U373" s="65">
        <v>520435.81099199998</v>
      </c>
      <c r="V373" s="67">
        <f t="shared" si="128"/>
        <v>5770543.3620889606</v>
      </c>
      <c r="W373" s="64">
        <v>5717717.1900000004</v>
      </c>
      <c r="X373" s="65">
        <v>519792.85163500003</v>
      </c>
      <c r="Y373" s="67">
        <f t="shared" si="124"/>
        <v>5821675.2589688012</v>
      </c>
      <c r="Z373" s="64">
        <v>9016536.9499999993</v>
      </c>
      <c r="AA373" s="68">
        <v>416387.82</v>
      </c>
      <c r="AB373" s="65">
        <v>819685.44602799998</v>
      </c>
      <c r="AC373" s="67">
        <f t="shared" si="129"/>
        <v>11812039.326048641</v>
      </c>
      <c r="AD373" s="64">
        <v>5668872.9100000001</v>
      </c>
      <c r="AE373" s="68">
        <v>345957.51</v>
      </c>
      <c r="AF373" s="65">
        <v>500981.24616099999</v>
      </c>
      <c r="AG373" s="67">
        <f t="shared" si="130"/>
        <v>8338886.2522996813</v>
      </c>
      <c r="AH373" s="64">
        <v>6639081.1200000001</v>
      </c>
      <c r="AI373" s="68">
        <v>555708.94999999995</v>
      </c>
      <c r="AJ373" s="64">
        <v>603643.77451100003</v>
      </c>
      <c r="AK373" s="67">
        <f t="shared" si="131"/>
        <v>9359535.8029476814</v>
      </c>
      <c r="AL373" s="64">
        <v>8651491.6400000006</v>
      </c>
      <c r="AM373" s="68">
        <v>552011.77</v>
      </c>
      <c r="AN373" s="64">
        <v>786518.22280300001</v>
      </c>
      <c r="AO373" s="67">
        <f t="shared" si="132"/>
        <v>11422837.044860642</v>
      </c>
      <c r="AP373" s="69"/>
      <c r="AQ373" s="69"/>
      <c r="AR373" s="69"/>
      <c r="AS373" s="69"/>
      <c r="AT373" s="69"/>
      <c r="AU373" s="71"/>
      <c r="AV373" s="64">
        <v>1844</v>
      </c>
      <c r="AW373" s="64">
        <v>1749</v>
      </c>
      <c r="AX373" s="64">
        <v>1918</v>
      </c>
      <c r="AY373" s="64">
        <v>1924</v>
      </c>
      <c r="AZ373" s="64"/>
      <c r="BA373" s="64"/>
      <c r="BB373" s="64"/>
      <c r="BC373" s="64"/>
      <c r="BD373" s="72">
        <f t="shared" si="133"/>
        <v>9350994.7400000002</v>
      </c>
      <c r="BE373" s="73">
        <f t="shared" si="125"/>
        <v>3373.37</v>
      </c>
      <c r="BF373" s="74">
        <f>+$BJ$601</f>
        <v>3415.13</v>
      </c>
      <c r="BG373" s="66">
        <f t="shared" si="126"/>
        <v>115758.72000000061</v>
      </c>
      <c r="BH373" s="75">
        <f t="shared" si="134"/>
        <v>4.341183400578723E-5</v>
      </c>
      <c r="BI373" s="76">
        <f t="shared" si="135"/>
        <v>4.3411834005787E-5</v>
      </c>
      <c r="BJ373" s="76">
        <f>+BI373-'Izračun udjela za 2024. (euri)'!BI373</f>
        <v>-5.8848953567999318E-8</v>
      </c>
    </row>
    <row r="374" spans="1:62" ht="15.75" customHeight="1" x14ac:dyDescent="0.25">
      <c r="A374" s="60">
        <v>1</v>
      </c>
      <c r="B374" s="61">
        <v>414</v>
      </c>
      <c r="C374" s="61">
        <v>16</v>
      </c>
      <c r="D374" s="62" t="s">
        <v>87</v>
      </c>
      <c r="E374" s="62" t="s">
        <v>453</v>
      </c>
      <c r="F374" s="63">
        <v>3271</v>
      </c>
      <c r="G374" s="64">
        <v>10</v>
      </c>
      <c r="H374" s="64">
        <v>1586890.35</v>
      </c>
      <c r="I374" s="65">
        <v>0</v>
      </c>
      <c r="J374" s="66">
        <v>1745579.3850000002</v>
      </c>
      <c r="K374" s="64">
        <v>1742296.51</v>
      </c>
      <c r="L374" s="65">
        <v>0</v>
      </c>
      <c r="M374" s="66">
        <v>1916526.1610000001</v>
      </c>
      <c r="N374" s="64">
        <v>1679631.71</v>
      </c>
      <c r="O374" s="65">
        <v>0</v>
      </c>
      <c r="P374" s="66">
        <v>1847594.8810000001</v>
      </c>
      <c r="Q374" s="64">
        <v>2134631.5099999998</v>
      </c>
      <c r="R374" s="65">
        <v>0</v>
      </c>
      <c r="S374" s="66">
        <f t="shared" si="127"/>
        <v>2348094.6609999998</v>
      </c>
      <c r="T374" s="64">
        <v>1736547.07</v>
      </c>
      <c r="U374" s="65">
        <v>0</v>
      </c>
      <c r="V374" s="67">
        <f t="shared" si="128"/>
        <v>1910201.7770000002</v>
      </c>
      <c r="W374" s="64">
        <v>2845786.08</v>
      </c>
      <c r="X374" s="65">
        <v>0</v>
      </c>
      <c r="Y374" s="67">
        <f t="shared" si="124"/>
        <v>3130364.6880000005</v>
      </c>
      <c r="Z374" s="64">
        <v>3178759.24</v>
      </c>
      <c r="AA374" s="68">
        <v>2940</v>
      </c>
      <c r="AB374" s="65">
        <v>0</v>
      </c>
      <c r="AC374" s="67">
        <f t="shared" si="129"/>
        <v>3496635.1640000003</v>
      </c>
      <c r="AD374" s="64">
        <v>3057317.94</v>
      </c>
      <c r="AE374" s="68">
        <v>112.5</v>
      </c>
      <c r="AF374" s="65">
        <v>0</v>
      </c>
      <c r="AG374" s="67">
        <f t="shared" si="130"/>
        <v>3363049.7340000002</v>
      </c>
      <c r="AH374" s="64">
        <v>3218944.6</v>
      </c>
      <c r="AI374" s="68">
        <v>4111.91</v>
      </c>
      <c r="AJ374" s="64">
        <v>0</v>
      </c>
      <c r="AK374" s="67">
        <f t="shared" si="131"/>
        <v>3541265.9590000003</v>
      </c>
      <c r="AL374" s="64">
        <v>3949370.12</v>
      </c>
      <c r="AM374" s="68">
        <v>883.56</v>
      </c>
      <c r="AN374" s="64">
        <v>0</v>
      </c>
      <c r="AO374" s="67">
        <f t="shared" si="132"/>
        <v>4348285.216</v>
      </c>
      <c r="AP374" s="69"/>
      <c r="AQ374" s="69"/>
      <c r="AR374" s="69"/>
      <c r="AS374" s="69"/>
      <c r="AT374" s="69"/>
      <c r="AU374" s="71"/>
      <c r="AV374" s="64">
        <v>0</v>
      </c>
      <c r="AW374" s="64">
        <v>0</v>
      </c>
      <c r="AX374" s="64">
        <v>3</v>
      </c>
      <c r="AY374" s="64">
        <v>3</v>
      </c>
      <c r="AZ374" s="64"/>
      <c r="BA374" s="64"/>
      <c r="BB374" s="64"/>
      <c r="BC374" s="64"/>
      <c r="BD374" s="72">
        <f t="shared" si="133"/>
        <v>3575920.15</v>
      </c>
      <c r="BE374" s="73">
        <f t="shared" si="125"/>
        <v>1093.22</v>
      </c>
      <c r="BF374" s="74">
        <f t="shared" ref="BF374:BF384" si="144">+$BJ$600</f>
        <v>3373.62</v>
      </c>
      <c r="BG374" s="66">
        <f t="shared" si="126"/>
        <v>7459188.3999999985</v>
      </c>
      <c r="BH374" s="75">
        <f t="shared" si="134"/>
        <v>2.7973447584656416E-3</v>
      </c>
      <c r="BI374" s="76">
        <f t="shared" si="135"/>
        <v>2.7973447584656399E-3</v>
      </c>
      <c r="BJ374" s="76">
        <f>+BI374-'Izračun udjela za 2024. (euri)'!BI374</f>
        <v>9.3507961269889694E-8</v>
      </c>
    </row>
    <row r="375" spans="1:62" ht="15.75" customHeight="1" x14ac:dyDescent="0.25">
      <c r="A375" s="60">
        <v>1</v>
      </c>
      <c r="B375" s="61">
        <v>415</v>
      </c>
      <c r="C375" s="61">
        <v>16</v>
      </c>
      <c r="D375" s="62" t="s">
        <v>87</v>
      </c>
      <c r="E375" s="62" t="s">
        <v>454</v>
      </c>
      <c r="F375" s="63">
        <v>2419</v>
      </c>
      <c r="G375" s="64">
        <v>10</v>
      </c>
      <c r="H375" s="64">
        <v>2318121.39</v>
      </c>
      <c r="I375" s="65">
        <v>208631.63680000001</v>
      </c>
      <c r="J375" s="66">
        <v>2320438.7285200004</v>
      </c>
      <c r="K375" s="64">
        <v>2158998.83</v>
      </c>
      <c r="L375" s="65">
        <v>194310.49429999999</v>
      </c>
      <c r="M375" s="66">
        <v>2161157.1692700004</v>
      </c>
      <c r="N375" s="64">
        <v>1461740.69</v>
      </c>
      <c r="O375" s="65">
        <v>131557.18369999999</v>
      </c>
      <c r="P375" s="66">
        <v>1463201.8569300002</v>
      </c>
      <c r="Q375" s="64">
        <v>1648948.93</v>
      </c>
      <c r="R375" s="65">
        <v>151394.147</v>
      </c>
      <c r="S375" s="66">
        <f t="shared" si="127"/>
        <v>1647310.2612999999</v>
      </c>
      <c r="T375" s="64">
        <v>1417666.34</v>
      </c>
      <c r="U375" s="65">
        <v>130571.96053900001</v>
      </c>
      <c r="V375" s="67">
        <f t="shared" si="128"/>
        <v>1415803.8174071</v>
      </c>
      <c r="W375" s="64">
        <v>2210666.27</v>
      </c>
      <c r="X375" s="65">
        <v>200970.10474400001</v>
      </c>
      <c r="Y375" s="67">
        <f t="shared" si="124"/>
        <v>2210665.7817816003</v>
      </c>
      <c r="Z375" s="64">
        <v>2756514.8</v>
      </c>
      <c r="AA375" s="68">
        <v>3282.29</v>
      </c>
      <c r="AB375" s="65">
        <v>250592.73512100001</v>
      </c>
      <c r="AC375" s="67">
        <f t="shared" si="129"/>
        <v>2756514.2713668998</v>
      </c>
      <c r="AD375" s="64">
        <v>2426441.13</v>
      </c>
      <c r="AE375" s="68">
        <v>1550.29</v>
      </c>
      <c r="AF375" s="65">
        <v>220585.97227100001</v>
      </c>
      <c r="AG375" s="67">
        <f t="shared" si="130"/>
        <v>2428035.3545018998</v>
      </c>
      <c r="AH375" s="64">
        <v>2475404.16</v>
      </c>
      <c r="AI375" s="68">
        <v>0</v>
      </c>
      <c r="AJ375" s="64">
        <v>225037.50702200001</v>
      </c>
      <c r="AK375" s="67">
        <f t="shared" si="131"/>
        <v>2478703.3182758004</v>
      </c>
      <c r="AL375" s="64">
        <v>2378475.08</v>
      </c>
      <c r="AM375" s="68">
        <v>330</v>
      </c>
      <c r="AN375" s="64">
        <v>222404.397406</v>
      </c>
      <c r="AO375" s="67">
        <f t="shared" si="132"/>
        <v>2374614.7508534002</v>
      </c>
      <c r="AP375" s="69"/>
      <c r="AQ375" s="69"/>
      <c r="AR375" s="69"/>
      <c r="AS375" s="69"/>
      <c r="AT375" s="69"/>
      <c r="AU375" s="71"/>
      <c r="AV375" s="64">
        <v>0</v>
      </c>
      <c r="AW375" s="64">
        <v>2</v>
      </c>
      <c r="AX375" s="64">
        <v>2</v>
      </c>
      <c r="AY375" s="64">
        <v>2</v>
      </c>
      <c r="AZ375" s="64"/>
      <c r="BA375" s="64"/>
      <c r="BB375" s="64"/>
      <c r="BC375" s="64"/>
      <c r="BD375" s="72">
        <f t="shared" si="133"/>
        <v>2449706.7000000002</v>
      </c>
      <c r="BE375" s="73">
        <f t="shared" si="125"/>
        <v>1012.69</v>
      </c>
      <c r="BF375" s="74">
        <f t="shared" si="144"/>
        <v>3373.62</v>
      </c>
      <c r="BG375" s="66">
        <f t="shared" si="126"/>
        <v>5711089.6699999999</v>
      </c>
      <c r="BH375" s="75">
        <f t="shared" si="134"/>
        <v>2.1417727903885325E-3</v>
      </c>
      <c r="BI375" s="76">
        <f t="shared" si="135"/>
        <v>2.1417727903885299E-3</v>
      </c>
      <c r="BJ375" s="76">
        <f>+BI375-'Izračun udjela za 2024. (euri)'!BI375</f>
        <v>5.6392917439918033E-8</v>
      </c>
    </row>
    <row r="376" spans="1:62" ht="15.75" customHeight="1" x14ac:dyDescent="0.25">
      <c r="A376" s="60">
        <v>1</v>
      </c>
      <c r="B376" s="61">
        <v>416</v>
      </c>
      <c r="C376" s="61">
        <v>13</v>
      </c>
      <c r="D376" s="62" t="s">
        <v>87</v>
      </c>
      <c r="E376" s="62" t="s">
        <v>455</v>
      </c>
      <c r="F376" s="63">
        <v>1697</v>
      </c>
      <c r="G376" s="64">
        <v>10</v>
      </c>
      <c r="H376" s="64">
        <v>2787497.69</v>
      </c>
      <c r="I376" s="65">
        <v>0</v>
      </c>
      <c r="J376" s="66">
        <v>3066247.4590000003</v>
      </c>
      <c r="K376" s="64">
        <v>3875620.73</v>
      </c>
      <c r="L376" s="65">
        <v>0</v>
      </c>
      <c r="M376" s="66">
        <v>4263182.8030000003</v>
      </c>
      <c r="N376" s="64">
        <v>2925078.24</v>
      </c>
      <c r="O376" s="65">
        <v>0</v>
      </c>
      <c r="P376" s="66">
        <v>3217586.0640000007</v>
      </c>
      <c r="Q376" s="64">
        <v>3219934.99</v>
      </c>
      <c r="R376" s="65">
        <v>0</v>
      </c>
      <c r="S376" s="66">
        <f t="shared" si="127"/>
        <v>3541928.4890000005</v>
      </c>
      <c r="T376" s="64">
        <v>3237550.53</v>
      </c>
      <c r="U376" s="65">
        <v>0</v>
      </c>
      <c r="V376" s="67">
        <f t="shared" si="128"/>
        <v>3561305.5830000001</v>
      </c>
      <c r="W376" s="64">
        <v>3790091.97</v>
      </c>
      <c r="X376" s="65">
        <v>0</v>
      </c>
      <c r="Y376" s="67">
        <f t="shared" si="124"/>
        <v>4169101.1670000004</v>
      </c>
      <c r="Z376" s="64">
        <v>3780470.95</v>
      </c>
      <c r="AA376" s="68">
        <v>746530.68</v>
      </c>
      <c r="AB376" s="65">
        <v>0</v>
      </c>
      <c r="AC376" s="67">
        <f t="shared" si="129"/>
        <v>9490184.2970000003</v>
      </c>
      <c r="AD376" s="64">
        <v>4007171.81</v>
      </c>
      <c r="AE376" s="68">
        <v>745067.35</v>
      </c>
      <c r="AF376" s="65">
        <v>0</v>
      </c>
      <c r="AG376" s="67">
        <f t="shared" si="130"/>
        <v>9962264.9060000014</v>
      </c>
      <c r="AH376" s="64">
        <v>4247478.84</v>
      </c>
      <c r="AI376" s="68">
        <v>1082645.3500000001</v>
      </c>
      <c r="AJ376" s="64">
        <v>0</v>
      </c>
      <c r="AK376" s="67">
        <f t="shared" si="131"/>
        <v>10297466.839000002</v>
      </c>
      <c r="AL376" s="64">
        <v>5238585.46</v>
      </c>
      <c r="AM376" s="68">
        <v>1219767.3400000001</v>
      </c>
      <c r="AN376" s="64">
        <v>0</v>
      </c>
      <c r="AO376" s="67">
        <f t="shared" si="132"/>
        <v>11240149.932000002</v>
      </c>
      <c r="AP376" s="69"/>
      <c r="AQ376" s="69"/>
      <c r="AR376" s="69"/>
      <c r="AS376" s="69"/>
      <c r="AT376" s="69"/>
      <c r="AU376" s="71"/>
      <c r="AV376" s="64">
        <v>3729</v>
      </c>
      <c r="AW376" s="64">
        <v>3863</v>
      </c>
      <c r="AX376" s="64">
        <v>4131</v>
      </c>
      <c r="AY376" s="64">
        <v>4133</v>
      </c>
      <c r="AZ376" s="64"/>
      <c r="BA376" s="64"/>
      <c r="BB376" s="64"/>
      <c r="BC376" s="64"/>
      <c r="BD376" s="72">
        <f t="shared" si="133"/>
        <v>9031833.4299999997</v>
      </c>
      <c r="BE376" s="73">
        <f t="shared" si="125"/>
        <v>5322.24</v>
      </c>
      <c r="BF376" s="74">
        <f t="shared" si="144"/>
        <v>3373.62</v>
      </c>
      <c r="BG376" s="66">
        <f t="shared" si="126"/>
        <v>0</v>
      </c>
      <c r="BH376" s="75">
        <f t="shared" si="134"/>
        <v>0</v>
      </c>
      <c r="BI376" s="76">
        <f t="shared" si="135"/>
        <v>0</v>
      </c>
      <c r="BJ376" s="76">
        <f>+BI376-'Izračun udjela za 2024. (euri)'!BI376</f>
        <v>0</v>
      </c>
    </row>
    <row r="377" spans="1:62" ht="15.75" customHeight="1" x14ac:dyDescent="0.25">
      <c r="A377" s="60">
        <v>1</v>
      </c>
      <c r="B377" s="61">
        <v>418</v>
      </c>
      <c r="C377" s="61">
        <v>12</v>
      </c>
      <c r="D377" s="62" t="s">
        <v>87</v>
      </c>
      <c r="E377" s="62" t="s">
        <v>456</v>
      </c>
      <c r="F377" s="63">
        <v>4110</v>
      </c>
      <c r="G377" s="64">
        <v>10</v>
      </c>
      <c r="H377" s="64">
        <v>3761158.47</v>
      </c>
      <c r="I377" s="65">
        <v>338504.98200000002</v>
      </c>
      <c r="J377" s="66">
        <v>3764918.8368000006</v>
      </c>
      <c r="K377" s="64">
        <v>3091914.73</v>
      </c>
      <c r="L377" s="65">
        <v>278273.00599999999</v>
      </c>
      <c r="M377" s="66">
        <v>3095005.8964</v>
      </c>
      <c r="N377" s="64">
        <v>1742655.28</v>
      </c>
      <c r="O377" s="65">
        <v>156839.5282</v>
      </c>
      <c r="P377" s="66">
        <v>1744397.3269800001</v>
      </c>
      <c r="Q377" s="64">
        <v>2401559.09</v>
      </c>
      <c r="R377" s="65">
        <v>221158.2879</v>
      </c>
      <c r="S377" s="66">
        <f t="shared" si="127"/>
        <v>2398440.8823100002</v>
      </c>
      <c r="T377" s="64">
        <v>824939.49</v>
      </c>
      <c r="U377" s="65">
        <v>81191.011450000005</v>
      </c>
      <c r="V377" s="67">
        <f t="shared" si="128"/>
        <v>818123.32640500006</v>
      </c>
      <c r="W377" s="64">
        <v>2514033.86</v>
      </c>
      <c r="X377" s="65">
        <v>228548.94716499999</v>
      </c>
      <c r="Y377" s="67">
        <f t="shared" si="124"/>
        <v>2514033.4041185002</v>
      </c>
      <c r="Z377" s="64">
        <v>3060143.73</v>
      </c>
      <c r="AA377" s="68">
        <v>7117.12</v>
      </c>
      <c r="AB377" s="65">
        <v>278195.30894700001</v>
      </c>
      <c r="AC377" s="67">
        <f t="shared" si="129"/>
        <v>3060143.2631583</v>
      </c>
      <c r="AD377" s="64">
        <v>2606924.2000000002</v>
      </c>
      <c r="AE377" s="68">
        <v>7681.57</v>
      </c>
      <c r="AF377" s="65">
        <v>236993.51157800001</v>
      </c>
      <c r="AG377" s="67">
        <f t="shared" si="130"/>
        <v>2606923.7572642001</v>
      </c>
      <c r="AH377" s="64">
        <v>3460258.4</v>
      </c>
      <c r="AI377" s="68">
        <v>2428.71</v>
      </c>
      <c r="AJ377" s="64">
        <v>314569.970906</v>
      </c>
      <c r="AK377" s="67">
        <f t="shared" si="131"/>
        <v>3460257.2720034001</v>
      </c>
      <c r="AL377" s="64">
        <v>3472211.47</v>
      </c>
      <c r="AM377" s="68">
        <v>163.83000000000001</v>
      </c>
      <c r="AN377" s="64">
        <v>314579.27807900001</v>
      </c>
      <c r="AO377" s="67">
        <f t="shared" si="132"/>
        <v>3473395.4111131006</v>
      </c>
      <c r="AP377" s="69"/>
      <c r="AQ377" s="69"/>
      <c r="AR377" s="69"/>
      <c r="AS377" s="69"/>
      <c r="AT377" s="69"/>
      <c r="AU377" s="71"/>
      <c r="AV377" s="64">
        <v>0</v>
      </c>
      <c r="AW377" s="64">
        <v>0</v>
      </c>
      <c r="AX377" s="64">
        <v>0</v>
      </c>
      <c r="AY377" s="64">
        <v>0</v>
      </c>
      <c r="AZ377" s="64"/>
      <c r="BA377" s="64"/>
      <c r="BB377" s="64"/>
      <c r="BC377" s="64"/>
      <c r="BD377" s="72">
        <f t="shared" si="133"/>
        <v>3022950.62</v>
      </c>
      <c r="BE377" s="73">
        <f t="shared" si="125"/>
        <v>735.51</v>
      </c>
      <c r="BF377" s="74">
        <f t="shared" si="144"/>
        <v>3373.62</v>
      </c>
      <c r="BG377" s="66">
        <f t="shared" si="126"/>
        <v>10842632.099999998</v>
      </c>
      <c r="BH377" s="75">
        <f t="shared" si="134"/>
        <v>4.0662037806829376E-3</v>
      </c>
      <c r="BI377" s="76">
        <f t="shared" si="135"/>
        <v>4.0662037806829402E-3</v>
      </c>
      <c r="BJ377" s="76">
        <f>+BI377-'Izračun udjela za 2024. (euri)'!BI377</f>
        <v>7.2466060670357824E-8</v>
      </c>
    </row>
    <row r="378" spans="1:62" ht="15.75" customHeight="1" x14ac:dyDescent="0.25">
      <c r="A378" s="60">
        <v>1</v>
      </c>
      <c r="B378" s="61">
        <v>419</v>
      </c>
      <c r="C378" s="61">
        <v>19</v>
      </c>
      <c r="D378" s="62" t="s">
        <v>87</v>
      </c>
      <c r="E378" s="62" t="s">
        <v>457</v>
      </c>
      <c r="F378" s="63">
        <v>2491</v>
      </c>
      <c r="G378" s="64">
        <v>10</v>
      </c>
      <c r="H378" s="64">
        <v>1976256.32</v>
      </c>
      <c r="I378" s="65">
        <v>0</v>
      </c>
      <c r="J378" s="66">
        <v>2173881.952</v>
      </c>
      <c r="K378" s="64">
        <v>2606407.5699999998</v>
      </c>
      <c r="L378" s="65">
        <v>0</v>
      </c>
      <c r="M378" s="66">
        <v>2867048.327</v>
      </c>
      <c r="N378" s="64">
        <v>2436836.9300000002</v>
      </c>
      <c r="O378" s="65">
        <v>0</v>
      </c>
      <c r="P378" s="66">
        <v>2680520.6230000006</v>
      </c>
      <c r="Q378" s="64">
        <v>3488131.15</v>
      </c>
      <c r="R378" s="65">
        <v>0</v>
      </c>
      <c r="S378" s="66">
        <f t="shared" si="127"/>
        <v>3836944.2650000001</v>
      </c>
      <c r="T378" s="64">
        <v>3118477.77</v>
      </c>
      <c r="U378" s="65">
        <v>0</v>
      </c>
      <c r="V378" s="67">
        <f t="shared" si="128"/>
        <v>3430325.5470000003</v>
      </c>
      <c r="W378" s="64">
        <v>4047623.89</v>
      </c>
      <c r="X378" s="65">
        <v>0</v>
      </c>
      <c r="Y378" s="67">
        <f t="shared" si="124"/>
        <v>4452386.2790000001</v>
      </c>
      <c r="Z378" s="64">
        <v>4480923.66</v>
      </c>
      <c r="AA378" s="68">
        <v>362285.22</v>
      </c>
      <c r="AB378" s="65">
        <v>0</v>
      </c>
      <c r="AC378" s="67">
        <f t="shared" si="129"/>
        <v>7079752.2840000009</v>
      </c>
      <c r="AD378" s="64">
        <v>7555214.4400000004</v>
      </c>
      <c r="AE378" s="68">
        <v>213713.37</v>
      </c>
      <c r="AF378" s="65">
        <v>0</v>
      </c>
      <c r="AG378" s="67">
        <f t="shared" si="130"/>
        <v>10583651.177000001</v>
      </c>
      <c r="AH378" s="64">
        <v>9715236.3599999994</v>
      </c>
      <c r="AI378" s="68">
        <v>368983.72</v>
      </c>
      <c r="AJ378" s="64">
        <v>0</v>
      </c>
      <c r="AK378" s="67">
        <f t="shared" si="131"/>
        <v>12990177.903999999</v>
      </c>
      <c r="AL378" s="64">
        <v>8078972.04</v>
      </c>
      <c r="AM378" s="68">
        <v>349750.98</v>
      </c>
      <c r="AN378" s="64">
        <v>0</v>
      </c>
      <c r="AO378" s="67">
        <f t="shared" si="132"/>
        <v>11287343.166000001</v>
      </c>
      <c r="AP378" s="69"/>
      <c r="AQ378" s="69"/>
      <c r="AR378" s="69"/>
      <c r="AS378" s="69"/>
      <c r="AT378" s="69"/>
      <c r="AU378" s="71"/>
      <c r="AV378" s="64">
        <v>1545</v>
      </c>
      <c r="AW378" s="64">
        <v>1520</v>
      </c>
      <c r="AX378" s="64">
        <v>1642</v>
      </c>
      <c r="AY378" s="64">
        <v>1688</v>
      </c>
      <c r="AZ378" s="64"/>
      <c r="BA378" s="64"/>
      <c r="BB378" s="64"/>
      <c r="BC378" s="64"/>
      <c r="BD378" s="72">
        <f t="shared" si="133"/>
        <v>9278662.1600000001</v>
      </c>
      <c r="BE378" s="73">
        <f t="shared" si="125"/>
        <v>3724.87</v>
      </c>
      <c r="BF378" s="74">
        <f t="shared" si="144"/>
        <v>3373.62</v>
      </c>
      <c r="BG378" s="66">
        <f t="shared" si="126"/>
        <v>0</v>
      </c>
      <c r="BH378" s="75">
        <f t="shared" si="134"/>
        <v>0</v>
      </c>
      <c r="BI378" s="76">
        <f t="shared" si="135"/>
        <v>0</v>
      </c>
      <c r="BJ378" s="76">
        <f>+BI378-'Izračun udjela za 2024. (euri)'!BI378</f>
        <v>0</v>
      </c>
    </row>
    <row r="379" spans="1:62" ht="15.75" customHeight="1" x14ac:dyDescent="0.25">
      <c r="A379" s="60">
        <v>1</v>
      </c>
      <c r="B379" s="61">
        <v>421</v>
      </c>
      <c r="C379" s="61">
        <v>14</v>
      </c>
      <c r="D379" s="62" t="s">
        <v>87</v>
      </c>
      <c r="E379" s="62" t="s">
        <v>458</v>
      </c>
      <c r="F379" s="63">
        <v>2027</v>
      </c>
      <c r="G379" s="64">
        <v>10</v>
      </c>
      <c r="H379" s="64">
        <v>1489073.68</v>
      </c>
      <c r="I379" s="65">
        <v>0</v>
      </c>
      <c r="J379" s="66">
        <v>1637981.048</v>
      </c>
      <c r="K379" s="64">
        <v>1439063.04</v>
      </c>
      <c r="L379" s="65">
        <v>0</v>
      </c>
      <c r="M379" s="66">
        <v>1582969.3440000003</v>
      </c>
      <c r="N379" s="64">
        <v>948344.46</v>
      </c>
      <c r="O379" s="65">
        <v>0</v>
      </c>
      <c r="P379" s="66">
        <v>1043178.9060000001</v>
      </c>
      <c r="Q379" s="64">
        <v>1198982.49</v>
      </c>
      <c r="R379" s="65">
        <v>0</v>
      </c>
      <c r="S379" s="66">
        <f t="shared" si="127"/>
        <v>1318880.7390000001</v>
      </c>
      <c r="T379" s="64">
        <v>970186.55</v>
      </c>
      <c r="U379" s="65">
        <v>0</v>
      </c>
      <c r="V379" s="67">
        <f t="shared" si="128"/>
        <v>1067205.2050000001</v>
      </c>
      <c r="W379" s="64">
        <v>1800301.37</v>
      </c>
      <c r="X379" s="65">
        <v>0</v>
      </c>
      <c r="Y379" s="67">
        <f t="shared" si="124"/>
        <v>1980331.5070000002</v>
      </c>
      <c r="Z379" s="64">
        <v>2703983.43</v>
      </c>
      <c r="AA379" s="68">
        <v>0</v>
      </c>
      <c r="AB379" s="65">
        <v>0</v>
      </c>
      <c r="AC379" s="67">
        <f t="shared" si="129"/>
        <v>2974381.7730000005</v>
      </c>
      <c r="AD379" s="64">
        <v>1725644.88</v>
      </c>
      <c r="AE379" s="68">
        <v>0</v>
      </c>
      <c r="AF379" s="65">
        <v>0</v>
      </c>
      <c r="AG379" s="67">
        <f t="shared" si="130"/>
        <v>1898209.368</v>
      </c>
      <c r="AH379" s="64">
        <v>1798973.05</v>
      </c>
      <c r="AI379" s="68">
        <v>0</v>
      </c>
      <c r="AJ379" s="64">
        <v>0</v>
      </c>
      <c r="AK379" s="67">
        <f t="shared" si="131"/>
        <v>1978870.3550000002</v>
      </c>
      <c r="AL379" s="64">
        <v>3156888.99</v>
      </c>
      <c r="AM379" s="68">
        <v>0</v>
      </c>
      <c r="AN379" s="64">
        <v>0</v>
      </c>
      <c r="AO379" s="67">
        <f t="shared" si="132"/>
        <v>3472577.8890000004</v>
      </c>
      <c r="AP379" s="69"/>
      <c r="AQ379" s="69"/>
      <c r="AR379" s="69"/>
      <c r="AS379" s="69"/>
      <c r="AT379" s="69"/>
      <c r="AU379" s="71"/>
      <c r="AV379" s="64">
        <v>0</v>
      </c>
      <c r="AW379" s="64">
        <v>0</v>
      </c>
      <c r="AX379" s="64">
        <v>0</v>
      </c>
      <c r="AY379" s="64">
        <v>0</v>
      </c>
      <c r="AZ379" s="64"/>
      <c r="BA379" s="64"/>
      <c r="BB379" s="64"/>
      <c r="BC379" s="64"/>
      <c r="BD379" s="72">
        <f t="shared" si="133"/>
        <v>2460874.1800000002</v>
      </c>
      <c r="BE379" s="73">
        <f t="shared" si="125"/>
        <v>1214.05</v>
      </c>
      <c r="BF379" s="74">
        <f t="shared" si="144"/>
        <v>3373.62</v>
      </c>
      <c r="BG379" s="66">
        <f t="shared" si="126"/>
        <v>4377448.3899999997</v>
      </c>
      <c r="BH379" s="75">
        <f t="shared" si="134"/>
        <v>1.6416306510263722E-3</v>
      </c>
      <c r="BI379" s="76">
        <f t="shared" si="135"/>
        <v>1.64163065102637E-3</v>
      </c>
      <c r="BJ379" s="76">
        <f>+BI379-'Izračun udjela za 2024. (euri)'!BI379</f>
        <v>1.8739591190006927E-8</v>
      </c>
    </row>
    <row r="380" spans="1:62" ht="15.75" customHeight="1" x14ac:dyDescent="0.25">
      <c r="A380" s="60">
        <v>1</v>
      </c>
      <c r="B380" s="61">
        <v>422</v>
      </c>
      <c r="C380" s="61">
        <v>2</v>
      </c>
      <c r="D380" s="62" t="s">
        <v>87</v>
      </c>
      <c r="E380" s="62" t="s">
        <v>459</v>
      </c>
      <c r="F380" s="63">
        <v>2740</v>
      </c>
      <c r="G380" s="64">
        <v>10</v>
      </c>
      <c r="H380" s="64">
        <v>7988544.4400000004</v>
      </c>
      <c r="I380" s="65">
        <v>0</v>
      </c>
      <c r="J380" s="66">
        <v>8787398.8840000015</v>
      </c>
      <c r="K380" s="64">
        <v>8687009.9399999995</v>
      </c>
      <c r="L380" s="65">
        <v>0</v>
      </c>
      <c r="M380" s="66">
        <v>9555710.9340000004</v>
      </c>
      <c r="N380" s="64">
        <v>7716232.8200000003</v>
      </c>
      <c r="O380" s="65">
        <v>0</v>
      </c>
      <c r="P380" s="66">
        <v>8487856.1020000018</v>
      </c>
      <c r="Q380" s="64">
        <v>7374130.2400000002</v>
      </c>
      <c r="R380" s="65">
        <v>0</v>
      </c>
      <c r="S380" s="66">
        <f t="shared" si="127"/>
        <v>8111543.2640000014</v>
      </c>
      <c r="T380" s="64">
        <v>6562032.8799999999</v>
      </c>
      <c r="U380" s="65">
        <v>0</v>
      </c>
      <c r="V380" s="67">
        <f t="shared" si="128"/>
        <v>7218236.1680000005</v>
      </c>
      <c r="W380" s="64">
        <v>7590688.4100000001</v>
      </c>
      <c r="X380" s="65">
        <v>0</v>
      </c>
      <c r="Y380" s="67">
        <f t="shared" si="124"/>
        <v>8349757.2510000011</v>
      </c>
      <c r="Z380" s="64">
        <v>9275660.6799999997</v>
      </c>
      <c r="AA380" s="68">
        <v>13927.72</v>
      </c>
      <c r="AB380" s="65">
        <v>0</v>
      </c>
      <c r="AC380" s="67">
        <f t="shared" si="129"/>
        <v>10230806.255999999</v>
      </c>
      <c r="AD380" s="64">
        <v>9486930.7699999996</v>
      </c>
      <c r="AE380" s="68">
        <v>8397.86</v>
      </c>
      <c r="AF380" s="65">
        <v>0</v>
      </c>
      <c r="AG380" s="67">
        <f t="shared" si="130"/>
        <v>10492386.201000001</v>
      </c>
      <c r="AH380" s="64">
        <v>8740142.5099999998</v>
      </c>
      <c r="AI380" s="68">
        <v>5788.58</v>
      </c>
      <c r="AJ380" s="64">
        <v>0</v>
      </c>
      <c r="AK380" s="67">
        <f t="shared" si="131"/>
        <v>9716689.3230000008</v>
      </c>
      <c r="AL380" s="64">
        <v>10425496.800000001</v>
      </c>
      <c r="AM380" s="68">
        <v>9788</v>
      </c>
      <c r="AN380" s="64">
        <v>0</v>
      </c>
      <c r="AO380" s="67">
        <f t="shared" si="132"/>
        <v>11569479.680000002</v>
      </c>
      <c r="AP380" s="69"/>
      <c r="AQ380" s="69"/>
      <c r="AR380" s="69"/>
      <c r="AS380" s="69"/>
      <c r="AT380" s="69"/>
      <c r="AU380" s="71"/>
      <c r="AV380" s="64">
        <v>26</v>
      </c>
      <c r="AW380" s="64">
        <v>40</v>
      </c>
      <c r="AX380" s="64">
        <v>66</v>
      </c>
      <c r="AY380" s="64">
        <v>68</v>
      </c>
      <c r="AZ380" s="64"/>
      <c r="BA380" s="64"/>
      <c r="BB380" s="64"/>
      <c r="BC380" s="64"/>
      <c r="BD380" s="72">
        <f t="shared" si="133"/>
        <v>10071823.74</v>
      </c>
      <c r="BE380" s="73">
        <f t="shared" si="125"/>
        <v>3675.85</v>
      </c>
      <c r="BF380" s="74">
        <f t="shared" si="144"/>
        <v>3373.62</v>
      </c>
      <c r="BG380" s="66">
        <f t="shared" si="126"/>
        <v>0</v>
      </c>
      <c r="BH380" s="75">
        <f t="shared" si="134"/>
        <v>0</v>
      </c>
      <c r="BI380" s="76">
        <f t="shared" si="135"/>
        <v>0</v>
      </c>
      <c r="BJ380" s="76">
        <f>+BI380-'Izračun udjela za 2024. (euri)'!BI380</f>
        <v>0</v>
      </c>
    </row>
    <row r="381" spans="1:62" ht="15.75" customHeight="1" x14ac:dyDescent="0.25">
      <c r="A381" s="60">
        <v>1</v>
      </c>
      <c r="B381" s="61">
        <v>423</v>
      </c>
      <c r="C381" s="61">
        <v>17</v>
      </c>
      <c r="D381" s="62" t="s">
        <v>87</v>
      </c>
      <c r="E381" s="62" t="s">
        <v>460</v>
      </c>
      <c r="F381" s="63">
        <v>426</v>
      </c>
      <c r="G381" s="64">
        <v>10</v>
      </c>
      <c r="H381" s="64">
        <v>498052.56</v>
      </c>
      <c r="I381" s="65">
        <v>0</v>
      </c>
      <c r="J381" s="66">
        <v>547857.81599999999</v>
      </c>
      <c r="K381" s="64">
        <v>555912.5</v>
      </c>
      <c r="L381" s="65">
        <v>0</v>
      </c>
      <c r="M381" s="66">
        <v>611503.75</v>
      </c>
      <c r="N381" s="64">
        <v>571613.86</v>
      </c>
      <c r="O381" s="65">
        <v>0</v>
      </c>
      <c r="P381" s="66">
        <v>628775.24600000004</v>
      </c>
      <c r="Q381" s="64">
        <v>636564.73</v>
      </c>
      <c r="R381" s="65">
        <v>0</v>
      </c>
      <c r="S381" s="66">
        <f t="shared" si="127"/>
        <v>700221.20299999998</v>
      </c>
      <c r="T381" s="64">
        <v>569325.63</v>
      </c>
      <c r="U381" s="65">
        <v>0</v>
      </c>
      <c r="V381" s="67">
        <f t="shared" si="128"/>
        <v>626258.19300000009</v>
      </c>
      <c r="W381" s="64">
        <v>565047.14</v>
      </c>
      <c r="X381" s="65">
        <v>0</v>
      </c>
      <c r="Y381" s="67">
        <f t="shared" si="124"/>
        <v>621551.85400000005</v>
      </c>
      <c r="Z381" s="64">
        <v>655085.36</v>
      </c>
      <c r="AA381" s="68">
        <v>128540.01</v>
      </c>
      <c r="AB381" s="65">
        <v>0</v>
      </c>
      <c r="AC381" s="67">
        <f t="shared" si="129"/>
        <v>1798549.8850000002</v>
      </c>
      <c r="AD381" s="64">
        <v>552328.34</v>
      </c>
      <c r="AE381" s="68">
        <v>66348.850000000006</v>
      </c>
      <c r="AF381" s="65">
        <v>0</v>
      </c>
      <c r="AG381" s="67">
        <f t="shared" si="130"/>
        <v>1711027.439</v>
      </c>
      <c r="AH381" s="64">
        <v>531561.35</v>
      </c>
      <c r="AI381" s="68">
        <v>142293.81</v>
      </c>
      <c r="AJ381" s="64">
        <v>0</v>
      </c>
      <c r="AK381" s="67">
        <f t="shared" si="131"/>
        <v>1678894.2940000002</v>
      </c>
      <c r="AL381" s="64">
        <v>780810.93</v>
      </c>
      <c r="AM381" s="68">
        <v>181708.32</v>
      </c>
      <c r="AN381" s="64">
        <v>0</v>
      </c>
      <c r="AO381" s="67">
        <f t="shared" si="132"/>
        <v>1939412.8710000003</v>
      </c>
      <c r="AP381" s="69"/>
      <c r="AQ381" s="69"/>
      <c r="AR381" s="69"/>
      <c r="AS381" s="69"/>
      <c r="AT381" s="69"/>
      <c r="AU381" s="71"/>
      <c r="AV381" s="64">
        <v>739</v>
      </c>
      <c r="AW381" s="64">
        <v>713</v>
      </c>
      <c r="AX381" s="64">
        <v>758</v>
      </c>
      <c r="AY381" s="64">
        <v>776</v>
      </c>
      <c r="AZ381" s="64"/>
      <c r="BA381" s="64"/>
      <c r="BB381" s="64"/>
      <c r="BC381" s="64"/>
      <c r="BD381" s="72">
        <f t="shared" si="133"/>
        <v>1549887.27</v>
      </c>
      <c r="BE381" s="73">
        <f t="shared" si="125"/>
        <v>3638.23</v>
      </c>
      <c r="BF381" s="74">
        <f t="shared" si="144"/>
        <v>3373.62</v>
      </c>
      <c r="BG381" s="66">
        <f t="shared" si="126"/>
        <v>0</v>
      </c>
      <c r="BH381" s="75">
        <f t="shared" si="134"/>
        <v>0</v>
      </c>
      <c r="BI381" s="76">
        <f t="shared" si="135"/>
        <v>0</v>
      </c>
      <c r="BJ381" s="76">
        <f>+BI381-'Izračun udjela za 2024. (euri)'!BI381</f>
        <v>0</v>
      </c>
    </row>
    <row r="382" spans="1:62" ht="15.75" customHeight="1" x14ac:dyDescent="0.25">
      <c r="A382" s="60">
        <v>1</v>
      </c>
      <c r="B382" s="61">
        <v>424</v>
      </c>
      <c r="C382" s="61">
        <v>10</v>
      </c>
      <c r="D382" s="62" t="s">
        <v>87</v>
      </c>
      <c r="E382" s="62" t="s">
        <v>461</v>
      </c>
      <c r="F382" s="63">
        <v>5267</v>
      </c>
      <c r="G382" s="64">
        <v>10</v>
      </c>
      <c r="H382" s="64">
        <v>3638113.94</v>
      </c>
      <c r="I382" s="65">
        <v>0</v>
      </c>
      <c r="J382" s="66">
        <v>4001925.3340000003</v>
      </c>
      <c r="K382" s="64">
        <v>3515895.06</v>
      </c>
      <c r="L382" s="65">
        <v>0</v>
      </c>
      <c r="M382" s="66">
        <v>3867484.5660000006</v>
      </c>
      <c r="N382" s="64">
        <v>2140677.44</v>
      </c>
      <c r="O382" s="65">
        <v>0</v>
      </c>
      <c r="P382" s="66">
        <v>2354745.1840000004</v>
      </c>
      <c r="Q382" s="64">
        <v>3011771.57</v>
      </c>
      <c r="R382" s="65">
        <v>0</v>
      </c>
      <c r="S382" s="66">
        <f t="shared" si="127"/>
        <v>3312948.727</v>
      </c>
      <c r="T382" s="64">
        <v>2824431.57</v>
      </c>
      <c r="U382" s="65">
        <v>0</v>
      </c>
      <c r="V382" s="67">
        <f t="shared" si="128"/>
        <v>3106874.727</v>
      </c>
      <c r="W382" s="64">
        <v>3285441.89</v>
      </c>
      <c r="X382" s="65">
        <v>0</v>
      </c>
      <c r="Y382" s="67">
        <f t="shared" si="124"/>
        <v>3613986.0790000004</v>
      </c>
      <c r="Z382" s="64">
        <v>3852888.34</v>
      </c>
      <c r="AA382" s="68">
        <v>9591.7999999999993</v>
      </c>
      <c r="AB382" s="65">
        <v>0</v>
      </c>
      <c r="AC382" s="67">
        <f t="shared" si="129"/>
        <v>4238177.1740000006</v>
      </c>
      <c r="AD382" s="64">
        <v>3346373.72</v>
      </c>
      <c r="AE382" s="68">
        <v>120</v>
      </c>
      <c r="AF382" s="65">
        <v>0</v>
      </c>
      <c r="AG382" s="67">
        <f t="shared" si="130"/>
        <v>3681011.0920000006</v>
      </c>
      <c r="AH382" s="64">
        <v>3710876.81</v>
      </c>
      <c r="AI382" s="68">
        <v>2818</v>
      </c>
      <c r="AJ382" s="64">
        <v>0</v>
      </c>
      <c r="AK382" s="67">
        <f t="shared" si="131"/>
        <v>4081964.4910000004</v>
      </c>
      <c r="AL382" s="64">
        <v>4405023.91</v>
      </c>
      <c r="AM382" s="68">
        <v>420</v>
      </c>
      <c r="AN382" s="64">
        <v>0</v>
      </c>
      <c r="AO382" s="67">
        <f t="shared" si="132"/>
        <v>4845526.3010000009</v>
      </c>
      <c r="AP382" s="69"/>
      <c r="AQ382" s="69"/>
      <c r="AR382" s="69"/>
      <c r="AS382" s="69"/>
      <c r="AT382" s="69"/>
      <c r="AU382" s="71"/>
      <c r="AV382" s="64">
        <v>0</v>
      </c>
      <c r="AW382" s="64">
        <v>0</v>
      </c>
      <c r="AX382" s="64">
        <v>0</v>
      </c>
      <c r="AY382" s="64">
        <v>0</v>
      </c>
      <c r="AZ382" s="64"/>
      <c r="BA382" s="64"/>
      <c r="BB382" s="64"/>
      <c r="BC382" s="64"/>
      <c r="BD382" s="72">
        <f t="shared" si="133"/>
        <v>4092133.03</v>
      </c>
      <c r="BE382" s="73">
        <f t="shared" si="125"/>
        <v>776.94</v>
      </c>
      <c r="BF382" s="74">
        <f t="shared" si="144"/>
        <v>3373.62</v>
      </c>
      <c r="BG382" s="66">
        <f t="shared" si="126"/>
        <v>13676713.559999999</v>
      </c>
      <c r="BH382" s="75">
        <f t="shared" si="134"/>
        <v>5.1290409812013828E-3</v>
      </c>
      <c r="BI382" s="76">
        <f t="shared" si="135"/>
        <v>5.1290409812013802E-3</v>
      </c>
      <c r="BJ382" s="76">
        <f>+BI382-'Izračun udjela za 2024. (euri)'!BI382</f>
        <v>1.1238809888985957E-7</v>
      </c>
    </row>
    <row r="383" spans="1:62" ht="15.75" customHeight="1" x14ac:dyDescent="0.25">
      <c r="A383" s="60">
        <v>1</v>
      </c>
      <c r="B383" s="61">
        <v>425</v>
      </c>
      <c r="C383" s="61">
        <v>13</v>
      </c>
      <c r="D383" s="62" t="s">
        <v>87</v>
      </c>
      <c r="E383" s="62" t="s">
        <v>462</v>
      </c>
      <c r="F383" s="63">
        <v>4665</v>
      </c>
      <c r="G383" s="64">
        <v>10</v>
      </c>
      <c r="H383" s="64">
        <v>6589536.2300000004</v>
      </c>
      <c r="I383" s="65">
        <v>0</v>
      </c>
      <c r="J383" s="66">
        <v>7248489.8530000011</v>
      </c>
      <c r="K383" s="64">
        <v>6556872.4299999997</v>
      </c>
      <c r="L383" s="65">
        <v>0</v>
      </c>
      <c r="M383" s="66">
        <v>7212559.6730000004</v>
      </c>
      <c r="N383" s="64">
        <v>5808164.3799999999</v>
      </c>
      <c r="O383" s="65">
        <v>0</v>
      </c>
      <c r="P383" s="66">
        <v>6388980.818</v>
      </c>
      <c r="Q383" s="64">
        <v>6348509.5699999994</v>
      </c>
      <c r="R383" s="65">
        <v>0</v>
      </c>
      <c r="S383" s="66">
        <f t="shared" si="127"/>
        <v>6983360.5269999998</v>
      </c>
      <c r="T383" s="64">
        <f>5941177.31+705346.92</f>
        <v>6646524.2299999995</v>
      </c>
      <c r="U383" s="65">
        <v>0</v>
      </c>
      <c r="V383" s="67">
        <f t="shared" si="128"/>
        <v>7311176.6529999999</v>
      </c>
      <c r="W383" s="64">
        <v>8011025.3499999996</v>
      </c>
      <c r="X383" s="65">
        <v>0</v>
      </c>
      <c r="Y383" s="67">
        <f t="shared" si="124"/>
        <v>8812127.8849999998</v>
      </c>
      <c r="Z383" s="64">
        <v>10758751.800000001</v>
      </c>
      <c r="AA383" s="68">
        <v>860302.98</v>
      </c>
      <c r="AB383" s="65">
        <v>0</v>
      </c>
      <c r="AC383" s="67">
        <f t="shared" si="129"/>
        <v>16369593.702000001</v>
      </c>
      <c r="AD383" s="64">
        <v>9232245.6699999999</v>
      </c>
      <c r="AE383" s="68">
        <v>694223.4</v>
      </c>
      <c r="AF383" s="65">
        <v>0</v>
      </c>
      <c r="AG383" s="67">
        <f t="shared" si="130"/>
        <v>14749374.497000001</v>
      </c>
      <c r="AH383" s="64">
        <v>9078247.2599999998</v>
      </c>
      <c r="AI383" s="68">
        <v>1024582.9</v>
      </c>
      <c r="AJ383" s="64">
        <v>0</v>
      </c>
      <c r="AK383" s="67">
        <f t="shared" si="131"/>
        <v>14942580.796</v>
      </c>
      <c r="AL383" s="64">
        <v>10088021.949999999</v>
      </c>
      <c r="AM383" s="68">
        <v>1208129.17</v>
      </c>
      <c r="AN383" s="64">
        <v>0</v>
      </c>
      <c r="AO383" s="67">
        <f t="shared" si="132"/>
        <v>16042832.058</v>
      </c>
      <c r="AP383" s="69"/>
      <c r="AQ383" s="69"/>
      <c r="AR383" s="69"/>
      <c r="AS383" s="69"/>
      <c r="AT383" s="69"/>
      <c r="AU383" s="71"/>
      <c r="AV383" s="64">
        <v>3322</v>
      </c>
      <c r="AW383" s="64">
        <v>3247</v>
      </c>
      <c r="AX383" s="64">
        <v>3687</v>
      </c>
      <c r="AY383" s="64">
        <v>3803</v>
      </c>
      <c r="AZ383" s="64"/>
      <c r="BA383" s="64"/>
      <c r="BB383" s="64"/>
      <c r="BC383" s="64"/>
      <c r="BD383" s="72">
        <f t="shared" si="133"/>
        <v>14183301.789999999</v>
      </c>
      <c r="BE383" s="73">
        <f t="shared" si="125"/>
        <v>3040.36</v>
      </c>
      <c r="BF383" s="74">
        <f t="shared" si="144"/>
        <v>3373.62</v>
      </c>
      <c r="BG383" s="66">
        <f t="shared" si="126"/>
        <v>1554657.899999999</v>
      </c>
      <c r="BH383" s="75">
        <f t="shared" si="134"/>
        <v>5.8302778996334231E-4</v>
      </c>
      <c r="BI383" s="76">
        <f t="shared" si="135"/>
        <v>5.8302778996334199E-4</v>
      </c>
      <c r="BJ383" s="76">
        <f>+BI383-'Izračun udjela za 2024. (euri)'!BI383</f>
        <v>1.4579458104603971E-7</v>
      </c>
    </row>
    <row r="384" spans="1:62" ht="15.75" customHeight="1" x14ac:dyDescent="0.25">
      <c r="A384" s="60">
        <v>1</v>
      </c>
      <c r="B384" s="61">
        <v>426</v>
      </c>
      <c r="C384" s="61">
        <v>3</v>
      </c>
      <c r="D384" s="62" t="s">
        <v>87</v>
      </c>
      <c r="E384" s="62" t="s">
        <v>463</v>
      </c>
      <c r="F384" s="63">
        <v>4124</v>
      </c>
      <c r="G384" s="64">
        <v>10</v>
      </c>
      <c r="H384" s="64">
        <v>2502273.69</v>
      </c>
      <c r="I384" s="65">
        <v>0</v>
      </c>
      <c r="J384" s="66">
        <v>2752501.0590000004</v>
      </c>
      <c r="K384" s="64">
        <v>2768378.23</v>
      </c>
      <c r="L384" s="65">
        <v>0</v>
      </c>
      <c r="M384" s="66">
        <v>3045216.0530000003</v>
      </c>
      <c r="N384" s="64">
        <v>2040562.28</v>
      </c>
      <c r="O384" s="65">
        <v>0</v>
      </c>
      <c r="P384" s="66">
        <v>2244618.5080000004</v>
      </c>
      <c r="Q384" s="64">
        <v>2223822.42</v>
      </c>
      <c r="R384" s="65">
        <v>0</v>
      </c>
      <c r="S384" s="66">
        <f t="shared" si="127"/>
        <v>2446204.662</v>
      </c>
      <c r="T384" s="64">
        <v>1714336.39</v>
      </c>
      <c r="U384" s="65">
        <v>0</v>
      </c>
      <c r="V384" s="67">
        <f t="shared" si="128"/>
        <v>1885770.0290000001</v>
      </c>
      <c r="W384" s="64">
        <v>1694634.78</v>
      </c>
      <c r="X384" s="65">
        <v>0</v>
      </c>
      <c r="Y384" s="67">
        <f t="shared" si="124"/>
        <v>1864098.2580000001</v>
      </c>
      <c r="Z384" s="64">
        <v>3012199.89</v>
      </c>
      <c r="AA384" s="68">
        <v>11688.1</v>
      </c>
      <c r="AB384" s="65">
        <v>0</v>
      </c>
      <c r="AC384" s="67">
        <f t="shared" si="129"/>
        <v>3312112.9690000005</v>
      </c>
      <c r="AD384" s="64">
        <v>2786630.58</v>
      </c>
      <c r="AE384" s="68">
        <v>5081.16</v>
      </c>
      <c r="AF384" s="65">
        <v>0</v>
      </c>
      <c r="AG384" s="67">
        <f t="shared" si="130"/>
        <v>3071254.3620000002</v>
      </c>
      <c r="AH384" s="64">
        <v>2866652.66</v>
      </c>
      <c r="AI384" s="68">
        <v>650</v>
      </c>
      <c r="AJ384" s="64">
        <v>0</v>
      </c>
      <c r="AK384" s="67">
        <f t="shared" si="131"/>
        <v>3164152.9260000004</v>
      </c>
      <c r="AL384" s="64">
        <v>2379839.81</v>
      </c>
      <c r="AM384" s="68">
        <v>1050</v>
      </c>
      <c r="AN384" s="64">
        <v>0</v>
      </c>
      <c r="AO384" s="67">
        <f t="shared" si="132"/>
        <v>2628218.7910000002</v>
      </c>
      <c r="AP384" s="69"/>
      <c r="AQ384" s="69"/>
      <c r="AR384" s="69"/>
      <c r="AS384" s="69"/>
      <c r="AT384" s="69"/>
      <c r="AU384" s="71"/>
      <c r="AV384" s="64">
        <v>7</v>
      </c>
      <c r="AW384" s="64">
        <v>7</v>
      </c>
      <c r="AX384" s="64">
        <v>7</v>
      </c>
      <c r="AY384" s="64">
        <v>7</v>
      </c>
      <c r="AZ384" s="64"/>
      <c r="BA384" s="64"/>
      <c r="BB384" s="64"/>
      <c r="BC384" s="64"/>
      <c r="BD384" s="72">
        <f t="shared" si="133"/>
        <v>2807967.46</v>
      </c>
      <c r="BE384" s="73">
        <f t="shared" si="125"/>
        <v>680.88</v>
      </c>
      <c r="BF384" s="74">
        <f t="shared" si="144"/>
        <v>3373.62</v>
      </c>
      <c r="BG384" s="66">
        <f t="shared" si="126"/>
        <v>11104859.76</v>
      </c>
      <c r="BH384" s="75">
        <f t="shared" si="134"/>
        <v>4.1645443950888853E-3</v>
      </c>
      <c r="BI384" s="76">
        <f t="shared" si="135"/>
        <v>4.1645443950888896E-3</v>
      </c>
      <c r="BJ384" s="76">
        <f>+BI384-'Izračun udjela za 2024. (euri)'!BI384</f>
        <v>7.9980292049842971E-8</v>
      </c>
    </row>
    <row r="385" spans="1:62" ht="15.75" customHeight="1" x14ac:dyDescent="0.25">
      <c r="A385" s="60">
        <v>1</v>
      </c>
      <c r="B385" s="61">
        <v>427</v>
      </c>
      <c r="C385" s="61">
        <v>17</v>
      </c>
      <c r="D385" s="62" t="s">
        <v>91</v>
      </c>
      <c r="E385" s="62" t="s">
        <v>464</v>
      </c>
      <c r="F385" s="63">
        <v>4325</v>
      </c>
      <c r="G385" s="64">
        <v>12</v>
      </c>
      <c r="H385" s="64">
        <v>9421638.6999999993</v>
      </c>
      <c r="I385" s="65">
        <v>0</v>
      </c>
      <c r="J385" s="66">
        <v>10552235.344000001</v>
      </c>
      <c r="K385" s="64">
        <v>10976911.949999999</v>
      </c>
      <c r="L385" s="65">
        <v>0</v>
      </c>
      <c r="M385" s="66">
        <v>12294141.384</v>
      </c>
      <c r="N385" s="64">
        <v>9534911.6099999994</v>
      </c>
      <c r="O385" s="65">
        <v>0</v>
      </c>
      <c r="P385" s="66">
        <v>10679101.0032</v>
      </c>
      <c r="Q385" s="64">
        <v>9788445.5199999996</v>
      </c>
      <c r="R385" s="65">
        <v>0</v>
      </c>
      <c r="S385" s="66">
        <f t="shared" si="127"/>
        <v>10963058.9824</v>
      </c>
      <c r="T385" s="64">
        <v>9937431.5099999998</v>
      </c>
      <c r="U385" s="65">
        <v>0</v>
      </c>
      <c r="V385" s="67">
        <f t="shared" si="128"/>
        <v>11129923.291200001</v>
      </c>
      <c r="W385" s="64">
        <v>11647467.279999999</v>
      </c>
      <c r="X385" s="65">
        <v>1058860.8468520001</v>
      </c>
      <c r="Y385" s="67">
        <f t="shared" si="124"/>
        <v>11859239.20512576</v>
      </c>
      <c r="Z385" s="64">
        <v>12547438.640000001</v>
      </c>
      <c r="AA385" s="68">
        <v>797011.15</v>
      </c>
      <c r="AB385" s="65">
        <v>1140676.360751</v>
      </c>
      <c r="AC385" s="67">
        <f t="shared" si="129"/>
        <v>16219001.264758883</v>
      </c>
      <c r="AD385" s="64">
        <v>11500819</v>
      </c>
      <c r="AE385" s="68">
        <v>599199.18999999994</v>
      </c>
      <c r="AF385" s="65">
        <v>1060207.5197910001</v>
      </c>
      <c r="AG385" s="67">
        <f t="shared" si="130"/>
        <v>15212301.765034083</v>
      </c>
      <c r="AH385" s="64">
        <v>11410629.869999999</v>
      </c>
      <c r="AI385" s="68">
        <v>953585.29</v>
      </c>
      <c r="AJ385" s="64">
        <v>1037750.64341</v>
      </c>
      <c r="AK385" s="67">
        <f t="shared" si="131"/>
        <v>15902089.208980802</v>
      </c>
      <c r="AL385" s="64">
        <v>14784965.720000001</v>
      </c>
      <c r="AM385" s="68">
        <v>1077053.6299999999</v>
      </c>
      <c r="AN385" s="64">
        <v>1344328.953029</v>
      </c>
      <c r="AO385" s="67">
        <f t="shared" si="132"/>
        <v>19599533.113407522</v>
      </c>
      <c r="AP385" s="69"/>
      <c r="AQ385" s="69"/>
      <c r="AR385" s="69"/>
      <c r="AS385" s="69"/>
      <c r="AT385" s="69"/>
      <c r="AU385" s="71"/>
      <c r="AV385" s="64">
        <v>2581</v>
      </c>
      <c r="AW385" s="64">
        <v>2494</v>
      </c>
      <c r="AX385" s="64">
        <v>3186</v>
      </c>
      <c r="AY385" s="64">
        <v>3424</v>
      </c>
      <c r="AZ385" s="64"/>
      <c r="BA385" s="64"/>
      <c r="BB385" s="64"/>
      <c r="BC385" s="64"/>
      <c r="BD385" s="72">
        <f t="shared" si="133"/>
        <v>15758432.91</v>
      </c>
      <c r="BE385" s="73">
        <f t="shared" si="125"/>
        <v>3643.57</v>
      </c>
      <c r="BF385" s="74">
        <f>+$BJ$601</f>
        <v>3415.13</v>
      </c>
      <c r="BG385" s="66">
        <f t="shared" si="126"/>
        <v>0</v>
      </c>
      <c r="BH385" s="75">
        <f t="shared" si="134"/>
        <v>0</v>
      </c>
      <c r="BI385" s="76">
        <f t="shared" si="135"/>
        <v>0</v>
      </c>
      <c r="BJ385" s="76">
        <f>+BI385-'Izračun udjela za 2024. (euri)'!BI385</f>
        <v>0</v>
      </c>
    </row>
    <row r="386" spans="1:62" ht="15.75" customHeight="1" x14ac:dyDescent="0.25">
      <c r="A386" s="60">
        <v>1</v>
      </c>
      <c r="B386" s="61">
        <v>428</v>
      </c>
      <c r="C386" s="61">
        <v>13</v>
      </c>
      <c r="D386" s="62" t="s">
        <v>87</v>
      </c>
      <c r="E386" s="62" t="s">
        <v>465</v>
      </c>
      <c r="F386" s="63">
        <v>4461</v>
      </c>
      <c r="G386" s="64">
        <v>10</v>
      </c>
      <c r="H386" s="64">
        <v>6637995.4000000004</v>
      </c>
      <c r="I386" s="65">
        <v>0</v>
      </c>
      <c r="J386" s="66">
        <v>7301794.9400000013</v>
      </c>
      <c r="K386" s="64">
        <v>6816226.7400000002</v>
      </c>
      <c r="L386" s="65">
        <v>0</v>
      </c>
      <c r="M386" s="66">
        <v>7497849.4140000008</v>
      </c>
      <c r="N386" s="64">
        <v>7789826.0499999998</v>
      </c>
      <c r="O386" s="65">
        <v>701084.28610000003</v>
      </c>
      <c r="P386" s="66">
        <v>7797615.9402900003</v>
      </c>
      <c r="Q386" s="64">
        <v>6960497.6100000003</v>
      </c>
      <c r="R386" s="65">
        <v>634170.66440000001</v>
      </c>
      <c r="S386" s="66">
        <f t="shared" si="127"/>
        <v>6958959.6401600009</v>
      </c>
      <c r="T386" s="64">
        <v>6656885.5800000001</v>
      </c>
      <c r="U386" s="65">
        <v>608345.46308300004</v>
      </c>
      <c r="V386" s="67">
        <f t="shared" si="128"/>
        <v>6653394.1286087008</v>
      </c>
      <c r="W386" s="64">
        <v>8275445.5300000003</v>
      </c>
      <c r="X386" s="65">
        <v>752313.54482900002</v>
      </c>
      <c r="Y386" s="67">
        <f t="shared" si="124"/>
        <v>8275445.1836881014</v>
      </c>
      <c r="Z386" s="64">
        <v>8670218.3000000007</v>
      </c>
      <c r="AA386" s="68">
        <v>741322.13</v>
      </c>
      <c r="AB386" s="65">
        <v>788201.97036899999</v>
      </c>
      <c r="AC386" s="67">
        <f t="shared" si="129"/>
        <v>13616563.619594103</v>
      </c>
      <c r="AD386" s="64">
        <v>8961684.3100000005</v>
      </c>
      <c r="AE386" s="68">
        <v>725290.78</v>
      </c>
      <c r="AF386" s="65">
        <v>829904.21295199997</v>
      </c>
      <c r="AG386" s="67">
        <f t="shared" si="130"/>
        <v>14184488.248752801</v>
      </c>
      <c r="AH386" s="64">
        <v>8621657.9900000002</v>
      </c>
      <c r="AI386" s="68">
        <v>1133263.74</v>
      </c>
      <c r="AJ386" s="64">
        <v>783789.38192800002</v>
      </c>
      <c r="AK386" s="67">
        <f t="shared" si="131"/>
        <v>14092215.3548792</v>
      </c>
      <c r="AL386" s="64">
        <v>9822478.3900000006</v>
      </c>
      <c r="AM386" s="68">
        <v>1264874.45</v>
      </c>
      <c r="AN386" s="64">
        <v>901583.007675</v>
      </c>
      <c r="AO386" s="67">
        <f t="shared" si="132"/>
        <v>15345023.025557503</v>
      </c>
      <c r="AP386" s="69"/>
      <c r="AQ386" s="69"/>
      <c r="AR386" s="69"/>
      <c r="AS386" s="69"/>
      <c r="AT386" s="69"/>
      <c r="AU386" s="71"/>
      <c r="AV386" s="64">
        <v>3492</v>
      </c>
      <c r="AW386" s="64">
        <v>3659</v>
      </c>
      <c r="AX386" s="64">
        <v>4071</v>
      </c>
      <c r="AY386" s="64">
        <v>4196</v>
      </c>
      <c r="AZ386" s="64"/>
      <c r="BA386" s="64"/>
      <c r="BB386" s="64"/>
      <c r="BC386" s="64"/>
      <c r="BD386" s="72">
        <f t="shared" si="133"/>
        <v>13102747.09</v>
      </c>
      <c r="BE386" s="73">
        <f t="shared" si="125"/>
        <v>2937.18</v>
      </c>
      <c r="BF386" s="74">
        <f>+$BJ$600</f>
        <v>3373.62</v>
      </c>
      <c r="BG386" s="66">
        <f t="shared" si="126"/>
        <v>1946958.8400000003</v>
      </c>
      <c r="BH386" s="75">
        <f t="shared" si="134"/>
        <v>7.3014848452176756E-4</v>
      </c>
      <c r="BI386" s="76">
        <f t="shared" si="135"/>
        <v>7.3014848452176799E-4</v>
      </c>
      <c r="BJ386" s="76">
        <f>+BI386-'Izračun udjela za 2024. (euri)'!BI386</f>
        <v>6.7510677588945682E-8</v>
      </c>
    </row>
    <row r="387" spans="1:62" ht="15.75" customHeight="1" x14ac:dyDescent="0.25">
      <c r="A387" s="60">
        <v>1</v>
      </c>
      <c r="B387" s="61">
        <v>429</v>
      </c>
      <c r="C387" s="61">
        <v>1</v>
      </c>
      <c r="D387" s="62" t="s">
        <v>91</v>
      </c>
      <c r="E387" s="62" t="s">
        <v>466</v>
      </c>
      <c r="F387" s="63">
        <v>14602</v>
      </c>
      <c r="G387" s="64">
        <v>12</v>
      </c>
      <c r="H387" s="64">
        <v>32174814.050000001</v>
      </c>
      <c r="I387" s="65">
        <v>3412819.5057999999</v>
      </c>
      <c r="J387" s="66">
        <v>32213433.889504004</v>
      </c>
      <c r="K387" s="64">
        <v>32737833.780000001</v>
      </c>
      <c r="L387" s="65">
        <v>3472539.5997000001</v>
      </c>
      <c r="M387" s="66">
        <v>32777129.481936004</v>
      </c>
      <c r="N387" s="64">
        <v>28247142.82</v>
      </c>
      <c r="O387" s="65">
        <v>2996223.5241</v>
      </c>
      <c r="P387" s="66">
        <v>28281029.611408006</v>
      </c>
      <c r="Q387" s="64">
        <v>29735583.120000001</v>
      </c>
      <c r="R387" s="65">
        <v>3168198.5880999998</v>
      </c>
      <c r="S387" s="66">
        <f t="shared" si="127"/>
        <v>29755470.675728004</v>
      </c>
      <c r="T387" s="64">
        <v>28003763.449999999</v>
      </c>
      <c r="U387" s="65">
        <v>2989845.913013</v>
      </c>
      <c r="V387" s="67">
        <f t="shared" si="128"/>
        <v>28015587.641425442</v>
      </c>
      <c r="W387" s="64">
        <v>33685018.090000004</v>
      </c>
      <c r="X387" s="65">
        <v>3609116.2498849998</v>
      </c>
      <c r="Y387" s="67">
        <f t="shared" si="124"/>
        <v>33685010.060928807</v>
      </c>
      <c r="Z387" s="64">
        <v>39652433.469999999</v>
      </c>
      <c r="AA387" s="68">
        <v>161497.54</v>
      </c>
      <c r="AB387" s="65">
        <v>4248483.3252830002</v>
      </c>
      <c r="AC387" s="67">
        <f t="shared" si="129"/>
        <v>39532026.917283043</v>
      </c>
      <c r="AD387" s="64">
        <v>39415081.43</v>
      </c>
      <c r="AE387" s="68">
        <v>17809.32</v>
      </c>
      <c r="AF387" s="65">
        <v>4252978.8426069999</v>
      </c>
      <c r="AG387" s="67">
        <f t="shared" si="130"/>
        <v>39422088.459480166</v>
      </c>
      <c r="AH387" s="64">
        <v>36482753.100000001</v>
      </c>
      <c r="AI387" s="68">
        <v>18454.12</v>
      </c>
      <c r="AJ387" s="64">
        <v>3947861.2991840001</v>
      </c>
      <c r="AK387" s="67">
        <f t="shared" si="131"/>
        <v>36547770.202513918</v>
      </c>
      <c r="AL387" s="64">
        <v>44381512.32</v>
      </c>
      <c r="AM387" s="68">
        <v>10971.52</v>
      </c>
      <c r="AN387" s="64">
        <v>4716002.0434870003</v>
      </c>
      <c r="AO387" s="67">
        <f t="shared" si="132"/>
        <v>44547483.407294564</v>
      </c>
      <c r="AP387" s="69"/>
      <c r="AQ387" s="69"/>
      <c r="AR387" s="69"/>
      <c r="AS387" s="69"/>
      <c r="AT387" s="69"/>
      <c r="AU387" s="71"/>
      <c r="AV387" s="64">
        <v>36</v>
      </c>
      <c r="AW387" s="64">
        <v>36</v>
      </c>
      <c r="AX387" s="64">
        <v>77</v>
      </c>
      <c r="AY387" s="64">
        <v>80</v>
      </c>
      <c r="AZ387" s="64"/>
      <c r="BA387" s="64"/>
      <c r="BB387" s="64"/>
      <c r="BC387" s="64"/>
      <c r="BD387" s="72">
        <f t="shared" si="133"/>
        <v>38746875.810000002</v>
      </c>
      <c r="BE387" s="73">
        <f t="shared" si="125"/>
        <v>2653.53</v>
      </c>
      <c r="BF387" s="74">
        <f>+$BJ$601</f>
        <v>3415.13</v>
      </c>
      <c r="BG387" s="66">
        <f t="shared" si="126"/>
        <v>11120883.199999999</v>
      </c>
      <c r="BH387" s="75">
        <f t="shared" si="134"/>
        <v>4.1705535053959243E-3</v>
      </c>
      <c r="BI387" s="76">
        <f t="shared" si="135"/>
        <v>4.17055350539592E-3</v>
      </c>
      <c r="BJ387" s="76">
        <f>+BI387-'Izračun udjela za 2024. (euri)'!BI387</f>
        <v>-3.5626619090955991E-7</v>
      </c>
    </row>
    <row r="388" spans="1:62" ht="15.75" customHeight="1" x14ac:dyDescent="0.25">
      <c r="A388" s="60">
        <v>1</v>
      </c>
      <c r="B388" s="61">
        <v>430</v>
      </c>
      <c r="C388" s="61">
        <v>2</v>
      </c>
      <c r="D388" s="62" t="s">
        <v>87</v>
      </c>
      <c r="E388" s="62" t="s">
        <v>467</v>
      </c>
      <c r="F388" s="63">
        <v>5659</v>
      </c>
      <c r="G388" s="64">
        <v>10</v>
      </c>
      <c r="H388" s="64">
        <v>10509353.140000001</v>
      </c>
      <c r="I388" s="65">
        <v>0</v>
      </c>
      <c r="J388" s="66">
        <v>11560288.454000002</v>
      </c>
      <c r="K388" s="64">
        <v>10937060.060000001</v>
      </c>
      <c r="L388" s="65">
        <v>0</v>
      </c>
      <c r="M388" s="66">
        <v>12030766.066000002</v>
      </c>
      <c r="N388" s="64">
        <v>9981477.9399999995</v>
      </c>
      <c r="O388" s="65">
        <v>0</v>
      </c>
      <c r="P388" s="66">
        <v>10979625.734000001</v>
      </c>
      <c r="Q388" s="64">
        <v>10701952.35</v>
      </c>
      <c r="R388" s="65">
        <v>0</v>
      </c>
      <c r="S388" s="66">
        <f t="shared" si="127"/>
        <v>11772147.585000001</v>
      </c>
      <c r="T388" s="64">
        <v>9872590.1300000008</v>
      </c>
      <c r="U388" s="65">
        <v>0</v>
      </c>
      <c r="V388" s="67">
        <f t="shared" si="128"/>
        <v>10859849.143000001</v>
      </c>
      <c r="W388" s="64">
        <v>11126589.34</v>
      </c>
      <c r="X388" s="65">
        <v>0</v>
      </c>
      <c r="Y388" s="67">
        <f t="shared" si="124"/>
        <v>12239248.274</v>
      </c>
      <c r="Z388" s="64">
        <v>13554743.92</v>
      </c>
      <c r="AA388" s="68">
        <v>19471.759999999998</v>
      </c>
      <c r="AB388" s="65">
        <v>0</v>
      </c>
      <c r="AC388" s="67">
        <f t="shared" si="129"/>
        <v>14930049.376000002</v>
      </c>
      <c r="AD388" s="64">
        <v>14454338.98</v>
      </c>
      <c r="AE388" s="68">
        <v>4988.09</v>
      </c>
      <c r="AF388" s="65">
        <v>0</v>
      </c>
      <c r="AG388" s="67">
        <f t="shared" si="130"/>
        <v>15935535.979000002</v>
      </c>
      <c r="AH388" s="64">
        <v>12266496.039999999</v>
      </c>
      <c r="AI388" s="68">
        <v>7378.97</v>
      </c>
      <c r="AJ388" s="64">
        <v>0</v>
      </c>
      <c r="AK388" s="67">
        <f t="shared" si="131"/>
        <v>13570828.776999999</v>
      </c>
      <c r="AL388" s="64">
        <v>15487032.4</v>
      </c>
      <c r="AM388" s="68">
        <v>6592.37</v>
      </c>
      <c r="AN388" s="64">
        <v>0</v>
      </c>
      <c r="AO388" s="67">
        <f t="shared" si="132"/>
        <v>17117584.033000004</v>
      </c>
      <c r="AP388" s="69"/>
      <c r="AQ388" s="69"/>
      <c r="AR388" s="69"/>
      <c r="AS388" s="69"/>
      <c r="AT388" s="69"/>
      <c r="AU388" s="71"/>
      <c r="AV388" s="64">
        <v>25</v>
      </c>
      <c r="AW388" s="64">
        <v>25</v>
      </c>
      <c r="AX388" s="64">
        <v>52</v>
      </c>
      <c r="AY388" s="64">
        <v>54</v>
      </c>
      <c r="AZ388" s="64"/>
      <c r="BA388" s="64"/>
      <c r="BB388" s="64"/>
      <c r="BC388" s="64"/>
      <c r="BD388" s="72">
        <f t="shared" si="133"/>
        <v>14758649.289999999</v>
      </c>
      <c r="BE388" s="73">
        <f t="shared" si="125"/>
        <v>2608</v>
      </c>
      <c r="BF388" s="74">
        <f t="shared" ref="BF388:BF392" si="145">+$BJ$600</f>
        <v>3373.62</v>
      </c>
      <c r="BG388" s="66">
        <f t="shared" si="126"/>
        <v>4332643.5799999991</v>
      </c>
      <c r="BH388" s="75">
        <f t="shared" si="134"/>
        <v>1.6248279516324878E-3</v>
      </c>
      <c r="BI388" s="76">
        <f t="shared" si="135"/>
        <v>1.62482795163249E-3</v>
      </c>
      <c r="BJ388" s="76">
        <f>+BI388-'Izračun udjela za 2024. (euri)'!BI388</f>
        <v>7.849799475993964E-8</v>
      </c>
    </row>
    <row r="389" spans="1:62" ht="15.75" customHeight="1" x14ac:dyDescent="0.25">
      <c r="A389" s="60">
        <v>1</v>
      </c>
      <c r="B389" s="61">
        <v>431</v>
      </c>
      <c r="C389" s="61">
        <v>18</v>
      </c>
      <c r="D389" s="62" t="s">
        <v>87</v>
      </c>
      <c r="E389" s="62" t="s">
        <v>468</v>
      </c>
      <c r="F389" s="63">
        <v>960</v>
      </c>
      <c r="G389" s="64">
        <v>10</v>
      </c>
      <c r="H389" s="64">
        <v>2318629.44</v>
      </c>
      <c r="I389" s="65">
        <v>22727.2202</v>
      </c>
      <c r="J389" s="66">
        <v>2525492.4417800005</v>
      </c>
      <c r="K389" s="64">
        <v>2661722.08</v>
      </c>
      <c r="L389" s="65">
        <v>125481.20389999999</v>
      </c>
      <c r="M389" s="66">
        <v>2789864.9637100003</v>
      </c>
      <c r="N389" s="64">
        <v>2389270.0099999998</v>
      </c>
      <c r="O389" s="65">
        <v>112637.3584</v>
      </c>
      <c r="P389" s="66">
        <v>2504295.9167600004</v>
      </c>
      <c r="Q389" s="64">
        <v>2886194.14</v>
      </c>
      <c r="R389" s="65">
        <v>136657.81400000001</v>
      </c>
      <c r="S389" s="66">
        <f t="shared" si="127"/>
        <v>3024489.9586000005</v>
      </c>
      <c r="T389" s="64">
        <v>2564763.33</v>
      </c>
      <c r="U389" s="65">
        <v>121907.892355</v>
      </c>
      <c r="V389" s="67">
        <f t="shared" si="128"/>
        <v>2687140.9814095004</v>
      </c>
      <c r="W389" s="64">
        <v>2865488.94</v>
      </c>
      <c r="X389" s="65">
        <v>136452.843677</v>
      </c>
      <c r="Y389" s="67">
        <f t="shared" si="124"/>
        <v>3001939.7059553</v>
      </c>
      <c r="Z389" s="64">
        <v>2910081.41</v>
      </c>
      <c r="AA389" s="68">
        <v>116546.86</v>
      </c>
      <c r="AB389" s="65">
        <v>138576.30102300001</v>
      </c>
      <c r="AC389" s="67">
        <f t="shared" si="129"/>
        <v>3778454.0738747008</v>
      </c>
      <c r="AD389" s="64">
        <v>1936937.97</v>
      </c>
      <c r="AE389" s="68">
        <v>78512.899999999994</v>
      </c>
      <c r="AF389" s="65">
        <v>92235.865002999999</v>
      </c>
      <c r="AG389" s="67">
        <f t="shared" si="130"/>
        <v>2795858.1254967004</v>
      </c>
      <c r="AH389" s="64">
        <v>2231611.88</v>
      </c>
      <c r="AI389" s="68">
        <v>98715.99</v>
      </c>
      <c r="AJ389" s="64">
        <v>106267.35374999999</v>
      </c>
      <c r="AK389" s="67">
        <f t="shared" si="131"/>
        <v>3242391.3898750003</v>
      </c>
      <c r="AL389" s="64">
        <v>3283104.78</v>
      </c>
      <c r="AM389" s="68">
        <v>98098.65</v>
      </c>
      <c r="AN389" s="64">
        <v>156339.891875</v>
      </c>
      <c r="AO389" s="67">
        <f t="shared" si="132"/>
        <v>4306682.8619374996</v>
      </c>
      <c r="AP389" s="69"/>
      <c r="AQ389" s="69"/>
      <c r="AR389" s="69"/>
      <c r="AS389" s="69"/>
      <c r="AT389" s="69"/>
      <c r="AU389" s="71"/>
      <c r="AV389" s="64">
        <v>520</v>
      </c>
      <c r="AW389" s="64">
        <v>517</v>
      </c>
      <c r="AX389" s="64">
        <v>614</v>
      </c>
      <c r="AY389" s="64">
        <v>591</v>
      </c>
      <c r="AZ389" s="64"/>
      <c r="BA389" s="64"/>
      <c r="BB389" s="64"/>
      <c r="BC389" s="64"/>
      <c r="BD389" s="72">
        <f t="shared" si="133"/>
        <v>3425065.23</v>
      </c>
      <c r="BE389" s="73">
        <f t="shared" si="125"/>
        <v>3567.78</v>
      </c>
      <c r="BF389" s="74">
        <f t="shared" si="145"/>
        <v>3373.62</v>
      </c>
      <c r="BG389" s="66">
        <f t="shared" si="126"/>
        <v>0</v>
      </c>
      <c r="BH389" s="75">
        <f t="shared" si="134"/>
        <v>0</v>
      </c>
      <c r="BI389" s="76">
        <f t="shared" si="135"/>
        <v>0</v>
      </c>
      <c r="BJ389" s="76">
        <f>+BI389-'Izračun udjela za 2024. (euri)'!BI389</f>
        <v>0</v>
      </c>
    </row>
    <row r="390" spans="1:62" ht="15.75" customHeight="1" x14ac:dyDescent="0.25">
      <c r="A390" s="60">
        <v>1</v>
      </c>
      <c r="B390" s="61">
        <v>432</v>
      </c>
      <c r="C390" s="61">
        <v>18</v>
      </c>
      <c r="D390" s="62" t="s">
        <v>87</v>
      </c>
      <c r="E390" s="62" t="s">
        <v>469</v>
      </c>
      <c r="F390" s="63">
        <v>2898</v>
      </c>
      <c r="G390" s="64">
        <v>10</v>
      </c>
      <c r="H390" s="64">
        <v>7148236.2699999996</v>
      </c>
      <c r="I390" s="65">
        <v>284186.5625</v>
      </c>
      <c r="J390" s="66">
        <v>7550454.6782499999</v>
      </c>
      <c r="K390" s="64">
        <v>7842670.0999999996</v>
      </c>
      <c r="L390" s="65">
        <v>439488.38760000002</v>
      </c>
      <c r="M390" s="66">
        <v>8143499.8836400006</v>
      </c>
      <c r="N390" s="64">
        <v>6814040.7000000002</v>
      </c>
      <c r="O390" s="65">
        <v>381844.85869999998</v>
      </c>
      <c r="P390" s="66">
        <v>7075415.4254300008</v>
      </c>
      <c r="Q390" s="64">
        <v>7221369.5800000001</v>
      </c>
      <c r="R390" s="65">
        <v>406928.7708</v>
      </c>
      <c r="S390" s="66">
        <f t="shared" si="127"/>
        <v>7495884.8901200006</v>
      </c>
      <c r="T390" s="64">
        <v>7080936.6600000001</v>
      </c>
      <c r="U390" s="65">
        <v>399576.04747300001</v>
      </c>
      <c r="V390" s="67">
        <f t="shared" si="128"/>
        <v>7349496.6737797</v>
      </c>
      <c r="W390" s="64">
        <v>8288275.6500000004</v>
      </c>
      <c r="X390" s="65">
        <v>469147.22236999997</v>
      </c>
      <c r="Y390" s="67">
        <f t="shared" si="124"/>
        <v>8601041.2703930009</v>
      </c>
      <c r="Z390" s="64">
        <v>8808663.3900000006</v>
      </c>
      <c r="AA390" s="68">
        <v>220030.72</v>
      </c>
      <c r="AB390" s="65">
        <v>498603.077254</v>
      </c>
      <c r="AC390" s="67">
        <f t="shared" si="129"/>
        <v>10806432.552020602</v>
      </c>
      <c r="AD390" s="64">
        <v>8141948.9299999997</v>
      </c>
      <c r="AE390" s="68">
        <v>159240.54999999999</v>
      </c>
      <c r="AF390" s="65">
        <v>460864.51938299998</v>
      </c>
      <c r="AG390" s="67">
        <f t="shared" si="130"/>
        <v>8449192.8516786993</v>
      </c>
      <c r="AH390" s="64">
        <v>7410018.3499999996</v>
      </c>
      <c r="AI390" s="68">
        <v>262525.3</v>
      </c>
      <c r="AJ390" s="64">
        <v>419434.71686099999</v>
      </c>
      <c r="AK390" s="67">
        <f t="shared" si="131"/>
        <v>7689641.9964528996</v>
      </c>
      <c r="AL390" s="64">
        <v>9523876.7699999996</v>
      </c>
      <c r="AM390" s="68">
        <v>259234.04</v>
      </c>
      <c r="AN390" s="64">
        <v>539086.94757900003</v>
      </c>
      <c r="AO390" s="67">
        <f t="shared" si="132"/>
        <v>12122611.360663101</v>
      </c>
      <c r="AP390" s="69"/>
      <c r="AQ390" s="69"/>
      <c r="AR390" s="69"/>
      <c r="AS390" s="69"/>
      <c r="AT390" s="69"/>
      <c r="AU390" s="71"/>
      <c r="AV390" s="64">
        <v>1156</v>
      </c>
      <c r="AW390" s="64">
        <v>0</v>
      </c>
      <c r="AX390" s="64">
        <v>0</v>
      </c>
      <c r="AY390" s="64">
        <v>1530</v>
      </c>
      <c r="AZ390" s="64"/>
      <c r="BA390" s="64"/>
      <c r="BB390" s="64"/>
      <c r="BC390" s="64"/>
      <c r="BD390" s="72">
        <f t="shared" si="133"/>
        <v>9533784.0099999998</v>
      </c>
      <c r="BE390" s="73">
        <f t="shared" si="125"/>
        <v>3289.78</v>
      </c>
      <c r="BF390" s="74">
        <f t="shared" si="145"/>
        <v>3373.62</v>
      </c>
      <c r="BG390" s="66">
        <f t="shared" si="126"/>
        <v>242968.3199999991</v>
      </c>
      <c r="BH390" s="75">
        <f t="shared" si="134"/>
        <v>9.111797691357418E-5</v>
      </c>
      <c r="BI390" s="76">
        <f t="shared" si="135"/>
        <v>9.1117976913574004E-5</v>
      </c>
      <c r="BJ390" s="76">
        <f>+BI390-'Izračun udjela za 2024. (euri)'!BI390</f>
        <v>6.0959111078002777E-8</v>
      </c>
    </row>
    <row r="391" spans="1:62" ht="15.75" customHeight="1" x14ac:dyDescent="0.25">
      <c r="A391" s="60">
        <v>1</v>
      </c>
      <c r="B391" s="61">
        <v>433</v>
      </c>
      <c r="C391" s="61">
        <v>18</v>
      </c>
      <c r="D391" s="62" t="s">
        <v>87</v>
      </c>
      <c r="E391" s="62" t="s">
        <v>470</v>
      </c>
      <c r="F391" s="63">
        <v>1051</v>
      </c>
      <c r="G391" s="64">
        <v>10</v>
      </c>
      <c r="H391" s="64">
        <v>1837226.33</v>
      </c>
      <c r="I391" s="65">
        <v>118991.1096</v>
      </c>
      <c r="J391" s="66">
        <v>1890058.7424400002</v>
      </c>
      <c r="K391" s="64">
        <v>1990579.26</v>
      </c>
      <c r="L391" s="65">
        <v>128923.25019999999</v>
      </c>
      <c r="M391" s="66">
        <v>2047821.6107800002</v>
      </c>
      <c r="N391" s="64">
        <v>1788468.92</v>
      </c>
      <c r="O391" s="65">
        <v>115833.0748</v>
      </c>
      <c r="P391" s="66">
        <v>1839899.4297199999</v>
      </c>
      <c r="Q391" s="64">
        <v>2110572.88</v>
      </c>
      <c r="R391" s="65">
        <v>137287.34899999999</v>
      </c>
      <c r="S391" s="66">
        <f t="shared" si="127"/>
        <v>2170614.0841000001</v>
      </c>
      <c r="T391" s="64">
        <v>2164920.8199999998</v>
      </c>
      <c r="U391" s="65">
        <v>141275.44227500001</v>
      </c>
      <c r="V391" s="67">
        <f t="shared" si="128"/>
        <v>2226009.9154975</v>
      </c>
      <c r="W391" s="64">
        <v>2621973.8199999998</v>
      </c>
      <c r="X391" s="65">
        <v>171531.117417</v>
      </c>
      <c r="Y391" s="67">
        <f t="shared" si="124"/>
        <v>2695486.9728413001</v>
      </c>
      <c r="Z391" s="64">
        <v>3187473.88</v>
      </c>
      <c r="AA391" s="68">
        <v>61620.3</v>
      </c>
      <c r="AB391" s="65">
        <v>208526.40708400001</v>
      </c>
      <c r="AC391" s="67">
        <f t="shared" si="129"/>
        <v>3524209.8902076008</v>
      </c>
      <c r="AD391" s="64">
        <v>2965262.25</v>
      </c>
      <c r="AE391" s="68">
        <v>57592.73</v>
      </c>
      <c r="AF391" s="65">
        <v>193989.14494699999</v>
      </c>
      <c r="AG391" s="67">
        <f t="shared" si="130"/>
        <v>3318348.4125583004</v>
      </c>
      <c r="AH391" s="64">
        <v>3015329.92</v>
      </c>
      <c r="AI391" s="68">
        <v>81599.91</v>
      </c>
      <c r="AJ391" s="64">
        <v>197264.994022</v>
      </c>
      <c r="AK391" s="67">
        <f t="shared" si="131"/>
        <v>3455611.5175758</v>
      </c>
      <c r="AL391" s="64">
        <v>3299613.56</v>
      </c>
      <c r="AM391" s="68">
        <v>80634.789999999994</v>
      </c>
      <c r="AN391" s="64">
        <v>217376.32727899999</v>
      </c>
      <c r="AO391" s="67">
        <f t="shared" si="132"/>
        <v>3776962.6869931002</v>
      </c>
      <c r="AP391" s="69"/>
      <c r="AQ391" s="69"/>
      <c r="AR391" s="69"/>
      <c r="AS391" s="69"/>
      <c r="AT391" s="69"/>
      <c r="AU391" s="71"/>
      <c r="AV391" s="64">
        <v>191</v>
      </c>
      <c r="AW391" s="64">
        <v>202</v>
      </c>
      <c r="AX391" s="64">
        <v>270</v>
      </c>
      <c r="AY391" s="64">
        <v>288</v>
      </c>
      <c r="AZ391" s="64"/>
      <c r="BA391" s="64"/>
      <c r="BB391" s="64"/>
      <c r="BC391" s="64"/>
      <c r="BD391" s="72">
        <f t="shared" si="133"/>
        <v>3354123.9</v>
      </c>
      <c r="BE391" s="73">
        <f t="shared" si="125"/>
        <v>3191.36</v>
      </c>
      <c r="BF391" s="74">
        <f t="shared" si="145"/>
        <v>3373.62</v>
      </c>
      <c r="BG391" s="66">
        <f t="shared" si="126"/>
        <v>191555.25999999975</v>
      </c>
      <c r="BH391" s="75">
        <f t="shared" si="134"/>
        <v>7.1837051671402031E-5</v>
      </c>
      <c r="BI391" s="76">
        <f t="shared" si="135"/>
        <v>7.1837051671402004E-5</v>
      </c>
      <c r="BJ391" s="76">
        <f>+BI391-'Izračun udjela za 2024. (euri)'!BI391</f>
        <v>2.9640964004009479E-8</v>
      </c>
    </row>
    <row r="392" spans="1:62" ht="15.75" customHeight="1" x14ac:dyDescent="0.25">
      <c r="A392" s="60">
        <v>1</v>
      </c>
      <c r="B392" s="61">
        <v>435</v>
      </c>
      <c r="C392" s="61">
        <v>18</v>
      </c>
      <c r="D392" s="62" t="s">
        <v>87</v>
      </c>
      <c r="E392" s="62" t="s">
        <v>471</v>
      </c>
      <c r="F392" s="63">
        <v>2179</v>
      </c>
      <c r="G392" s="64">
        <v>10</v>
      </c>
      <c r="H392" s="64">
        <v>4849897.53</v>
      </c>
      <c r="I392" s="65">
        <v>228637.79699999999</v>
      </c>
      <c r="J392" s="66">
        <v>5083385.7063000007</v>
      </c>
      <c r="K392" s="64">
        <v>4941867.8899999997</v>
      </c>
      <c r="L392" s="65">
        <v>232973.53140000001</v>
      </c>
      <c r="M392" s="66">
        <v>5179783.7944600005</v>
      </c>
      <c r="N392" s="64">
        <v>4316407.62</v>
      </c>
      <c r="O392" s="65">
        <v>203488.15530000001</v>
      </c>
      <c r="P392" s="66">
        <v>4524211.4111700002</v>
      </c>
      <c r="Q392" s="64">
        <v>4975186.6100000003</v>
      </c>
      <c r="R392" s="65">
        <v>235676.4528</v>
      </c>
      <c r="S392" s="66">
        <f t="shared" si="127"/>
        <v>5213461.1729200007</v>
      </c>
      <c r="T392" s="64">
        <v>4560882.1399999997</v>
      </c>
      <c r="U392" s="65">
        <v>216638.546359</v>
      </c>
      <c r="V392" s="67">
        <f t="shared" si="128"/>
        <v>4778667.9530051006</v>
      </c>
      <c r="W392" s="64">
        <v>5568969.6799999997</v>
      </c>
      <c r="X392" s="65">
        <v>265190.68051400001</v>
      </c>
      <c r="Y392" s="67">
        <f t="shared" si="124"/>
        <v>5834156.8994346</v>
      </c>
      <c r="Z392" s="64">
        <v>5494589.4900000002</v>
      </c>
      <c r="AA392" s="68">
        <v>134192.09</v>
      </c>
      <c r="AB392" s="65">
        <v>261648.742497</v>
      </c>
      <c r="AC392" s="67">
        <f t="shared" si="129"/>
        <v>7712373.5232533012</v>
      </c>
      <c r="AD392" s="64">
        <v>5200466.68</v>
      </c>
      <c r="AE392" s="68">
        <v>172508.14</v>
      </c>
      <c r="AF392" s="65">
        <v>256131.26841799999</v>
      </c>
      <c r="AG392" s="67">
        <f t="shared" si="130"/>
        <v>7545809.9987402009</v>
      </c>
      <c r="AH392" s="64">
        <v>4983057.25</v>
      </c>
      <c r="AI392" s="68">
        <v>245723.71</v>
      </c>
      <c r="AJ392" s="64">
        <v>237152.90875</v>
      </c>
      <c r="AK392" s="67">
        <f t="shared" si="131"/>
        <v>7971348.694375</v>
      </c>
      <c r="AL392" s="64">
        <v>5567917.5800000001</v>
      </c>
      <c r="AM392" s="68">
        <v>277201.99</v>
      </c>
      <c r="AN392" s="64">
        <v>265138.2</v>
      </c>
      <c r="AO392" s="67">
        <f t="shared" si="132"/>
        <v>8707685.1290000007</v>
      </c>
      <c r="AP392" s="69"/>
      <c r="AQ392" s="69"/>
      <c r="AR392" s="69"/>
      <c r="AS392" s="69"/>
      <c r="AT392" s="69"/>
      <c r="AU392" s="71"/>
      <c r="AV392" s="64">
        <v>1275</v>
      </c>
      <c r="AW392" s="64">
        <v>1392</v>
      </c>
      <c r="AX392" s="64">
        <v>1831</v>
      </c>
      <c r="AY392" s="64">
        <v>1927</v>
      </c>
      <c r="AZ392" s="64"/>
      <c r="BA392" s="64"/>
      <c r="BB392" s="64"/>
      <c r="BC392" s="64"/>
      <c r="BD392" s="72">
        <f t="shared" si="133"/>
        <v>7554274.8499999996</v>
      </c>
      <c r="BE392" s="73">
        <f t="shared" si="125"/>
        <v>3466.85</v>
      </c>
      <c r="BF392" s="74">
        <f t="shared" si="145"/>
        <v>3373.62</v>
      </c>
      <c r="BG392" s="66">
        <f t="shared" si="126"/>
        <v>0</v>
      </c>
      <c r="BH392" s="75">
        <f t="shared" si="134"/>
        <v>0</v>
      </c>
      <c r="BI392" s="76">
        <f t="shared" si="135"/>
        <v>0</v>
      </c>
      <c r="BJ392" s="76">
        <f>+BI392-'Izračun udjela za 2024. (euri)'!BI392</f>
        <v>0</v>
      </c>
    </row>
    <row r="393" spans="1:62" ht="15.75" customHeight="1" x14ac:dyDescent="0.25">
      <c r="A393" s="60">
        <v>1</v>
      </c>
      <c r="B393" s="61">
        <v>436</v>
      </c>
      <c r="C393" s="61">
        <v>1</v>
      </c>
      <c r="D393" s="62" t="s">
        <v>91</v>
      </c>
      <c r="E393" s="62" t="s">
        <v>472</v>
      </c>
      <c r="F393" s="63">
        <v>18221</v>
      </c>
      <c r="G393" s="64">
        <v>12</v>
      </c>
      <c r="H393" s="64">
        <v>78972524.329999998</v>
      </c>
      <c r="I393" s="65">
        <v>4425438.7872000001</v>
      </c>
      <c r="J393" s="66">
        <v>83492735.807935998</v>
      </c>
      <c r="K393" s="64">
        <v>106022893.39</v>
      </c>
      <c r="L393" s="65">
        <v>5941279.1212999998</v>
      </c>
      <c r="M393" s="66">
        <v>112091407.98094401</v>
      </c>
      <c r="N393" s="64">
        <v>85586525.109999999</v>
      </c>
      <c r="O393" s="65">
        <v>4796069.9793999996</v>
      </c>
      <c r="P393" s="66">
        <v>90485309.746272013</v>
      </c>
      <c r="Q393" s="64">
        <v>95015823.489999995</v>
      </c>
      <c r="R393" s="65">
        <v>5335411.9955000002</v>
      </c>
      <c r="S393" s="66">
        <f t="shared" si="127"/>
        <v>100442060.87384</v>
      </c>
      <c r="T393" s="64">
        <v>90095452.540000007</v>
      </c>
      <c r="U393" s="65">
        <v>5060468.0831629997</v>
      </c>
      <c r="V393" s="67">
        <f t="shared" si="128"/>
        <v>95239182.59165746</v>
      </c>
      <c r="W393" s="64">
        <v>136053725.44</v>
      </c>
      <c r="X393" s="65">
        <v>7701153.0670210002</v>
      </c>
      <c r="Y393" s="67">
        <f t="shared" si="124"/>
        <v>143754881.05773649</v>
      </c>
      <c r="Z393" s="64">
        <v>106335870.92</v>
      </c>
      <c r="AA393" s="68">
        <v>146376.98000000001</v>
      </c>
      <c r="AB393" s="65">
        <v>0</v>
      </c>
      <c r="AC393" s="67">
        <f t="shared" si="129"/>
        <v>119096175.43040001</v>
      </c>
      <c r="AD393" s="64">
        <v>106373619.17</v>
      </c>
      <c r="AE393" s="68">
        <v>40130.339999999997</v>
      </c>
      <c r="AF393" s="65">
        <v>0</v>
      </c>
      <c r="AG393" s="67">
        <f t="shared" si="130"/>
        <v>121085987.4896</v>
      </c>
      <c r="AH393" s="64">
        <v>101086145.29000001</v>
      </c>
      <c r="AI393" s="68">
        <v>13433.71</v>
      </c>
      <c r="AJ393" s="64">
        <v>0</v>
      </c>
      <c r="AK393" s="67">
        <f t="shared" si="131"/>
        <v>115723116.96960002</v>
      </c>
      <c r="AL393" s="64">
        <v>121387568.25</v>
      </c>
      <c r="AM393" s="68">
        <v>18150.82</v>
      </c>
      <c r="AN393" s="64">
        <v>0</v>
      </c>
      <c r="AO393" s="67">
        <f t="shared" si="132"/>
        <v>136034547.52160001</v>
      </c>
      <c r="AP393" s="69"/>
      <c r="AQ393" s="69"/>
      <c r="AR393" s="69"/>
      <c r="AS393" s="69"/>
      <c r="AT393" s="69"/>
      <c r="AU393" s="71"/>
      <c r="AV393" s="64">
        <v>0</v>
      </c>
      <c r="AW393" s="64">
        <v>1186</v>
      </c>
      <c r="AX393" s="64">
        <v>1501</v>
      </c>
      <c r="AY393" s="64">
        <v>60</v>
      </c>
      <c r="AZ393" s="64"/>
      <c r="BA393" s="64"/>
      <c r="BB393" s="64"/>
      <c r="BC393" s="64"/>
      <c r="BD393" s="72">
        <f t="shared" si="133"/>
        <v>127138941.69</v>
      </c>
      <c r="BE393" s="73">
        <f t="shared" si="125"/>
        <v>6977.61</v>
      </c>
      <c r="BF393" s="74">
        <f>+$BJ$601</f>
        <v>3415.13</v>
      </c>
      <c r="BG393" s="66">
        <f t="shared" si="126"/>
        <v>0</v>
      </c>
      <c r="BH393" s="75">
        <f t="shared" si="134"/>
        <v>0</v>
      </c>
      <c r="BI393" s="76">
        <f t="shared" si="135"/>
        <v>0</v>
      </c>
      <c r="BJ393" s="76">
        <f>+BI393-'Izračun udjela za 2024. (euri)'!BI393</f>
        <v>0</v>
      </c>
    </row>
    <row r="394" spans="1:62" ht="15.75" customHeight="1" x14ac:dyDescent="0.25">
      <c r="A394" s="60">
        <v>1</v>
      </c>
      <c r="B394" s="61">
        <v>437</v>
      </c>
      <c r="C394" s="61">
        <v>5</v>
      </c>
      <c r="D394" s="62" t="s">
        <v>87</v>
      </c>
      <c r="E394" s="62" t="s">
        <v>473</v>
      </c>
      <c r="F394" s="63">
        <v>3326</v>
      </c>
      <c r="G394" s="64">
        <v>10</v>
      </c>
      <c r="H394" s="64">
        <v>2861992.14</v>
      </c>
      <c r="I394" s="65">
        <v>134923.0956</v>
      </c>
      <c r="J394" s="66">
        <v>2999775.9488400002</v>
      </c>
      <c r="K394" s="64">
        <v>2782875.24</v>
      </c>
      <c r="L394" s="65">
        <v>131193.25210000001</v>
      </c>
      <c r="M394" s="66">
        <v>2916850.1866900004</v>
      </c>
      <c r="N394" s="64">
        <v>1669857.84</v>
      </c>
      <c r="O394" s="65">
        <v>78721.361999999994</v>
      </c>
      <c r="P394" s="66">
        <v>1750250.1258000003</v>
      </c>
      <c r="Q394" s="64">
        <v>2421225.21</v>
      </c>
      <c r="R394" s="65">
        <v>115706.3474</v>
      </c>
      <c r="S394" s="66">
        <f t="shared" si="127"/>
        <v>2536070.7488600002</v>
      </c>
      <c r="T394" s="64">
        <v>2006809.13</v>
      </c>
      <c r="U394" s="65">
        <v>96807.882513000004</v>
      </c>
      <c r="V394" s="67">
        <f t="shared" si="128"/>
        <v>2101001.3722357</v>
      </c>
      <c r="W394" s="64">
        <v>3382690.09</v>
      </c>
      <c r="X394" s="65">
        <v>161080.45661200001</v>
      </c>
      <c r="Y394" s="67">
        <f t="shared" si="124"/>
        <v>3543770.5967267998</v>
      </c>
      <c r="Z394" s="64">
        <v>4369640.57</v>
      </c>
      <c r="AA394" s="68">
        <v>6590.8</v>
      </c>
      <c r="AB394" s="65">
        <v>208078.032691</v>
      </c>
      <c r="AC394" s="67">
        <f t="shared" si="129"/>
        <v>4577718.7910399009</v>
      </c>
      <c r="AD394" s="64">
        <v>4360779.4800000004</v>
      </c>
      <c r="AE394" s="68">
        <v>5816.38</v>
      </c>
      <c r="AF394" s="65">
        <v>200157.30830400001</v>
      </c>
      <c r="AG394" s="67">
        <f t="shared" si="130"/>
        <v>4576684.3888656003</v>
      </c>
      <c r="AH394" s="64">
        <v>4303368.8499999996</v>
      </c>
      <c r="AI394" s="68">
        <v>379.5</v>
      </c>
      <c r="AJ394" s="64">
        <v>216891.52790099999</v>
      </c>
      <c r="AK394" s="67">
        <f t="shared" si="131"/>
        <v>4495125.0543088997</v>
      </c>
      <c r="AL394" s="64">
        <v>5013823.43</v>
      </c>
      <c r="AM394" s="68">
        <v>0</v>
      </c>
      <c r="AN394" s="64">
        <v>234204.87019099999</v>
      </c>
      <c r="AO394" s="67">
        <f t="shared" si="132"/>
        <v>5257580.4157898994</v>
      </c>
      <c r="AP394" s="69"/>
      <c r="AQ394" s="69"/>
      <c r="AR394" s="69"/>
      <c r="AS394" s="69"/>
      <c r="AT394" s="69"/>
      <c r="AU394" s="71"/>
      <c r="AV394" s="64">
        <v>0</v>
      </c>
      <c r="AW394" s="64">
        <v>0</v>
      </c>
      <c r="AX394" s="64">
        <v>0</v>
      </c>
      <c r="AY394" s="64">
        <v>0</v>
      </c>
      <c r="AZ394" s="64"/>
      <c r="BA394" s="64"/>
      <c r="BB394" s="64"/>
      <c r="BC394" s="64"/>
      <c r="BD394" s="72">
        <f t="shared" si="133"/>
        <v>4490175.8499999996</v>
      </c>
      <c r="BE394" s="73">
        <f t="shared" si="125"/>
        <v>1350.02</v>
      </c>
      <c r="BF394" s="74">
        <f t="shared" ref="BF394:BF400" si="146">+$BJ$600</f>
        <v>3373.62</v>
      </c>
      <c r="BG394" s="66">
        <f t="shared" si="126"/>
        <v>6730493.5999999996</v>
      </c>
      <c r="BH394" s="75">
        <f t="shared" si="134"/>
        <v>2.524069641925997E-3</v>
      </c>
      <c r="BI394" s="76">
        <f t="shared" si="135"/>
        <v>2.5240696419260001E-3</v>
      </c>
      <c r="BJ394" s="76">
        <f>+BI394-'Izračun udjela za 2024. (euri)'!BI394</f>
        <v>6.5877233860252987E-8</v>
      </c>
    </row>
    <row r="395" spans="1:62" ht="15.75" customHeight="1" x14ac:dyDescent="0.25">
      <c r="A395" s="60">
        <v>1</v>
      </c>
      <c r="B395" s="61">
        <v>438</v>
      </c>
      <c r="C395" s="61">
        <v>5</v>
      </c>
      <c r="D395" s="62" t="s">
        <v>87</v>
      </c>
      <c r="E395" s="62" t="s">
        <v>474</v>
      </c>
      <c r="F395" s="63">
        <v>3242</v>
      </c>
      <c r="G395" s="64">
        <v>10</v>
      </c>
      <c r="H395" s="64">
        <v>5072295.3899999997</v>
      </c>
      <c r="I395" s="65">
        <v>113533.62880000001</v>
      </c>
      <c r="J395" s="66">
        <v>5454637.9373199996</v>
      </c>
      <c r="K395" s="64">
        <v>5518810.3300000001</v>
      </c>
      <c r="L395" s="65">
        <v>496693.79719999997</v>
      </c>
      <c r="M395" s="66">
        <v>5524328.1860800004</v>
      </c>
      <c r="N395" s="64">
        <v>5133912.55</v>
      </c>
      <c r="O395" s="65">
        <v>462052.26650000003</v>
      </c>
      <c r="P395" s="66">
        <v>5139046.3118500002</v>
      </c>
      <c r="Q395" s="64">
        <v>5556272.7300000004</v>
      </c>
      <c r="R395" s="65">
        <v>501856.71100000001</v>
      </c>
      <c r="S395" s="66">
        <f t="shared" si="127"/>
        <v>5559857.6209000004</v>
      </c>
      <c r="T395" s="64">
        <v>5259069</v>
      </c>
      <c r="U395" s="65">
        <v>475119.06773800001</v>
      </c>
      <c r="V395" s="67">
        <f t="shared" si="128"/>
        <v>5262344.9254882</v>
      </c>
      <c r="W395" s="64">
        <v>6926320.8499999996</v>
      </c>
      <c r="X395" s="65">
        <v>629665.90604799998</v>
      </c>
      <c r="Y395" s="67">
        <f t="shared" ref="Y395:Y458" si="147">+(W395-X395)*(1+G395/100)</f>
        <v>6926320.4383471999</v>
      </c>
      <c r="Z395" s="64">
        <v>8484410.7200000007</v>
      </c>
      <c r="AA395" s="68">
        <v>3663.47</v>
      </c>
      <c r="AB395" s="65">
        <v>771310.38583200006</v>
      </c>
      <c r="AC395" s="67">
        <f t="shared" si="129"/>
        <v>8493580.5505848005</v>
      </c>
      <c r="AD395" s="64">
        <v>8827562.2400000002</v>
      </c>
      <c r="AE395" s="68">
        <v>2442</v>
      </c>
      <c r="AF395" s="65">
        <v>806020.31826500001</v>
      </c>
      <c r="AG395" s="67">
        <f t="shared" si="130"/>
        <v>8844109.9139085002</v>
      </c>
      <c r="AH395" s="64">
        <v>7779530.3799999999</v>
      </c>
      <c r="AI395" s="68">
        <v>4412.84</v>
      </c>
      <c r="AJ395" s="64">
        <v>715271.64838599996</v>
      </c>
      <c r="AK395" s="67">
        <f t="shared" si="131"/>
        <v>7812030.480775401</v>
      </c>
      <c r="AL395" s="64">
        <v>10362565.93</v>
      </c>
      <c r="AM395" s="68">
        <v>6736.82</v>
      </c>
      <c r="AN395" s="64">
        <v>935387.28132499999</v>
      </c>
      <c r="AO395" s="67">
        <f t="shared" si="132"/>
        <v>10418586.011542501</v>
      </c>
      <c r="AP395" s="69"/>
      <c r="AQ395" s="69"/>
      <c r="AR395" s="69"/>
      <c r="AS395" s="69"/>
      <c r="AT395" s="69"/>
      <c r="AU395" s="71"/>
      <c r="AV395" s="64">
        <v>8</v>
      </c>
      <c r="AW395" s="64">
        <v>14</v>
      </c>
      <c r="AX395" s="64">
        <v>28</v>
      </c>
      <c r="AY395" s="64">
        <v>34</v>
      </c>
      <c r="AZ395" s="64"/>
      <c r="BA395" s="64"/>
      <c r="BB395" s="64"/>
      <c r="BC395" s="64"/>
      <c r="BD395" s="72">
        <f t="shared" si="133"/>
        <v>8498925.4800000004</v>
      </c>
      <c r="BE395" s="73">
        <f t="shared" ref="BE395:BE458" si="148">ROUND(BD395/F395,2)</f>
        <v>2621.51</v>
      </c>
      <c r="BF395" s="74">
        <f t="shared" si="146"/>
        <v>3373.62</v>
      </c>
      <c r="BG395" s="66">
        <f t="shared" ref="BG395:BG458" si="149">IF((BF395-BE395)&lt;0,0,(BF395-BE395)*F395)</f>
        <v>2438340.6199999987</v>
      </c>
      <c r="BH395" s="75">
        <f t="shared" si="134"/>
        <v>9.1442647469674597E-4</v>
      </c>
      <c r="BI395" s="76">
        <f t="shared" si="135"/>
        <v>9.1442647469674597E-4</v>
      </c>
      <c r="BJ395" s="76">
        <f>+BI395-'Izračun udjela za 2024. (euri)'!BI395</f>
        <v>1.6762148142917231E-8</v>
      </c>
    </row>
    <row r="396" spans="1:62" ht="15.75" customHeight="1" x14ac:dyDescent="0.25">
      <c r="A396" s="60">
        <v>1</v>
      </c>
      <c r="B396" s="61">
        <v>439</v>
      </c>
      <c r="C396" s="61">
        <v>6</v>
      </c>
      <c r="D396" s="62" t="s">
        <v>87</v>
      </c>
      <c r="E396" s="62" t="s">
        <v>475</v>
      </c>
      <c r="F396" s="63">
        <v>4343</v>
      </c>
      <c r="G396" s="64">
        <v>10</v>
      </c>
      <c r="H396" s="64">
        <v>3278451.17</v>
      </c>
      <c r="I396" s="65">
        <v>0</v>
      </c>
      <c r="J396" s="66">
        <v>3606296.287</v>
      </c>
      <c r="K396" s="64">
        <v>3382508.8</v>
      </c>
      <c r="L396" s="65">
        <v>0</v>
      </c>
      <c r="M396" s="66">
        <v>3720759.68</v>
      </c>
      <c r="N396" s="64">
        <v>2854380.95</v>
      </c>
      <c r="O396" s="65">
        <v>0</v>
      </c>
      <c r="P396" s="66">
        <v>3139819.0450000004</v>
      </c>
      <c r="Q396" s="64">
        <v>3175135.65</v>
      </c>
      <c r="R396" s="65">
        <v>0</v>
      </c>
      <c r="S396" s="66">
        <f t="shared" ref="S396:S459" si="150">+(Q396-R396)*(1+G396/100)</f>
        <v>3492649.2150000003</v>
      </c>
      <c r="T396" s="64">
        <v>3345691.49</v>
      </c>
      <c r="U396" s="65">
        <v>0</v>
      </c>
      <c r="V396" s="67">
        <f t="shared" ref="V396:V459" si="151">+(T396-U396)*(1+G396/100)</f>
        <v>3680260.6390000004</v>
      </c>
      <c r="W396" s="64">
        <v>4562907.97</v>
      </c>
      <c r="X396" s="65">
        <v>0</v>
      </c>
      <c r="Y396" s="67">
        <f t="shared" si="147"/>
        <v>5019198.767</v>
      </c>
      <c r="Z396" s="64">
        <v>7419373.6299999999</v>
      </c>
      <c r="AA396" s="68">
        <v>15096</v>
      </c>
      <c r="AB396" s="65">
        <v>0</v>
      </c>
      <c r="AC396" s="67">
        <f t="shared" ref="AC396:AC459" si="152">+(Z396-AB396-AA396+IF(AV396=0,AA396,AV396*$G$7))*(1+G396/100)</f>
        <v>8189255.3930000002</v>
      </c>
      <c r="AD396" s="64">
        <v>5756340.6799999997</v>
      </c>
      <c r="AE396" s="68">
        <v>4345.6099999999997</v>
      </c>
      <c r="AF396" s="65">
        <v>0</v>
      </c>
      <c r="AG396" s="67">
        <f t="shared" ref="AG396:AG459" si="153">+(AD396-AF396-AE396+IF(AW396=0,AE396,AW396*$G$7))*(1+G396/100)</f>
        <v>6371744.5769999996</v>
      </c>
      <c r="AH396" s="64">
        <v>5240709.55</v>
      </c>
      <c r="AI396" s="68">
        <v>3288.19</v>
      </c>
      <c r="AJ396" s="64">
        <v>0</v>
      </c>
      <c r="AK396" s="67">
        <f t="shared" ref="AK396:AK459" si="154">+(AH396-AJ396-AI396+IF(AX396=0,AI396,AX396*$G$7))*(1+G396/100)</f>
        <v>5805713.4960000003</v>
      </c>
      <c r="AL396" s="64">
        <v>6115932.3899999997</v>
      </c>
      <c r="AM396" s="68">
        <v>3836.75</v>
      </c>
      <c r="AN396" s="64">
        <v>0</v>
      </c>
      <c r="AO396" s="67">
        <f t="shared" ref="AO396:AO459" si="155">+(AL396-AN396-AM396+IF(AY396=0,AM396,AY396*$G$7))*(1+G396/100)</f>
        <v>6767855.2039999999</v>
      </c>
      <c r="AP396" s="69"/>
      <c r="AQ396" s="69"/>
      <c r="AR396" s="69"/>
      <c r="AS396" s="69"/>
      <c r="AT396" s="69"/>
      <c r="AU396" s="71"/>
      <c r="AV396" s="64">
        <v>27</v>
      </c>
      <c r="AW396" s="64">
        <v>27</v>
      </c>
      <c r="AX396" s="64">
        <v>27</v>
      </c>
      <c r="AY396" s="64">
        <v>27</v>
      </c>
      <c r="AZ396" s="64"/>
      <c r="BA396" s="64"/>
      <c r="BB396" s="64"/>
      <c r="BC396" s="64"/>
      <c r="BD396" s="72">
        <f t="shared" ref="BD396:BD459" si="156">+ROUND((Y396+AC396+AG396+AK396+AO396)/5,2)</f>
        <v>6430753.4900000002</v>
      </c>
      <c r="BE396" s="73">
        <f t="shared" si="148"/>
        <v>1480.72</v>
      </c>
      <c r="BF396" s="74">
        <f t="shared" si="146"/>
        <v>3373.62</v>
      </c>
      <c r="BG396" s="66">
        <f t="shared" si="149"/>
        <v>8220864.6999999993</v>
      </c>
      <c r="BH396" s="75">
        <f t="shared" ref="BH396:BH459" si="157">+BG396/$BG$7</f>
        <v>3.0829885968023307E-3</v>
      </c>
      <c r="BI396" s="76">
        <f t="shared" ref="BI396:BI459" si="158">+ROUND(BH396,18)</f>
        <v>3.0829885968023298E-3</v>
      </c>
      <c r="BJ396" s="76">
        <f>+BI396-'Izračun udjela za 2024. (euri)'!BI396</f>
        <v>2.3878847198177677E-9</v>
      </c>
    </row>
    <row r="397" spans="1:62" ht="15.75" customHeight="1" x14ac:dyDescent="0.25">
      <c r="A397" s="60">
        <v>1</v>
      </c>
      <c r="B397" s="61">
        <v>440</v>
      </c>
      <c r="C397" s="61">
        <v>20</v>
      </c>
      <c r="D397" s="62" t="s">
        <v>87</v>
      </c>
      <c r="E397" s="62" t="s">
        <v>476</v>
      </c>
      <c r="F397" s="63">
        <v>4929</v>
      </c>
      <c r="G397" s="64">
        <v>10</v>
      </c>
      <c r="H397" s="64">
        <v>6007542.75</v>
      </c>
      <c r="I397" s="65">
        <v>0</v>
      </c>
      <c r="J397" s="66">
        <v>6608297.0250000004</v>
      </c>
      <c r="K397" s="64">
        <v>6355068.6100000003</v>
      </c>
      <c r="L397" s="65">
        <v>0</v>
      </c>
      <c r="M397" s="66">
        <v>6990575.4710000008</v>
      </c>
      <c r="N397" s="64">
        <v>5545269.2699999996</v>
      </c>
      <c r="O397" s="65">
        <v>0</v>
      </c>
      <c r="P397" s="66">
        <v>6099796.1969999997</v>
      </c>
      <c r="Q397" s="64">
        <v>6783342.2800000003</v>
      </c>
      <c r="R397" s="65">
        <v>0</v>
      </c>
      <c r="S397" s="66">
        <f t="shared" si="150"/>
        <v>7461676.5080000013</v>
      </c>
      <c r="T397" s="64">
        <v>5797995.0700000003</v>
      </c>
      <c r="U397" s="65">
        <v>0</v>
      </c>
      <c r="V397" s="67">
        <f t="shared" si="151"/>
        <v>6377794.5770000005</v>
      </c>
      <c r="W397" s="64">
        <v>7168647.6799999997</v>
      </c>
      <c r="X397" s="65">
        <v>0</v>
      </c>
      <c r="Y397" s="67">
        <f t="shared" si="147"/>
        <v>7885512.4479999999</v>
      </c>
      <c r="Z397" s="64">
        <v>8389900.5999999996</v>
      </c>
      <c r="AA397" s="68">
        <v>10891.36</v>
      </c>
      <c r="AB397" s="65">
        <v>0</v>
      </c>
      <c r="AC397" s="67">
        <f t="shared" si="152"/>
        <v>9231760.1639999989</v>
      </c>
      <c r="AD397" s="64">
        <v>8712375.5</v>
      </c>
      <c r="AE397" s="68">
        <v>1470</v>
      </c>
      <c r="AF397" s="65">
        <v>0</v>
      </c>
      <c r="AG397" s="67">
        <f t="shared" si="153"/>
        <v>9600146.0500000007</v>
      </c>
      <c r="AH397" s="64">
        <v>10084641.699999999</v>
      </c>
      <c r="AI397" s="68">
        <v>4479.8999999999996</v>
      </c>
      <c r="AJ397" s="64">
        <v>0</v>
      </c>
      <c r="AK397" s="67">
        <f t="shared" si="154"/>
        <v>11127777.98</v>
      </c>
      <c r="AL397" s="64">
        <v>13768556.16</v>
      </c>
      <c r="AM397" s="68">
        <v>4064.27</v>
      </c>
      <c r="AN397" s="64">
        <v>0</v>
      </c>
      <c r="AO397" s="67">
        <f t="shared" si="155"/>
        <v>15203641.079000002</v>
      </c>
      <c r="AP397" s="69"/>
      <c r="AQ397" s="69"/>
      <c r="AR397" s="69"/>
      <c r="AS397" s="69"/>
      <c r="AT397" s="69"/>
      <c r="AU397" s="71"/>
      <c r="AV397" s="64">
        <v>9</v>
      </c>
      <c r="AW397" s="64">
        <v>11</v>
      </c>
      <c r="AX397" s="64">
        <v>24</v>
      </c>
      <c r="AY397" s="64">
        <v>38</v>
      </c>
      <c r="AZ397" s="64"/>
      <c r="BA397" s="64"/>
      <c r="BB397" s="64"/>
      <c r="BC397" s="64"/>
      <c r="BD397" s="72">
        <f t="shared" si="156"/>
        <v>10609767.539999999</v>
      </c>
      <c r="BE397" s="73">
        <f t="shared" si="148"/>
        <v>2152.52</v>
      </c>
      <c r="BF397" s="74">
        <f t="shared" si="146"/>
        <v>3373.62</v>
      </c>
      <c r="BG397" s="66">
        <f t="shared" si="149"/>
        <v>6018801.8999999994</v>
      </c>
      <c r="BH397" s="75">
        <f t="shared" si="157"/>
        <v>2.2571710277767012E-3</v>
      </c>
      <c r="BI397" s="76">
        <f t="shared" si="158"/>
        <v>2.2571710277766999E-3</v>
      </c>
      <c r="BJ397" s="76">
        <f>+BI397-'Izračun udjela za 2024. (euri)'!BI397</f>
        <v>1.0165831257997679E-7</v>
      </c>
    </row>
    <row r="398" spans="1:62" ht="15.75" customHeight="1" x14ac:dyDescent="0.25">
      <c r="A398" s="60">
        <v>1</v>
      </c>
      <c r="B398" s="61">
        <v>441</v>
      </c>
      <c r="C398" s="61">
        <v>20</v>
      </c>
      <c r="D398" s="62" t="s">
        <v>87</v>
      </c>
      <c r="E398" s="62" t="s">
        <v>477</v>
      </c>
      <c r="F398" s="63">
        <v>2391</v>
      </c>
      <c r="G398" s="64">
        <v>10</v>
      </c>
      <c r="H398" s="64">
        <v>2349373.08</v>
      </c>
      <c r="I398" s="65">
        <v>0</v>
      </c>
      <c r="J398" s="66">
        <v>2584310.3880000003</v>
      </c>
      <c r="K398" s="64">
        <v>2817701.22</v>
      </c>
      <c r="L398" s="65">
        <v>0</v>
      </c>
      <c r="M398" s="66">
        <v>3099471.3420000006</v>
      </c>
      <c r="N398" s="64">
        <v>2616143.38</v>
      </c>
      <c r="O398" s="65">
        <v>0</v>
      </c>
      <c r="P398" s="66">
        <v>2877757.7179999999</v>
      </c>
      <c r="Q398" s="64">
        <v>2845729.72</v>
      </c>
      <c r="R398" s="65">
        <v>0</v>
      </c>
      <c r="S398" s="66">
        <f t="shared" si="150"/>
        <v>3130302.6920000003</v>
      </c>
      <c r="T398" s="64">
        <v>2779144.98</v>
      </c>
      <c r="U398" s="65">
        <v>0</v>
      </c>
      <c r="V398" s="67">
        <f t="shared" si="151"/>
        <v>3057059.4780000001</v>
      </c>
      <c r="W398" s="64">
        <v>3428374.32</v>
      </c>
      <c r="X398" s="65">
        <v>0</v>
      </c>
      <c r="Y398" s="67">
        <f t="shared" si="147"/>
        <v>3771211.7520000003</v>
      </c>
      <c r="Z398" s="64">
        <v>3838015.44</v>
      </c>
      <c r="AA398" s="68">
        <v>11912.45</v>
      </c>
      <c r="AB398" s="65">
        <v>0</v>
      </c>
      <c r="AC398" s="67">
        <f t="shared" si="152"/>
        <v>4329163.2889999999</v>
      </c>
      <c r="AD398" s="64">
        <v>3929722.55</v>
      </c>
      <c r="AE398" s="68">
        <v>15423.29</v>
      </c>
      <c r="AF398" s="65">
        <v>0</v>
      </c>
      <c r="AG398" s="67">
        <f t="shared" si="153"/>
        <v>4436079.1859999998</v>
      </c>
      <c r="AH398" s="64">
        <v>3855700.68</v>
      </c>
      <c r="AI398" s="68">
        <v>20952.830000000002</v>
      </c>
      <c r="AJ398" s="64">
        <v>0</v>
      </c>
      <c r="AK398" s="67">
        <f t="shared" si="154"/>
        <v>4416222.6350000007</v>
      </c>
      <c r="AL398" s="64">
        <v>5550191.5300000003</v>
      </c>
      <c r="AM398" s="68">
        <v>29006.97</v>
      </c>
      <c r="AN398" s="64">
        <v>0</v>
      </c>
      <c r="AO398" s="67">
        <f t="shared" si="155"/>
        <v>6330703.0160000008</v>
      </c>
      <c r="AP398" s="69"/>
      <c r="AQ398" s="69"/>
      <c r="AR398" s="69"/>
      <c r="AS398" s="69"/>
      <c r="AT398" s="69"/>
      <c r="AU398" s="71"/>
      <c r="AV398" s="64">
        <v>73</v>
      </c>
      <c r="AW398" s="64">
        <v>79</v>
      </c>
      <c r="AX398" s="64">
        <v>120</v>
      </c>
      <c r="AY398" s="64">
        <v>156</v>
      </c>
      <c r="AZ398" s="64"/>
      <c r="BA398" s="64"/>
      <c r="BB398" s="64"/>
      <c r="BC398" s="64"/>
      <c r="BD398" s="72">
        <f t="shared" si="156"/>
        <v>4656675.9800000004</v>
      </c>
      <c r="BE398" s="73">
        <f t="shared" si="148"/>
        <v>1947.59</v>
      </c>
      <c r="BF398" s="74">
        <f t="shared" si="146"/>
        <v>3373.62</v>
      </c>
      <c r="BG398" s="66">
        <f t="shared" si="149"/>
        <v>3409637.73</v>
      </c>
      <c r="BH398" s="75">
        <f t="shared" si="157"/>
        <v>1.278682307083461E-3</v>
      </c>
      <c r="BI398" s="76">
        <f t="shared" si="158"/>
        <v>1.27868230708346E-3</v>
      </c>
      <c r="BJ398" s="76">
        <f>+BI398-'Izračun udjela za 2024. (euri)'!BI398</f>
        <v>4.118912015995714E-8</v>
      </c>
    </row>
    <row r="399" spans="1:62" ht="15.75" customHeight="1" x14ac:dyDescent="0.25">
      <c r="A399" s="60">
        <v>1</v>
      </c>
      <c r="B399" s="61">
        <v>442</v>
      </c>
      <c r="C399" s="61">
        <v>6</v>
      </c>
      <c r="D399" s="62" t="s">
        <v>87</v>
      </c>
      <c r="E399" s="62" t="s">
        <v>478</v>
      </c>
      <c r="F399" s="63">
        <v>3942</v>
      </c>
      <c r="G399" s="64">
        <v>10</v>
      </c>
      <c r="H399" s="64">
        <v>1878016.51</v>
      </c>
      <c r="I399" s="65">
        <v>0</v>
      </c>
      <c r="J399" s="66">
        <v>2065818.1610000001</v>
      </c>
      <c r="K399" s="64">
        <v>1868372.26</v>
      </c>
      <c r="L399" s="65">
        <v>0</v>
      </c>
      <c r="M399" s="66">
        <v>2055209.4860000003</v>
      </c>
      <c r="N399" s="64">
        <v>1858287.3</v>
      </c>
      <c r="O399" s="65">
        <v>0</v>
      </c>
      <c r="P399" s="66">
        <v>2044116.0300000003</v>
      </c>
      <c r="Q399" s="64">
        <v>1377672.59</v>
      </c>
      <c r="R399" s="65">
        <v>0</v>
      </c>
      <c r="S399" s="66">
        <f t="shared" si="150"/>
        <v>1515439.8490000002</v>
      </c>
      <c r="T399" s="64">
        <v>2080689.39</v>
      </c>
      <c r="U399" s="65">
        <v>0</v>
      </c>
      <c r="V399" s="67">
        <f t="shared" si="151"/>
        <v>2288758.3289999999</v>
      </c>
      <c r="W399" s="64">
        <v>3091898.73</v>
      </c>
      <c r="X399" s="65">
        <v>0</v>
      </c>
      <c r="Y399" s="67">
        <f t="shared" si="147"/>
        <v>3401088.6030000001</v>
      </c>
      <c r="Z399" s="64">
        <v>3429826.96</v>
      </c>
      <c r="AA399" s="68">
        <v>9290.61</v>
      </c>
      <c r="AB399" s="65">
        <v>0</v>
      </c>
      <c r="AC399" s="67">
        <f t="shared" si="152"/>
        <v>3772809.6560000004</v>
      </c>
      <c r="AD399" s="64">
        <v>3416138.89</v>
      </c>
      <c r="AE399" s="68">
        <v>0</v>
      </c>
      <c r="AF399" s="65">
        <v>0</v>
      </c>
      <c r="AG399" s="67">
        <f t="shared" si="153"/>
        <v>3757752.7790000006</v>
      </c>
      <c r="AH399" s="64">
        <v>3771538.9</v>
      </c>
      <c r="AI399" s="68">
        <v>0</v>
      </c>
      <c r="AJ399" s="64">
        <v>0</v>
      </c>
      <c r="AK399" s="67">
        <f t="shared" si="154"/>
        <v>4148692.79</v>
      </c>
      <c r="AL399" s="64">
        <v>4131456.45</v>
      </c>
      <c r="AM399" s="68">
        <v>0</v>
      </c>
      <c r="AN399" s="64">
        <v>0</v>
      </c>
      <c r="AO399" s="67">
        <f t="shared" si="155"/>
        <v>4544602.0950000007</v>
      </c>
      <c r="AP399" s="69"/>
      <c r="AQ399" s="69"/>
      <c r="AR399" s="69"/>
      <c r="AS399" s="69"/>
      <c r="AT399" s="69"/>
      <c r="AU399" s="71"/>
      <c r="AV399" s="64">
        <v>0</v>
      </c>
      <c r="AW399" s="64">
        <v>0</v>
      </c>
      <c r="AX399" s="64">
        <v>0</v>
      </c>
      <c r="AY399" s="64">
        <v>0</v>
      </c>
      <c r="AZ399" s="64"/>
      <c r="BA399" s="64"/>
      <c r="BB399" s="64"/>
      <c r="BC399" s="64"/>
      <c r="BD399" s="72">
        <f t="shared" si="156"/>
        <v>3924989.18</v>
      </c>
      <c r="BE399" s="73">
        <f t="shared" si="148"/>
        <v>995.68</v>
      </c>
      <c r="BF399" s="74">
        <f t="shared" si="146"/>
        <v>3373.62</v>
      </c>
      <c r="BG399" s="66">
        <f t="shared" si="149"/>
        <v>9373839.4800000004</v>
      </c>
      <c r="BH399" s="75">
        <f t="shared" si="157"/>
        <v>3.5153771871583648E-3</v>
      </c>
      <c r="BI399" s="76">
        <f t="shared" si="158"/>
        <v>3.5153771871583601E-3</v>
      </c>
      <c r="BJ399" s="76">
        <f>+BI399-'Izračun udjela za 2024. (euri)'!BI399</f>
        <v>6.5251166800079502E-8</v>
      </c>
    </row>
    <row r="400" spans="1:62" ht="15.75" customHeight="1" x14ac:dyDescent="0.25">
      <c r="A400" s="60">
        <v>1</v>
      </c>
      <c r="B400" s="61">
        <v>443</v>
      </c>
      <c r="C400" s="61">
        <v>17</v>
      </c>
      <c r="D400" s="62" t="s">
        <v>87</v>
      </c>
      <c r="E400" s="62" t="s">
        <v>479</v>
      </c>
      <c r="F400" s="63">
        <v>1669</v>
      </c>
      <c r="G400" s="64">
        <v>10</v>
      </c>
      <c r="H400" s="64">
        <v>1590732.43</v>
      </c>
      <c r="I400" s="65">
        <v>0</v>
      </c>
      <c r="J400" s="66">
        <v>1749805.6730000002</v>
      </c>
      <c r="K400" s="64">
        <v>1629277.09</v>
      </c>
      <c r="L400" s="65">
        <v>0</v>
      </c>
      <c r="M400" s="66">
        <v>1792204.7990000003</v>
      </c>
      <c r="N400" s="64">
        <v>1113718.1100000001</v>
      </c>
      <c r="O400" s="65">
        <v>0</v>
      </c>
      <c r="P400" s="66">
        <v>1225089.9210000003</v>
      </c>
      <c r="Q400" s="64">
        <v>1456839.89</v>
      </c>
      <c r="R400" s="65">
        <v>0</v>
      </c>
      <c r="S400" s="66">
        <f t="shared" si="150"/>
        <v>1602523.879</v>
      </c>
      <c r="T400" s="64">
        <v>1193382.19</v>
      </c>
      <c r="U400" s="65">
        <v>0</v>
      </c>
      <c r="V400" s="67">
        <f t="shared" si="151"/>
        <v>1312720.409</v>
      </c>
      <c r="W400" s="64">
        <v>1916034.89</v>
      </c>
      <c r="X400" s="65">
        <v>0</v>
      </c>
      <c r="Y400" s="67">
        <f t="shared" si="147"/>
        <v>2107638.3790000002</v>
      </c>
      <c r="Z400" s="64">
        <v>2138107.0699999998</v>
      </c>
      <c r="AA400" s="68">
        <v>48009.24</v>
      </c>
      <c r="AB400" s="65">
        <v>0</v>
      </c>
      <c r="AC400" s="67">
        <f t="shared" si="152"/>
        <v>2624157.6130000004</v>
      </c>
      <c r="AD400" s="64">
        <v>2401473.1</v>
      </c>
      <c r="AE400" s="68">
        <v>30200.3</v>
      </c>
      <c r="AF400" s="65">
        <v>0</v>
      </c>
      <c r="AG400" s="67">
        <f t="shared" si="153"/>
        <v>2963150.0800000005</v>
      </c>
      <c r="AH400" s="64">
        <v>2176006</v>
      </c>
      <c r="AI400" s="68">
        <v>46472.1</v>
      </c>
      <c r="AJ400" s="64">
        <v>0</v>
      </c>
      <c r="AK400" s="67">
        <f t="shared" si="154"/>
        <v>2735187.29</v>
      </c>
      <c r="AL400" s="64">
        <v>2473080.12</v>
      </c>
      <c r="AM400" s="68">
        <v>30837.79</v>
      </c>
      <c r="AN400" s="64">
        <v>0</v>
      </c>
      <c r="AO400" s="67">
        <f t="shared" si="155"/>
        <v>3079166.5630000005</v>
      </c>
      <c r="AP400" s="69"/>
      <c r="AQ400" s="69"/>
      <c r="AR400" s="69"/>
      <c r="AS400" s="69"/>
      <c r="AT400" s="69"/>
      <c r="AU400" s="71"/>
      <c r="AV400" s="64">
        <v>197</v>
      </c>
      <c r="AW400" s="64">
        <v>215</v>
      </c>
      <c r="AX400" s="64">
        <v>238</v>
      </c>
      <c r="AY400" s="64">
        <v>238</v>
      </c>
      <c r="AZ400" s="64"/>
      <c r="BA400" s="64"/>
      <c r="BB400" s="64"/>
      <c r="BC400" s="64"/>
      <c r="BD400" s="72">
        <f t="shared" si="156"/>
        <v>2701859.99</v>
      </c>
      <c r="BE400" s="73">
        <f t="shared" si="148"/>
        <v>1618.85</v>
      </c>
      <c r="BF400" s="74">
        <f t="shared" si="146"/>
        <v>3373.62</v>
      </c>
      <c r="BG400" s="66">
        <f t="shared" si="149"/>
        <v>2928711.13</v>
      </c>
      <c r="BH400" s="75">
        <f t="shared" si="157"/>
        <v>1.0983252184065344E-3</v>
      </c>
      <c r="BI400" s="76">
        <f t="shared" si="158"/>
        <v>1.0983252184065301E-3</v>
      </c>
      <c r="BJ400" s="76">
        <f>+BI400-'Izračun udjela za 2024. (euri)'!BI400</f>
        <v>3.4200472970140339E-8</v>
      </c>
    </row>
    <row r="401" spans="1:62" ht="15.75" customHeight="1" x14ac:dyDescent="0.25">
      <c r="A401" s="60">
        <v>1</v>
      </c>
      <c r="B401" s="61">
        <v>444</v>
      </c>
      <c r="C401" s="61">
        <v>15</v>
      </c>
      <c r="D401" s="62" t="s">
        <v>91</v>
      </c>
      <c r="E401" s="62" t="s">
        <v>480</v>
      </c>
      <c r="F401" s="63">
        <v>42599</v>
      </c>
      <c r="G401" s="64">
        <v>15</v>
      </c>
      <c r="H401" s="64">
        <v>118772102.01000001</v>
      </c>
      <c r="I401" s="65">
        <v>10689462.2128</v>
      </c>
      <c r="J401" s="66">
        <v>124295035.76678</v>
      </c>
      <c r="K401" s="64">
        <v>120212437.70999999</v>
      </c>
      <c r="L401" s="65">
        <v>10819092.114399999</v>
      </c>
      <c r="M401" s="66">
        <v>125802347.43493998</v>
      </c>
      <c r="N401" s="64">
        <v>100717578.81999999</v>
      </c>
      <c r="O401" s="65">
        <v>9064580.2200000007</v>
      </c>
      <c r="P401" s="66">
        <v>105400948.38999999</v>
      </c>
      <c r="Q401" s="64">
        <v>102804487.33</v>
      </c>
      <c r="R401" s="65">
        <v>9353833.2880000006</v>
      </c>
      <c r="S401" s="66">
        <f t="shared" si="150"/>
        <v>107468252.14829999</v>
      </c>
      <c r="T401" s="64">
        <v>99791583.349999994</v>
      </c>
      <c r="U401" s="65">
        <v>9080207.1417570002</v>
      </c>
      <c r="V401" s="67">
        <f t="shared" si="151"/>
        <v>104318082.63947944</v>
      </c>
      <c r="W401" s="64">
        <v>113292292.90000001</v>
      </c>
      <c r="X401" s="65">
        <v>10299295.423010999</v>
      </c>
      <c r="Y401" s="67">
        <f t="shared" si="147"/>
        <v>118441947.09853734</v>
      </c>
      <c r="Z401" s="64">
        <v>129628189.34999999</v>
      </c>
      <c r="AA401" s="68">
        <v>3246639.42</v>
      </c>
      <c r="AB401" s="65">
        <v>11784376.258068001</v>
      </c>
      <c r="AC401" s="67">
        <f t="shared" si="152"/>
        <v>148957399.72272179</v>
      </c>
      <c r="AD401" s="64">
        <v>118987474.63</v>
      </c>
      <c r="AE401" s="68">
        <v>2102186.48</v>
      </c>
      <c r="AF401" s="65">
        <v>10938370.412771</v>
      </c>
      <c r="AG401" s="67">
        <f t="shared" si="153"/>
        <v>135649305.39781332</v>
      </c>
      <c r="AH401" s="64">
        <v>110568471.95999999</v>
      </c>
      <c r="AI401" s="68">
        <v>3015930.73</v>
      </c>
      <c r="AJ401" s="64">
        <v>10051697.024271</v>
      </c>
      <c r="AK401" s="67">
        <f t="shared" si="154"/>
        <v>129155170.83658834</v>
      </c>
      <c r="AL401" s="64">
        <v>138165929.33000001</v>
      </c>
      <c r="AM401" s="68">
        <v>3528386.33</v>
      </c>
      <c r="AN401" s="64">
        <v>12560546.222575</v>
      </c>
      <c r="AO401" s="67">
        <f t="shared" si="155"/>
        <v>158642496.29403877</v>
      </c>
      <c r="AP401" s="69"/>
      <c r="AQ401" s="69"/>
      <c r="AR401" s="69"/>
      <c r="AS401" s="69"/>
      <c r="AT401" s="69"/>
      <c r="AU401" s="71"/>
      <c r="AV401" s="64">
        <v>9954</v>
      </c>
      <c r="AW401" s="64">
        <v>8006</v>
      </c>
      <c r="AX401" s="64">
        <v>9872</v>
      </c>
      <c r="AY401" s="64">
        <v>10582</v>
      </c>
      <c r="AZ401" s="64"/>
      <c r="BA401" s="64"/>
      <c r="BB401" s="64"/>
      <c r="BC401" s="64"/>
      <c r="BD401" s="72">
        <f t="shared" si="156"/>
        <v>138169263.87</v>
      </c>
      <c r="BE401" s="73">
        <f t="shared" si="148"/>
        <v>3243.49</v>
      </c>
      <c r="BF401" s="74">
        <f>+$BJ$601</f>
        <v>3415.13</v>
      </c>
      <c r="BG401" s="66">
        <f t="shared" si="149"/>
        <v>7311692.3600000143</v>
      </c>
      <c r="BH401" s="75">
        <f t="shared" si="157"/>
        <v>2.7420307950338568E-3</v>
      </c>
      <c r="BI401" s="76">
        <f t="shared" si="158"/>
        <v>2.7420307950338598E-3</v>
      </c>
      <c r="BJ401" s="76">
        <f>+BI401-'Izračun udjela za 2024. (euri)'!BI401</f>
        <v>-1.1471710463302649E-6</v>
      </c>
    </row>
    <row r="402" spans="1:62" ht="15.75" customHeight="1" x14ac:dyDescent="0.25">
      <c r="A402" s="60">
        <v>1</v>
      </c>
      <c r="B402" s="61">
        <v>445</v>
      </c>
      <c r="C402" s="61">
        <v>13</v>
      </c>
      <c r="D402" s="62" t="s">
        <v>87</v>
      </c>
      <c r="E402" s="62" t="s">
        <v>481</v>
      </c>
      <c r="F402" s="63">
        <v>1661</v>
      </c>
      <c r="G402" s="64">
        <v>10</v>
      </c>
      <c r="H402" s="64">
        <v>1018285.08</v>
      </c>
      <c r="I402" s="65">
        <v>0</v>
      </c>
      <c r="J402" s="66">
        <v>1120113.588</v>
      </c>
      <c r="K402" s="64">
        <v>1389202.98</v>
      </c>
      <c r="L402" s="65">
        <v>218516.60200000001</v>
      </c>
      <c r="M402" s="66">
        <v>1287755.0158000002</v>
      </c>
      <c r="N402" s="64">
        <v>1308702.0900000001</v>
      </c>
      <c r="O402" s="65">
        <v>117783.6712</v>
      </c>
      <c r="P402" s="66">
        <v>1310010.2606800003</v>
      </c>
      <c r="Q402" s="64">
        <v>1838096.83</v>
      </c>
      <c r="R402" s="65">
        <v>167090.36610000001</v>
      </c>
      <c r="S402" s="66">
        <f t="shared" si="150"/>
        <v>1838107.1102900002</v>
      </c>
      <c r="T402" s="64">
        <v>1541184.19</v>
      </c>
      <c r="U402" s="65">
        <v>140962.67516099999</v>
      </c>
      <c r="V402" s="67">
        <f t="shared" si="151"/>
        <v>1540243.6663229002</v>
      </c>
      <c r="W402" s="64">
        <v>2456080.5</v>
      </c>
      <c r="X402" s="65">
        <v>223280.49100499999</v>
      </c>
      <c r="Y402" s="67">
        <f t="shared" si="147"/>
        <v>2456080.0098945</v>
      </c>
      <c r="Z402" s="64">
        <v>2820433.7</v>
      </c>
      <c r="AA402" s="68">
        <v>32671.99</v>
      </c>
      <c r="AB402" s="65">
        <v>256403.53073900001</v>
      </c>
      <c r="AC402" s="67">
        <f t="shared" si="152"/>
        <v>2857093.9971870999</v>
      </c>
      <c r="AD402" s="64">
        <v>2705542.87</v>
      </c>
      <c r="AE402" s="68">
        <v>15140.71</v>
      </c>
      <c r="AF402" s="65">
        <v>244040.54453099999</v>
      </c>
      <c r="AG402" s="67">
        <f t="shared" si="153"/>
        <v>2783397.7770159007</v>
      </c>
      <c r="AH402" s="64">
        <v>2376924.58</v>
      </c>
      <c r="AI402" s="68">
        <v>9763.19</v>
      </c>
      <c r="AJ402" s="64">
        <v>215549.41594599999</v>
      </c>
      <c r="AK402" s="67">
        <f t="shared" si="154"/>
        <v>2478973.1714594006</v>
      </c>
      <c r="AL402" s="64">
        <v>3238616.45</v>
      </c>
      <c r="AM402" s="68">
        <v>11599.69</v>
      </c>
      <c r="AN402" s="64">
        <v>298743.94169200002</v>
      </c>
      <c r="AO402" s="67">
        <f t="shared" si="155"/>
        <v>3330000.1001388002</v>
      </c>
      <c r="AP402" s="69"/>
      <c r="AQ402" s="69"/>
      <c r="AR402" s="69"/>
      <c r="AS402" s="69"/>
      <c r="AT402" s="69"/>
      <c r="AU402" s="71"/>
      <c r="AV402" s="64">
        <v>44</v>
      </c>
      <c r="AW402" s="64">
        <v>56</v>
      </c>
      <c r="AX402" s="64">
        <v>68</v>
      </c>
      <c r="AY402" s="64">
        <v>66</v>
      </c>
      <c r="AZ402" s="64"/>
      <c r="BA402" s="64"/>
      <c r="BB402" s="64"/>
      <c r="BC402" s="64"/>
      <c r="BD402" s="72">
        <f t="shared" si="156"/>
        <v>2781109.01</v>
      </c>
      <c r="BE402" s="73">
        <f t="shared" si="148"/>
        <v>1674.36</v>
      </c>
      <c r="BF402" s="74">
        <f t="shared" ref="BF402:BF413" si="159">+$BJ$600</f>
        <v>3373.62</v>
      </c>
      <c r="BG402" s="66">
        <f t="shared" si="149"/>
        <v>2822470.86</v>
      </c>
      <c r="BH402" s="75">
        <f t="shared" si="157"/>
        <v>1.0584829934236562E-3</v>
      </c>
      <c r="BI402" s="76">
        <f t="shared" si="158"/>
        <v>1.0584829934236601E-3</v>
      </c>
      <c r="BJ402" s="76">
        <f>+BI402-'Izračun udjela za 2024. (euri)'!BI402</f>
        <v>4.6148314220137085E-8</v>
      </c>
    </row>
    <row r="403" spans="1:62" ht="15.75" customHeight="1" x14ac:dyDescent="0.25">
      <c r="A403" s="60">
        <v>1</v>
      </c>
      <c r="B403" s="61">
        <v>447</v>
      </c>
      <c r="C403" s="61">
        <v>17</v>
      </c>
      <c r="D403" s="62" t="s">
        <v>87</v>
      </c>
      <c r="E403" s="62" t="s">
        <v>482</v>
      </c>
      <c r="F403" s="63">
        <v>1975</v>
      </c>
      <c r="G403" s="64">
        <v>10</v>
      </c>
      <c r="H403" s="64">
        <v>3352974.82</v>
      </c>
      <c r="I403" s="65">
        <v>0</v>
      </c>
      <c r="J403" s="66">
        <v>3688272.3020000001</v>
      </c>
      <c r="K403" s="64">
        <v>3641440.87</v>
      </c>
      <c r="L403" s="65">
        <v>0</v>
      </c>
      <c r="M403" s="66">
        <v>4005584.9570000004</v>
      </c>
      <c r="N403" s="64">
        <v>3595403.97</v>
      </c>
      <c r="O403" s="65">
        <v>0</v>
      </c>
      <c r="P403" s="66">
        <v>3954944.3670000006</v>
      </c>
      <c r="Q403" s="64">
        <v>3655403.29</v>
      </c>
      <c r="R403" s="65">
        <v>0</v>
      </c>
      <c r="S403" s="66">
        <f t="shared" si="150"/>
        <v>4020943.6190000004</v>
      </c>
      <c r="T403" s="64">
        <v>4177231</v>
      </c>
      <c r="U403" s="65">
        <v>0</v>
      </c>
      <c r="V403" s="67">
        <f t="shared" si="151"/>
        <v>4594954.1000000006</v>
      </c>
      <c r="W403" s="64">
        <v>4216859.53</v>
      </c>
      <c r="X403" s="65">
        <v>0</v>
      </c>
      <c r="Y403" s="67">
        <f t="shared" si="147"/>
        <v>4638545.4830000009</v>
      </c>
      <c r="Z403" s="64">
        <v>4968966.12</v>
      </c>
      <c r="AA403" s="68">
        <v>455814.33</v>
      </c>
      <c r="AB403" s="65">
        <v>0</v>
      </c>
      <c r="AC403" s="67">
        <f t="shared" si="152"/>
        <v>8434416.9690000005</v>
      </c>
      <c r="AD403" s="64">
        <v>4888249.33</v>
      </c>
      <c r="AE403" s="68">
        <v>413549.54</v>
      </c>
      <c r="AF403" s="65">
        <v>0</v>
      </c>
      <c r="AG403" s="67">
        <f t="shared" si="153"/>
        <v>8378919.7690000003</v>
      </c>
      <c r="AH403" s="64">
        <v>4776761.47</v>
      </c>
      <c r="AI403" s="68">
        <v>553651.76</v>
      </c>
      <c r="AJ403" s="64">
        <v>0</v>
      </c>
      <c r="AK403" s="67">
        <f t="shared" si="154"/>
        <v>8409070.6809999999</v>
      </c>
      <c r="AL403" s="64">
        <v>6516754.5099999998</v>
      </c>
      <c r="AM403" s="68">
        <v>643032.42000000004</v>
      </c>
      <c r="AN403" s="64">
        <v>0</v>
      </c>
      <c r="AO403" s="67">
        <f t="shared" si="155"/>
        <v>10195044.299000001</v>
      </c>
      <c r="AP403" s="69"/>
      <c r="AQ403" s="69"/>
      <c r="AR403" s="69"/>
      <c r="AS403" s="69"/>
      <c r="AT403" s="69"/>
      <c r="AU403" s="71"/>
      <c r="AV403" s="64">
        <v>2103</v>
      </c>
      <c r="AW403" s="64">
        <v>2095</v>
      </c>
      <c r="AX403" s="64">
        <v>2281</v>
      </c>
      <c r="AY403" s="64">
        <v>2263</v>
      </c>
      <c r="AZ403" s="64"/>
      <c r="BA403" s="64"/>
      <c r="BB403" s="64"/>
      <c r="BC403" s="64"/>
      <c r="BD403" s="72">
        <f t="shared" si="156"/>
        <v>8011199.4400000004</v>
      </c>
      <c r="BE403" s="73">
        <f t="shared" si="148"/>
        <v>4056.3</v>
      </c>
      <c r="BF403" s="74">
        <f t="shared" si="159"/>
        <v>3373.62</v>
      </c>
      <c r="BG403" s="66">
        <f t="shared" si="149"/>
        <v>0</v>
      </c>
      <c r="BH403" s="75">
        <f t="shared" si="157"/>
        <v>0</v>
      </c>
      <c r="BI403" s="76">
        <f t="shared" si="158"/>
        <v>0</v>
      </c>
      <c r="BJ403" s="76">
        <f>+BI403-'Izračun udjela za 2024. (euri)'!BI403</f>
        <v>0</v>
      </c>
    </row>
    <row r="404" spans="1:62" ht="15.75" customHeight="1" x14ac:dyDescent="0.25">
      <c r="A404" s="60">
        <v>1</v>
      </c>
      <c r="B404" s="61">
        <v>449</v>
      </c>
      <c r="C404" s="61">
        <v>10</v>
      </c>
      <c r="D404" s="62" t="s">
        <v>87</v>
      </c>
      <c r="E404" s="62" t="s">
        <v>483</v>
      </c>
      <c r="F404" s="63">
        <v>3303</v>
      </c>
      <c r="G404" s="64">
        <v>10</v>
      </c>
      <c r="H404" s="64">
        <v>2446770.11</v>
      </c>
      <c r="I404" s="65">
        <v>200007.69349999999</v>
      </c>
      <c r="J404" s="66">
        <v>2471438.65815</v>
      </c>
      <c r="K404" s="64">
        <v>1725155.98</v>
      </c>
      <c r="L404" s="65">
        <v>141020.5062</v>
      </c>
      <c r="M404" s="66">
        <v>1742549.0211800002</v>
      </c>
      <c r="N404" s="64">
        <v>1004082.23</v>
      </c>
      <c r="O404" s="65">
        <v>82077.490900000004</v>
      </c>
      <c r="P404" s="66">
        <v>1014205.2130100001</v>
      </c>
      <c r="Q404" s="64">
        <v>2370707.02</v>
      </c>
      <c r="R404" s="65">
        <v>196766.46840000001</v>
      </c>
      <c r="S404" s="66">
        <f t="shared" si="150"/>
        <v>2391334.6067599999</v>
      </c>
      <c r="T404" s="64">
        <v>1772529.3</v>
      </c>
      <c r="U404" s="65">
        <v>153489.52046199999</v>
      </c>
      <c r="V404" s="67">
        <f t="shared" si="151"/>
        <v>1780943.7574918002</v>
      </c>
      <c r="W404" s="64">
        <v>2793938.47</v>
      </c>
      <c r="X404" s="65">
        <v>230693.279706</v>
      </c>
      <c r="Y404" s="67">
        <f t="shared" si="147"/>
        <v>2819569.7093234006</v>
      </c>
      <c r="Z404" s="64">
        <v>3116730.99</v>
      </c>
      <c r="AA404" s="68">
        <v>6621.75</v>
      </c>
      <c r="AB404" s="65">
        <v>257345.87064800001</v>
      </c>
      <c r="AC404" s="67">
        <f t="shared" si="152"/>
        <v>3145323.6312872004</v>
      </c>
      <c r="AD404" s="64">
        <v>2372728.15</v>
      </c>
      <c r="AE404" s="68">
        <v>5085</v>
      </c>
      <c r="AF404" s="65">
        <v>181316.03436699999</v>
      </c>
      <c r="AG404" s="67">
        <f t="shared" si="153"/>
        <v>2410553.3271963</v>
      </c>
      <c r="AH404" s="64">
        <v>2777141.77</v>
      </c>
      <c r="AI404" s="68">
        <v>0</v>
      </c>
      <c r="AJ404" s="64">
        <v>240216.99996700001</v>
      </c>
      <c r="AK404" s="67">
        <f t="shared" si="154"/>
        <v>2790617.2470363001</v>
      </c>
      <c r="AL404" s="64">
        <v>2825272.17</v>
      </c>
      <c r="AM404" s="68">
        <v>0</v>
      </c>
      <c r="AN404" s="64">
        <v>229443.415198</v>
      </c>
      <c r="AO404" s="67">
        <f t="shared" si="155"/>
        <v>2855411.6302821999</v>
      </c>
      <c r="AP404" s="69"/>
      <c r="AQ404" s="69"/>
      <c r="AR404" s="69"/>
      <c r="AS404" s="69"/>
      <c r="AT404" s="69"/>
      <c r="AU404" s="71"/>
      <c r="AV404" s="64">
        <v>0</v>
      </c>
      <c r="AW404" s="64">
        <v>0</v>
      </c>
      <c r="AX404" s="64">
        <v>0</v>
      </c>
      <c r="AY404" s="64">
        <v>0</v>
      </c>
      <c r="AZ404" s="64"/>
      <c r="BA404" s="64"/>
      <c r="BB404" s="64"/>
      <c r="BC404" s="64"/>
      <c r="BD404" s="72">
        <f t="shared" si="156"/>
        <v>2804295.11</v>
      </c>
      <c r="BE404" s="73">
        <f t="shared" si="148"/>
        <v>849.01</v>
      </c>
      <c r="BF404" s="74">
        <f t="shared" si="159"/>
        <v>3373.62</v>
      </c>
      <c r="BG404" s="66">
        <f t="shared" si="149"/>
        <v>8338786.8299999991</v>
      </c>
      <c r="BH404" s="75">
        <f t="shared" si="157"/>
        <v>3.1272117528044776E-3</v>
      </c>
      <c r="BI404" s="76">
        <f t="shared" si="158"/>
        <v>3.1272117528044802E-3</v>
      </c>
      <c r="BJ404" s="76">
        <f>+BI404-'Izračun udjela za 2024. (euri)'!BI404</f>
        <v>2.0996818070242312E-8</v>
      </c>
    </row>
    <row r="405" spans="1:62" ht="15.75" customHeight="1" x14ac:dyDescent="0.25">
      <c r="A405" s="60">
        <v>1</v>
      </c>
      <c r="B405" s="61">
        <v>450</v>
      </c>
      <c r="C405" s="61">
        <v>7</v>
      </c>
      <c r="D405" s="62" t="s">
        <v>87</v>
      </c>
      <c r="E405" s="62" t="s">
        <v>484</v>
      </c>
      <c r="F405" s="63">
        <v>1688</v>
      </c>
      <c r="G405" s="64">
        <v>10</v>
      </c>
      <c r="H405" s="64">
        <v>1222193.6399999999</v>
      </c>
      <c r="I405" s="65">
        <v>0</v>
      </c>
      <c r="J405" s="66">
        <v>1344413.004</v>
      </c>
      <c r="K405" s="64">
        <v>1215541.6200000001</v>
      </c>
      <c r="L405" s="65">
        <v>0</v>
      </c>
      <c r="M405" s="66">
        <v>1337095.7820000001</v>
      </c>
      <c r="N405" s="64">
        <v>1026522.88</v>
      </c>
      <c r="O405" s="65">
        <v>84398.876399999994</v>
      </c>
      <c r="P405" s="66">
        <v>1036336.4039600001</v>
      </c>
      <c r="Q405" s="64">
        <v>1263335.6000000001</v>
      </c>
      <c r="R405" s="65">
        <v>114981.5549</v>
      </c>
      <c r="S405" s="66">
        <f t="shared" si="150"/>
        <v>1263189.44961</v>
      </c>
      <c r="T405" s="64">
        <v>773456.18</v>
      </c>
      <c r="U405" s="65">
        <v>71260.301737999995</v>
      </c>
      <c r="V405" s="67">
        <f t="shared" si="151"/>
        <v>772415.4660882001</v>
      </c>
      <c r="W405" s="64">
        <v>2100099.1</v>
      </c>
      <c r="X405" s="65">
        <v>158459.48278300001</v>
      </c>
      <c r="Y405" s="67">
        <f t="shared" si="147"/>
        <v>2135803.5789387003</v>
      </c>
      <c r="Z405" s="64">
        <v>2121624.2799999998</v>
      </c>
      <c r="AA405" s="68">
        <v>8276.2000000000007</v>
      </c>
      <c r="AB405" s="65">
        <v>77094.723805999995</v>
      </c>
      <c r="AC405" s="67">
        <f t="shared" si="152"/>
        <v>2253078.6918134</v>
      </c>
      <c r="AD405" s="64">
        <v>2006996.34</v>
      </c>
      <c r="AE405" s="68">
        <v>1848</v>
      </c>
      <c r="AF405" s="65">
        <v>0</v>
      </c>
      <c r="AG405" s="67">
        <f t="shared" si="153"/>
        <v>2218863.1740000001</v>
      </c>
      <c r="AH405" s="64">
        <v>1901772.58</v>
      </c>
      <c r="AI405" s="68">
        <v>1203.05</v>
      </c>
      <c r="AJ405" s="64">
        <v>0</v>
      </c>
      <c r="AK405" s="67">
        <f t="shared" si="154"/>
        <v>2103826.483</v>
      </c>
      <c r="AL405" s="64">
        <v>1997098.53</v>
      </c>
      <c r="AM405" s="68">
        <v>900</v>
      </c>
      <c r="AN405" s="64">
        <v>0</v>
      </c>
      <c r="AO405" s="67">
        <f t="shared" si="155"/>
        <v>2209018.3830000004</v>
      </c>
      <c r="AP405" s="69"/>
      <c r="AQ405" s="69"/>
      <c r="AR405" s="69"/>
      <c r="AS405" s="69"/>
      <c r="AT405" s="69"/>
      <c r="AU405" s="71"/>
      <c r="AV405" s="64">
        <v>8</v>
      </c>
      <c r="AW405" s="64">
        <v>8</v>
      </c>
      <c r="AX405" s="64">
        <v>8</v>
      </c>
      <c r="AY405" s="64">
        <v>8</v>
      </c>
      <c r="AZ405" s="64"/>
      <c r="BA405" s="64"/>
      <c r="BB405" s="64"/>
      <c r="BC405" s="64"/>
      <c r="BD405" s="72">
        <f t="shared" si="156"/>
        <v>2184118.06</v>
      </c>
      <c r="BE405" s="73">
        <f t="shared" si="148"/>
        <v>1293.9100000000001</v>
      </c>
      <c r="BF405" s="74">
        <f t="shared" si="159"/>
        <v>3373.62</v>
      </c>
      <c r="BG405" s="66">
        <f t="shared" si="149"/>
        <v>3510550.48</v>
      </c>
      <c r="BH405" s="75">
        <f t="shared" si="157"/>
        <v>1.3165266055697219E-3</v>
      </c>
      <c r="BI405" s="76">
        <f t="shared" si="158"/>
        <v>1.31652660556972E-3</v>
      </c>
      <c r="BJ405" s="76">
        <f>+BI405-'Izračun udjela za 2024. (euri)'!BI405</f>
        <v>1.9376728880053304E-8</v>
      </c>
    </row>
    <row r="406" spans="1:62" ht="15.75" customHeight="1" x14ac:dyDescent="0.25">
      <c r="A406" s="60">
        <v>1</v>
      </c>
      <c r="B406" s="61">
        <v>452</v>
      </c>
      <c r="C406" s="61">
        <v>20</v>
      </c>
      <c r="D406" s="62" t="s">
        <v>87</v>
      </c>
      <c r="E406" s="62" t="s">
        <v>485</v>
      </c>
      <c r="F406" s="63">
        <v>2357</v>
      </c>
      <c r="G406" s="64">
        <v>10</v>
      </c>
      <c r="H406" s="64">
        <v>2215340.41</v>
      </c>
      <c r="I406" s="65">
        <v>0</v>
      </c>
      <c r="J406" s="66">
        <v>2436874.4510000004</v>
      </c>
      <c r="K406" s="64">
        <v>2568435.62</v>
      </c>
      <c r="L406" s="65">
        <v>0</v>
      </c>
      <c r="M406" s="66">
        <v>2825279.1820000005</v>
      </c>
      <c r="N406" s="64">
        <v>1814700.99</v>
      </c>
      <c r="O406" s="65">
        <v>0</v>
      </c>
      <c r="P406" s="66">
        <v>1996171.0890000002</v>
      </c>
      <c r="Q406" s="64">
        <v>2222232.21</v>
      </c>
      <c r="R406" s="65">
        <v>0</v>
      </c>
      <c r="S406" s="66">
        <f t="shared" si="150"/>
        <v>2444455.4310000003</v>
      </c>
      <c r="T406" s="64">
        <v>2230762.2599999998</v>
      </c>
      <c r="U406" s="65">
        <v>0</v>
      </c>
      <c r="V406" s="67">
        <f t="shared" si="151"/>
        <v>2453838.486</v>
      </c>
      <c r="W406" s="64">
        <v>3036006.48</v>
      </c>
      <c r="X406" s="65">
        <v>0</v>
      </c>
      <c r="Y406" s="67">
        <f t="shared" si="147"/>
        <v>3339607.128</v>
      </c>
      <c r="Z406" s="64">
        <v>3163845.04</v>
      </c>
      <c r="AA406" s="68">
        <v>5248.76</v>
      </c>
      <c r="AB406" s="65">
        <v>0</v>
      </c>
      <c r="AC406" s="67">
        <f t="shared" si="152"/>
        <v>3528905.9080000008</v>
      </c>
      <c r="AD406" s="64">
        <v>3168610.18</v>
      </c>
      <c r="AE406" s="68">
        <v>4136.6000000000004</v>
      </c>
      <c r="AF406" s="65">
        <v>0</v>
      </c>
      <c r="AG406" s="67">
        <f t="shared" si="153"/>
        <v>3556820.9380000005</v>
      </c>
      <c r="AH406" s="64">
        <v>3883862.13</v>
      </c>
      <c r="AI406" s="68">
        <v>6161.95</v>
      </c>
      <c r="AJ406" s="64">
        <v>0</v>
      </c>
      <c r="AK406" s="67">
        <f t="shared" si="154"/>
        <v>4376020.1979999999</v>
      </c>
      <c r="AL406" s="64">
        <v>3350925.69</v>
      </c>
      <c r="AM406" s="68">
        <v>17623.830000000002</v>
      </c>
      <c r="AN406" s="64">
        <v>0</v>
      </c>
      <c r="AO406" s="67">
        <f t="shared" si="155"/>
        <v>3836582.0460000001</v>
      </c>
      <c r="AP406" s="69"/>
      <c r="AQ406" s="69"/>
      <c r="AR406" s="69"/>
      <c r="AS406" s="69"/>
      <c r="AT406" s="69"/>
      <c r="AU406" s="71"/>
      <c r="AV406" s="64">
        <v>33</v>
      </c>
      <c r="AW406" s="64">
        <v>46</v>
      </c>
      <c r="AX406" s="64">
        <v>67</v>
      </c>
      <c r="AY406" s="64">
        <v>103</v>
      </c>
      <c r="AZ406" s="64"/>
      <c r="BA406" s="64"/>
      <c r="BB406" s="64"/>
      <c r="BC406" s="64"/>
      <c r="BD406" s="72">
        <f t="shared" si="156"/>
        <v>3727587.24</v>
      </c>
      <c r="BE406" s="73">
        <f t="shared" si="148"/>
        <v>1581.5</v>
      </c>
      <c r="BF406" s="74">
        <f t="shared" si="159"/>
        <v>3373.62</v>
      </c>
      <c r="BG406" s="66">
        <f t="shared" si="149"/>
        <v>4224026.84</v>
      </c>
      <c r="BH406" s="75">
        <f t="shared" si="157"/>
        <v>1.584094502894201E-3</v>
      </c>
      <c r="BI406" s="76">
        <f t="shared" si="158"/>
        <v>1.5840945028942001E-3</v>
      </c>
      <c r="BJ406" s="76">
        <f>+BI406-'Izračun udjela za 2024. (euri)'!BI406</f>
        <v>2.9523823090070109E-8</v>
      </c>
    </row>
    <row r="407" spans="1:62" ht="15.75" customHeight="1" x14ac:dyDescent="0.25">
      <c r="A407" s="60">
        <v>1</v>
      </c>
      <c r="B407" s="61">
        <v>453</v>
      </c>
      <c r="C407" s="61">
        <v>18</v>
      </c>
      <c r="D407" s="62" t="s">
        <v>87</v>
      </c>
      <c r="E407" s="62" t="s">
        <v>486</v>
      </c>
      <c r="F407" s="63">
        <v>1729</v>
      </c>
      <c r="G407" s="64">
        <v>10</v>
      </c>
      <c r="H407" s="64">
        <v>3753955.3</v>
      </c>
      <c r="I407" s="65">
        <v>176972.07310000001</v>
      </c>
      <c r="J407" s="66">
        <v>3934681.54959</v>
      </c>
      <c r="K407" s="64">
        <v>4251833</v>
      </c>
      <c r="L407" s="65">
        <v>200443.37280000001</v>
      </c>
      <c r="M407" s="66">
        <v>4456528.5899200002</v>
      </c>
      <c r="N407" s="64">
        <v>3905350.06</v>
      </c>
      <c r="O407" s="65">
        <v>184109.7206</v>
      </c>
      <c r="P407" s="66">
        <v>4093364.3733400004</v>
      </c>
      <c r="Q407" s="64">
        <v>4272895.58</v>
      </c>
      <c r="R407" s="65">
        <v>202450.32449999999</v>
      </c>
      <c r="S407" s="66">
        <f t="shared" si="150"/>
        <v>4477489.7810500003</v>
      </c>
      <c r="T407" s="64">
        <v>4264147.3099999996</v>
      </c>
      <c r="U407" s="65">
        <v>202325.77913899999</v>
      </c>
      <c r="V407" s="67">
        <f t="shared" si="151"/>
        <v>4468003.6839471003</v>
      </c>
      <c r="W407" s="64">
        <v>5099115.71</v>
      </c>
      <c r="X407" s="65">
        <v>242816.55900800001</v>
      </c>
      <c r="Y407" s="67">
        <f t="shared" si="147"/>
        <v>5341929.0660912003</v>
      </c>
      <c r="Z407" s="64">
        <v>5332012.13</v>
      </c>
      <c r="AA407" s="68">
        <v>159555.07999999999</v>
      </c>
      <c r="AB407" s="65">
        <v>253906.89156799999</v>
      </c>
      <c r="AC407" s="67">
        <f t="shared" si="152"/>
        <v>6563755.1742751999</v>
      </c>
      <c r="AD407" s="64">
        <v>4354442.41</v>
      </c>
      <c r="AE407" s="68">
        <v>136525.38</v>
      </c>
      <c r="AF407" s="65">
        <v>207355.689973</v>
      </c>
      <c r="AG407" s="67">
        <f t="shared" si="153"/>
        <v>5545167.4740297012</v>
      </c>
      <c r="AH407" s="64">
        <v>5156191.7300000004</v>
      </c>
      <c r="AI407" s="68">
        <v>206523.49</v>
      </c>
      <c r="AJ407" s="64">
        <v>245533.10062499999</v>
      </c>
      <c r="AK407" s="67">
        <f t="shared" si="154"/>
        <v>6562198.6533125006</v>
      </c>
      <c r="AL407" s="64">
        <v>6016552.6100000003</v>
      </c>
      <c r="AM407" s="68">
        <v>239083.78</v>
      </c>
      <c r="AN407" s="64">
        <v>288367.63374999998</v>
      </c>
      <c r="AO407" s="67">
        <f t="shared" si="155"/>
        <v>7527961.3158750003</v>
      </c>
      <c r="AP407" s="69"/>
      <c r="AQ407" s="69"/>
      <c r="AR407" s="69"/>
      <c r="AS407" s="69"/>
      <c r="AT407" s="69"/>
      <c r="AU407" s="71"/>
      <c r="AV407" s="64">
        <v>699</v>
      </c>
      <c r="AW407" s="64">
        <v>687</v>
      </c>
      <c r="AX407" s="64">
        <v>841</v>
      </c>
      <c r="AY407" s="64">
        <v>903</v>
      </c>
      <c r="AZ407" s="64"/>
      <c r="BA407" s="64"/>
      <c r="BB407" s="64"/>
      <c r="BC407" s="64"/>
      <c r="BD407" s="72">
        <f t="shared" si="156"/>
        <v>6308202.3399999999</v>
      </c>
      <c r="BE407" s="73">
        <f t="shared" si="148"/>
        <v>3648.47</v>
      </c>
      <c r="BF407" s="74">
        <f t="shared" si="159"/>
        <v>3373.62</v>
      </c>
      <c r="BG407" s="66">
        <f t="shared" si="149"/>
        <v>0</v>
      </c>
      <c r="BH407" s="75">
        <f t="shared" si="157"/>
        <v>0</v>
      </c>
      <c r="BI407" s="76">
        <f t="shared" si="158"/>
        <v>0</v>
      </c>
      <c r="BJ407" s="76">
        <f>+BI407-'Izračun udjela za 2024. (euri)'!BI407</f>
        <v>0</v>
      </c>
    </row>
    <row r="408" spans="1:62" ht="15.75" customHeight="1" x14ac:dyDescent="0.25">
      <c r="A408" s="60">
        <v>1</v>
      </c>
      <c r="B408" s="61">
        <v>454</v>
      </c>
      <c r="C408" s="61">
        <v>15</v>
      </c>
      <c r="D408" s="62" t="s">
        <v>87</v>
      </c>
      <c r="E408" s="62" t="s">
        <v>487</v>
      </c>
      <c r="F408" s="63">
        <v>2908</v>
      </c>
      <c r="G408" s="64">
        <v>10</v>
      </c>
      <c r="H408" s="64">
        <v>5491754.5199999996</v>
      </c>
      <c r="I408" s="65">
        <v>448915.27909999999</v>
      </c>
      <c r="J408" s="66">
        <v>5547123.1649900004</v>
      </c>
      <c r="K408" s="64">
        <v>6060788.71</v>
      </c>
      <c r="L408" s="65">
        <v>495430.0086</v>
      </c>
      <c r="M408" s="66">
        <v>6121894.5715399999</v>
      </c>
      <c r="N408" s="64">
        <v>5497111.2199999997</v>
      </c>
      <c r="O408" s="65">
        <v>449352.15279999998</v>
      </c>
      <c r="P408" s="66">
        <v>5552534.9739199998</v>
      </c>
      <c r="Q408" s="64">
        <v>5257469.04</v>
      </c>
      <c r="R408" s="65">
        <v>438749.56910000002</v>
      </c>
      <c r="S408" s="66">
        <f t="shared" si="150"/>
        <v>5300591.4179900009</v>
      </c>
      <c r="T408" s="64">
        <v>5888933.4199999999</v>
      </c>
      <c r="U408" s="65">
        <v>489496.74582700001</v>
      </c>
      <c r="V408" s="67">
        <f t="shared" si="151"/>
        <v>5939380.3415903011</v>
      </c>
      <c r="W408" s="64">
        <v>6925544.4000000004</v>
      </c>
      <c r="X408" s="65">
        <v>571835.91349299997</v>
      </c>
      <c r="Y408" s="67">
        <f t="shared" si="147"/>
        <v>6989079.3351577008</v>
      </c>
      <c r="Z408" s="64">
        <v>6333914.4500000002</v>
      </c>
      <c r="AA408" s="68">
        <v>990702.94</v>
      </c>
      <c r="AB408" s="65">
        <v>522985.62424999999</v>
      </c>
      <c r="AC408" s="67">
        <f t="shared" si="152"/>
        <v>12360948.474325001</v>
      </c>
      <c r="AD408" s="64">
        <v>6145406.4400000004</v>
      </c>
      <c r="AE408" s="68">
        <v>919366.16</v>
      </c>
      <c r="AF408" s="65">
        <v>502710.67741499998</v>
      </c>
      <c r="AG408" s="67">
        <f t="shared" si="153"/>
        <v>12287362.5628435</v>
      </c>
      <c r="AH408" s="64">
        <v>6441686.7000000002</v>
      </c>
      <c r="AI408" s="68">
        <v>1335252.8700000001</v>
      </c>
      <c r="AJ408" s="64">
        <v>532127.61713899998</v>
      </c>
      <c r="AK408" s="67">
        <f t="shared" si="154"/>
        <v>12625036.834147103</v>
      </c>
      <c r="AL408" s="64">
        <v>8630340.7799999993</v>
      </c>
      <c r="AM408" s="68">
        <v>1588467.41</v>
      </c>
      <c r="AN408" s="64">
        <v>712633.45716899994</v>
      </c>
      <c r="AO408" s="67">
        <f t="shared" si="155"/>
        <v>14545563.904114101</v>
      </c>
      <c r="AP408" s="69"/>
      <c r="AQ408" s="69"/>
      <c r="AR408" s="69"/>
      <c r="AS408" s="69"/>
      <c r="AT408" s="69"/>
      <c r="AU408" s="71"/>
      <c r="AV408" s="64">
        <v>4278</v>
      </c>
      <c r="AW408" s="64">
        <v>4298</v>
      </c>
      <c r="AX408" s="64">
        <v>4602</v>
      </c>
      <c r="AY408" s="64">
        <v>4596</v>
      </c>
      <c r="AZ408" s="64"/>
      <c r="BA408" s="64"/>
      <c r="BB408" s="64"/>
      <c r="BC408" s="64"/>
      <c r="BD408" s="72">
        <f t="shared" si="156"/>
        <v>11761598.220000001</v>
      </c>
      <c r="BE408" s="73">
        <f t="shared" si="148"/>
        <v>4044.57</v>
      </c>
      <c r="BF408" s="74">
        <f t="shared" si="159"/>
        <v>3373.62</v>
      </c>
      <c r="BG408" s="66">
        <f t="shared" si="149"/>
        <v>0</v>
      </c>
      <c r="BH408" s="75">
        <f t="shared" si="157"/>
        <v>0</v>
      </c>
      <c r="BI408" s="76">
        <f t="shared" si="158"/>
        <v>0</v>
      </c>
      <c r="BJ408" s="76">
        <f>+BI408-'Izračun udjela za 2024. (euri)'!BI408</f>
        <v>0</v>
      </c>
    </row>
    <row r="409" spans="1:62" ht="15.75" customHeight="1" x14ac:dyDescent="0.25">
      <c r="A409" s="60">
        <v>1</v>
      </c>
      <c r="B409" s="61">
        <v>455</v>
      </c>
      <c r="C409" s="61">
        <v>9</v>
      </c>
      <c r="D409" s="62" t="s">
        <v>87</v>
      </c>
      <c r="E409" s="62" t="s">
        <v>488</v>
      </c>
      <c r="F409" s="63">
        <v>3649</v>
      </c>
      <c r="G409" s="64">
        <v>10</v>
      </c>
      <c r="H409" s="64">
        <v>3890515.53</v>
      </c>
      <c r="I409" s="65">
        <v>368164.761</v>
      </c>
      <c r="J409" s="66">
        <v>3874585.8459000001</v>
      </c>
      <c r="K409" s="64">
        <v>4536193.42</v>
      </c>
      <c r="L409" s="65">
        <v>428283.06829999998</v>
      </c>
      <c r="M409" s="66">
        <v>4518701.3868700005</v>
      </c>
      <c r="N409" s="64">
        <v>6486787.6900000004</v>
      </c>
      <c r="O409" s="65">
        <v>305806.0846</v>
      </c>
      <c r="P409" s="66">
        <v>6799079.7659400012</v>
      </c>
      <c r="Q409" s="64">
        <v>6827505.5599999996</v>
      </c>
      <c r="R409" s="65">
        <v>323312.03810000001</v>
      </c>
      <c r="S409" s="66">
        <f t="shared" si="150"/>
        <v>7154612.874090001</v>
      </c>
      <c r="T409" s="64">
        <v>7476464.7000000002</v>
      </c>
      <c r="U409" s="65">
        <v>354092.23871000001</v>
      </c>
      <c r="V409" s="67">
        <f t="shared" si="151"/>
        <v>7834609.7074190006</v>
      </c>
      <c r="W409" s="64">
        <v>8144633.2300000004</v>
      </c>
      <c r="X409" s="65">
        <v>585192.12896799995</v>
      </c>
      <c r="Y409" s="67">
        <f t="shared" si="147"/>
        <v>8315385.2111352012</v>
      </c>
      <c r="Z409" s="64">
        <v>11307453.720000001</v>
      </c>
      <c r="AA409" s="68">
        <v>620055.14</v>
      </c>
      <c r="AB409" s="65">
        <v>837589.60277600004</v>
      </c>
      <c r="AC409" s="67">
        <f t="shared" si="152"/>
        <v>14867389.874946401</v>
      </c>
      <c r="AD409" s="64">
        <v>7952189.75</v>
      </c>
      <c r="AE409" s="68">
        <v>439051.11</v>
      </c>
      <c r="AF409" s="65">
        <v>589329.84802999999</v>
      </c>
      <c r="AG409" s="67">
        <f t="shared" si="153"/>
        <v>11274239.671167001</v>
      </c>
      <c r="AH409" s="64">
        <v>6956745.75</v>
      </c>
      <c r="AI409" s="68">
        <v>744039.43</v>
      </c>
      <c r="AJ409" s="64">
        <v>515169.05523400003</v>
      </c>
      <c r="AK409" s="67">
        <f t="shared" si="154"/>
        <v>10692590.991242601</v>
      </c>
      <c r="AL409" s="64">
        <v>9229368.0199999996</v>
      </c>
      <c r="AM409" s="68">
        <v>677267.88</v>
      </c>
      <c r="AN409" s="64">
        <v>683660.68448099995</v>
      </c>
      <c r="AO409" s="67">
        <f t="shared" si="155"/>
        <v>13052533.401070898</v>
      </c>
      <c r="AP409" s="69"/>
      <c r="AQ409" s="69"/>
      <c r="AR409" s="69"/>
      <c r="AS409" s="69"/>
      <c r="AT409" s="69"/>
      <c r="AU409" s="71"/>
      <c r="AV409" s="64">
        <v>2444</v>
      </c>
      <c r="AW409" s="64">
        <v>2217</v>
      </c>
      <c r="AX409" s="64">
        <v>2682</v>
      </c>
      <c r="AY409" s="64">
        <v>2665</v>
      </c>
      <c r="AZ409" s="64"/>
      <c r="BA409" s="64"/>
      <c r="BB409" s="64"/>
      <c r="BC409" s="64"/>
      <c r="BD409" s="72">
        <f t="shared" si="156"/>
        <v>11640427.83</v>
      </c>
      <c r="BE409" s="73">
        <f t="shared" si="148"/>
        <v>3190.03</v>
      </c>
      <c r="BF409" s="74">
        <f t="shared" si="159"/>
        <v>3373.62</v>
      </c>
      <c r="BG409" s="66">
        <f t="shared" si="149"/>
        <v>669919.90999999887</v>
      </c>
      <c r="BH409" s="75">
        <f t="shared" si="157"/>
        <v>2.5123335788519187E-4</v>
      </c>
      <c r="BI409" s="76">
        <f t="shared" si="158"/>
        <v>2.5123335788519198E-4</v>
      </c>
      <c r="BJ409" s="76">
        <f>+BI409-'Izračun udjela za 2024. (euri)'!BI409</f>
        <v>6.7038396141976594E-8</v>
      </c>
    </row>
    <row r="410" spans="1:62" ht="15.75" customHeight="1" x14ac:dyDescent="0.25">
      <c r="A410" s="60">
        <v>1</v>
      </c>
      <c r="B410" s="61">
        <v>456</v>
      </c>
      <c r="C410" s="61">
        <v>16</v>
      </c>
      <c r="D410" s="62" t="s">
        <v>87</v>
      </c>
      <c r="E410" s="62" t="s">
        <v>489</v>
      </c>
      <c r="F410" s="63">
        <v>1116</v>
      </c>
      <c r="G410" s="64">
        <v>10</v>
      </c>
      <c r="H410" s="64">
        <v>848645.22</v>
      </c>
      <c r="I410" s="65">
        <v>0</v>
      </c>
      <c r="J410" s="66">
        <v>933509.74200000009</v>
      </c>
      <c r="K410" s="64">
        <v>522856.54</v>
      </c>
      <c r="L410" s="65">
        <v>0</v>
      </c>
      <c r="M410" s="66">
        <v>575142.19400000002</v>
      </c>
      <c r="N410" s="64">
        <v>676509.14</v>
      </c>
      <c r="O410" s="65">
        <v>0</v>
      </c>
      <c r="P410" s="66">
        <v>744160.05400000012</v>
      </c>
      <c r="Q410" s="64">
        <v>1139625.49</v>
      </c>
      <c r="R410" s="65">
        <v>0</v>
      </c>
      <c r="S410" s="66">
        <f t="shared" si="150"/>
        <v>1253588.0390000001</v>
      </c>
      <c r="T410" s="64">
        <v>767672.24</v>
      </c>
      <c r="U410" s="65">
        <v>0</v>
      </c>
      <c r="V410" s="67">
        <f t="shared" si="151"/>
        <v>844439.46400000004</v>
      </c>
      <c r="W410" s="64">
        <v>1283484.3799999999</v>
      </c>
      <c r="X410" s="65">
        <v>0</v>
      </c>
      <c r="Y410" s="67">
        <f t="shared" si="147"/>
        <v>1411832.818</v>
      </c>
      <c r="Z410" s="64">
        <v>1188422.56</v>
      </c>
      <c r="AA410" s="68">
        <v>0</v>
      </c>
      <c r="AB410" s="65">
        <v>0</v>
      </c>
      <c r="AC410" s="67">
        <f t="shared" si="152"/>
        <v>1307264.8160000001</v>
      </c>
      <c r="AD410" s="64">
        <v>1391695.76</v>
      </c>
      <c r="AE410" s="68">
        <v>0</v>
      </c>
      <c r="AF410" s="65">
        <v>0</v>
      </c>
      <c r="AG410" s="67">
        <f t="shared" si="153"/>
        <v>1530865.3360000001</v>
      </c>
      <c r="AH410" s="64">
        <v>1019226.2</v>
      </c>
      <c r="AI410" s="68">
        <v>0</v>
      </c>
      <c r="AJ410" s="64">
        <v>0</v>
      </c>
      <c r="AK410" s="67">
        <f t="shared" si="154"/>
        <v>1121148.82</v>
      </c>
      <c r="AL410" s="64">
        <v>1795915.85</v>
      </c>
      <c r="AM410" s="68">
        <v>0</v>
      </c>
      <c r="AN410" s="64">
        <v>0</v>
      </c>
      <c r="AO410" s="67">
        <f t="shared" si="155"/>
        <v>1975507.4350000003</v>
      </c>
      <c r="AP410" s="69"/>
      <c r="AQ410" s="69"/>
      <c r="AR410" s="69"/>
      <c r="AS410" s="69"/>
      <c r="AT410" s="69"/>
      <c r="AU410" s="71"/>
      <c r="AV410" s="64">
        <v>0</v>
      </c>
      <c r="AW410" s="64">
        <v>0</v>
      </c>
      <c r="AX410" s="64">
        <v>0</v>
      </c>
      <c r="AY410" s="64">
        <v>0</v>
      </c>
      <c r="AZ410" s="64"/>
      <c r="BA410" s="64"/>
      <c r="BB410" s="64"/>
      <c r="BC410" s="64"/>
      <c r="BD410" s="72">
        <f t="shared" si="156"/>
        <v>1469323.85</v>
      </c>
      <c r="BE410" s="73">
        <f t="shared" si="148"/>
        <v>1316.6</v>
      </c>
      <c r="BF410" s="74">
        <f t="shared" si="159"/>
        <v>3373.62</v>
      </c>
      <c r="BG410" s="66">
        <f t="shared" si="149"/>
        <v>2295634.3199999998</v>
      </c>
      <c r="BH410" s="75">
        <f t="shared" si="157"/>
        <v>8.6090875951140187E-4</v>
      </c>
      <c r="BI410" s="76">
        <f t="shared" si="158"/>
        <v>8.6090875951140198E-4</v>
      </c>
      <c r="BJ410" s="76">
        <f>+BI410-'Izračun udjela za 2024. (euri)'!BI410</f>
        <v>8.1726464400220383E-9</v>
      </c>
    </row>
    <row r="411" spans="1:62" ht="15.75" customHeight="1" x14ac:dyDescent="0.25">
      <c r="A411" s="60">
        <v>1</v>
      </c>
      <c r="B411" s="61">
        <v>457</v>
      </c>
      <c r="C411" s="61">
        <v>3</v>
      </c>
      <c r="D411" s="62" t="s">
        <v>87</v>
      </c>
      <c r="E411" s="62" t="s">
        <v>490</v>
      </c>
      <c r="F411" s="63">
        <v>2222</v>
      </c>
      <c r="G411" s="64">
        <v>10</v>
      </c>
      <c r="H411" s="64">
        <v>1477104.23</v>
      </c>
      <c r="I411" s="65">
        <v>0</v>
      </c>
      <c r="J411" s="66">
        <v>1624814.6530000002</v>
      </c>
      <c r="K411" s="64">
        <v>1367106.08</v>
      </c>
      <c r="L411" s="65">
        <v>0</v>
      </c>
      <c r="M411" s="66">
        <v>1503816.6880000003</v>
      </c>
      <c r="N411" s="64">
        <v>2293225.77</v>
      </c>
      <c r="O411" s="65">
        <v>0</v>
      </c>
      <c r="P411" s="66">
        <v>2522548.3470000001</v>
      </c>
      <c r="Q411" s="64">
        <v>2615447.35</v>
      </c>
      <c r="R411" s="65">
        <v>0</v>
      </c>
      <c r="S411" s="66">
        <f t="shared" si="150"/>
        <v>2876992.0850000004</v>
      </c>
      <c r="T411" s="64">
        <v>1823989.37</v>
      </c>
      <c r="U411" s="65">
        <v>0</v>
      </c>
      <c r="V411" s="67">
        <f t="shared" si="151"/>
        <v>2006388.3070000003</v>
      </c>
      <c r="W411" s="64">
        <v>2196249.5499999998</v>
      </c>
      <c r="X411" s="65">
        <v>0</v>
      </c>
      <c r="Y411" s="67">
        <f t="shared" si="147"/>
        <v>2415874.5049999999</v>
      </c>
      <c r="Z411" s="64">
        <v>3209044.42</v>
      </c>
      <c r="AA411" s="68">
        <v>19162.73</v>
      </c>
      <c r="AB411" s="65">
        <v>0</v>
      </c>
      <c r="AC411" s="67">
        <f t="shared" si="152"/>
        <v>3602919.8590000002</v>
      </c>
      <c r="AD411" s="64">
        <v>3084898.7</v>
      </c>
      <c r="AE411" s="68">
        <v>12884</v>
      </c>
      <c r="AF411" s="65">
        <v>0</v>
      </c>
      <c r="AG411" s="67">
        <f t="shared" si="153"/>
        <v>3488116.1700000004</v>
      </c>
      <c r="AH411" s="64">
        <v>2704089.24</v>
      </c>
      <c r="AI411" s="68">
        <v>15242.64</v>
      </c>
      <c r="AJ411" s="64">
        <v>0</v>
      </c>
      <c r="AK411" s="67">
        <f t="shared" si="154"/>
        <v>3045181.2600000002</v>
      </c>
      <c r="AL411" s="64">
        <v>3142888.25</v>
      </c>
      <c r="AM411" s="68">
        <v>14708.32</v>
      </c>
      <c r="AN411" s="64">
        <v>0</v>
      </c>
      <c r="AO411" s="67">
        <f t="shared" si="155"/>
        <v>3525147.9230000004</v>
      </c>
      <c r="AP411" s="69"/>
      <c r="AQ411" s="69"/>
      <c r="AR411" s="69"/>
      <c r="AS411" s="69"/>
      <c r="AT411" s="69"/>
      <c r="AU411" s="71"/>
      <c r="AV411" s="64">
        <v>57</v>
      </c>
      <c r="AW411" s="64">
        <v>66</v>
      </c>
      <c r="AX411" s="64">
        <v>53</v>
      </c>
      <c r="AY411" s="64">
        <v>51</v>
      </c>
      <c r="AZ411" s="64"/>
      <c r="BA411" s="64"/>
      <c r="BB411" s="64"/>
      <c r="BC411" s="64"/>
      <c r="BD411" s="72">
        <f t="shared" si="156"/>
        <v>3215447.94</v>
      </c>
      <c r="BE411" s="73">
        <f t="shared" si="148"/>
        <v>1447.1</v>
      </c>
      <c r="BF411" s="74">
        <f t="shared" si="159"/>
        <v>3373.62</v>
      </c>
      <c r="BG411" s="66">
        <f t="shared" si="149"/>
        <v>4280727.4400000004</v>
      </c>
      <c r="BH411" s="75">
        <f t="shared" si="157"/>
        <v>1.6053583613337946E-3</v>
      </c>
      <c r="BI411" s="76">
        <f t="shared" si="158"/>
        <v>1.60535836133379E-3</v>
      </c>
      <c r="BJ411" s="76">
        <f>+BI411-'Izračun udjela za 2024. (euri)'!BI411</f>
        <v>1.4572525500102657E-8</v>
      </c>
    </row>
    <row r="412" spans="1:62" ht="15.75" customHeight="1" x14ac:dyDescent="0.25">
      <c r="A412" s="60">
        <v>1</v>
      </c>
      <c r="B412" s="61">
        <v>458</v>
      </c>
      <c r="C412" s="61">
        <v>16</v>
      </c>
      <c r="D412" s="62" t="s">
        <v>87</v>
      </c>
      <c r="E412" s="62" t="s">
        <v>491</v>
      </c>
      <c r="F412" s="63">
        <v>1657</v>
      </c>
      <c r="G412" s="64">
        <v>10</v>
      </c>
      <c r="H412" s="64">
        <v>807024.07</v>
      </c>
      <c r="I412" s="65">
        <v>90706.140899999999</v>
      </c>
      <c r="J412" s="66">
        <v>787949.72201000003</v>
      </c>
      <c r="K412" s="64">
        <v>664395.01</v>
      </c>
      <c r="L412" s="65">
        <v>85952.320800000001</v>
      </c>
      <c r="M412" s="66">
        <v>636286.95812000008</v>
      </c>
      <c r="N412" s="64">
        <v>807472.15</v>
      </c>
      <c r="O412" s="65">
        <v>38066.3626</v>
      </c>
      <c r="P412" s="66">
        <v>846346.36614000006</v>
      </c>
      <c r="Q412" s="64">
        <v>1053717.6499999999</v>
      </c>
      <c r="R412" s="65">
        <v>50520.293299999998</v>
      </c>
      <c r="S412" s="66">
        <f t="shared" si="150"/>
        <v>1103517.09237</v>
      </c>
      <c r="T412" s="64">
        <v>1172168.08</v>
      </c>
      <c r="U412" s="65">
        <v>56877.084142</v>
      </c>
      <c r="V412" s="67">
        <f t="shared" si="151"/>
        <v>1226820.0954438003</v>
      </c>
      <c r="W412" s="64">
        <v>1233359.57</v>
      </c>
      <c r="X412" s="65">
        <v>58731.592038000003</v>
      </c>
      <c r="Y412" s="67">
        <f t="shared" si="147"/>
        <v>1292090.7757582001</v>
      </c>
      <c r="Z412" s="64">
        <v>1842962.61</v>
      </c>
      <c r="AA412" s="68">
        <v>3559.5</v>
      </c>
      <c r="AB412" s="65">
        <v>87760.259162999995</v>
      </c>
      <c r="AC412" s="67">
        <f t="shared" si="152"/>
        <v>1930722.5859207003</v>
      </c>
      <c r="AD412" s="64">
        <v>1461958.98</v>
      </c>
      <c r="AE412" s="68">
        <v>508.46</v>
      </c>
      <c r="AF412" s="65">
        <v>69873.700895000002</v>
      </c>
      <c r="AG412" s="67">
        <f t="shared" si="153"/>
        <v>1531293.8070155</v>
      </c>
      <c r="AH412" s="64">
        <v>1731869.84</v>
      </c>
      <c r="AI412" s="68">
        <v>1973.24</v>
      </c>
      <c r="AJ412" s="64">
        <v>82332.728994000005</v>
      </c>
      <c r="AK412" s="67">
        <f t="shared" si="154"/>
        <v>1818920.2581066003</v>
      </c>
      <c r="AL412" s="64">
        <v>2078827.55</v>
      </c>
      <c r="AM412" s="68">
        <v>696</v>
      </c>
      <c r="AN412" s="64">
        <v>100574.771773</v>
      </c>
      <c r="AO412" s="67">
        <f t="shared" si="155"/>
        <v>2181912.4560497003</v>
      </c>
      <c r="AP412" s="69"/>
      <c r="AQ412" s="69"/>
      <c r="AR412" s="69"/>
      <c r="AS412" s="69"/>
      <c r="AT412" s="69"/>
      <c r="AU412" s="71"/>
      <c r="AV412" s="64">
        <v>0</v>
      </c>
      <c r="AW412" s="64">
        <v>0</v>
      </c>
      <c r="AX412" s="64">
        <v>4</v>
      </c>
      <c r="AY412" s="64">
        <v>4</v>
      </c>
      <c r="AZ412" s="64"/>
      <c r="BA412" s="64"/>
      <c r="BB412" s="64"/>
      <c r="BC412" s="64"/>
      <c r="BD412" s="72">
        <f t="shared" si="156"/>
        <v>1750987.98</v>
      </c>
      <c r="BE412" s="73">
        <f t="shared" si="148"/>
        <v>1056.72</v>
      </c>
      <c r="BF412" s="74">
        <f t="shared" si="159"/>
        <v>3373.62</v>
      </c>
      <c r="BG412" s="66">
        <f t="shared" si="149"/>
        <v>3839103.2999999993</v>
      </c>
      <c r="BH412" s="75">
        <f t="shared" si="157"/>
        <v>1.4397404808092994E-3</v>
      </c>
      <c r="BI412" s="76">
        <f t="shared" si="158"/>
        <v>1.4397404808093E-3</v>
      </c>
      <c r="BJ412" s="76">
        <f>+BI412-'Izračun udjela za 2024. (euri)'!BI412</f>
        <v>2.0994337570062055E-8</v>
      </c>
    </row>
    <row r="413" spans="1:62" ht="15.75" customHeight="1" x14ac:dyDescent="0.25">
      <c r="A413" s="60">
        <v>1</v>
      </c>
      <c r="B413" s="61">
        <v>459</v>
      </c>
      <c r="C413" s="61">
        <v>16</v>
      </c>
      <c r="D413" s="62" t="s">
        <v>87</v>
      </c>
      <c r="E413" s="62" t="s">
        <v>492</v>
      </c>
      <c r="F413" s="63">
        <v>2067</v>
      </c>
      <c r="G413" s="64">
        <v>10</v>
      </c>
      <c r="H413" s="64">
        <v>1431022.21</v>
      </c>
      <c r="I413" s="65">
        <v>0</v>
      </c>
      <c r="J413" s="66">
        <v>1574124.4310000001</v>
      </c>
      <c r="K413" s="64">
        <v>1206562.4099999999</v>
      </c>
      <c r="L413" s="65">
        <v>0</v>
      </c>
      <c r="M413" s="66">
        <v>1327218.6510000001</v>
      </c>
      <c r="N413" s="64">
        <v>1315102.3700000001</v>
      </c>
      <c r="O413" s="65">
        <v>0</v>
      </c>
      <c r="P413" s="66">
        <v>1446612.6070000003</v>
      </c>
      <c r="Q413" s="64">
        <v>2180148.1</v>
      </c>
      <c r="R413" s="65">
        <v>0</v>
      </c>
      <c r="S413" s="66">
        <f t="shared" si="150"/>
        <v>2398162.91</v>
      </c>
      <c r="T413" s="64">
        <v>1471474.21</v>
      </c>
      <c r="U413" s="65">
        <v>0</v>
      </c>
      <c r="V413" s="67">
        <f t="shared" si="151"/>
        <v>1618621.6310000001</v>
      </c>
      <c r="W413" s="64">
        <v>2133833.02</v>
      </c>
      <c r="X413" s="65">
        <v>0</v>
      </c>
      <c r="Y413" s="67">
        <f t="shared" si="147"/>
        <v>2347216.3220000002</v>
      </c>
      <c r="Z413" s="64">
        <v>2865906.69</v>
      </c>
      <c r="AA413" s="68">
        <v>1200</v>
      </c>
      <c r="AB413" s="65">
        <v>0</v>
      </c>
      <c r="AC413" s="67">
        <f t="shared" si="152"/>
        <v>3152497.3590000002</v>
      </c>
      <c r="AD413" s="64">
        <v>2307746.25</v>
      </c>
      <c r="AE413" s="68">
        <v>0</v>
      </c>
      <c r="AF413" s="65">
        <v>0</v>
      </c>
      <c r="AG413" s="67">
        <f t="shared" si="153"/>
        <v>2538520.875</v>
      </c>
      <c r="AH413" s="64">
        <v>2146648.29</v>
      </c>
      <c r="AI413" s="68">
        <v>0</v>
      </c>
      <c r="AJ413" s="64">
        <v>0</v>
      </c>
      <c r="AK413" s="67">
        <f t="shared" si="154"/>
        <v>2361313.1190000004</v>
      </c>
      <c r="AL413" s="64">
        <v>3121455.19</v>
      </c>
      <c r="AM413" s="68">
        <v>0</v>
      </c>
      <c r="AN413" s="64">
        <v>0</v>
      </c>
      <c r="AO413" s="67">
        <f t="shared" si="155"/>
        <v>3433600.7090000003</v>
      </c>
      <c r="AP413" s="69"/>
      <c r="AQ413" s="69"/>
      <c r="AR413" s="69"/>
      <c r="AS413" s="69"/>
      <c r="AT413" s="69"/>
      <c r="AU413" s="71"/>
      <c r="AV413" s="64">
        <v>0</v>
      </c>
      <c r="AW413" s="64">
        <v>0</v>
      </c>
      <c r="AX413" s="64">
        <v>0</v>
      </c>
      <c r="AY413" s="64">
        <v>0</v>
      </c>
      <c r="AZ413" s="64"/>
      <c r="BA413" s="64"/>
      <c r="BB413" s="64"/>
      <c r="BC413" s="64"/>
      <c r="BD413" s="72">
        <f t="shared" si="156"/>
        <v>2766629.68</v>
      </c>
      <c r="BE413" s="73">
        <f t="shared" si="148"/>
        <v>1338.48</v>
      </c>
      <c r="BF413" s="74">
        <f t="shared" si="159"/>
        <v>3373.62</v>
      </c>
      <c r="BG413" s="66">
        <f t="shared" si="149"/>
        <v>4206634.38</v>
      </c>
      <c r="BH413" s="75">
        <f t="shared" si="157"/>
        <v>1.577571982720582E-3</v>
      </c>
      <c r="BI413" s="76">
        <f t="shared" si="158"/>
        <v>1.5775719827205801E-3</v>
      </c>
      <c r="BJ413" s="76">
        <f>+BI413-'Izračun udjela za 2024. (euri)'!BI413</f>
        <v>5.038040695000065E-8</v>
      </c>
    </row>
    <row r="414" spans="1:62" ht="15.75" customHeight="1" x14ac:dyDescent="0.25">
      <c r="A414" s="60">
        <v>1</v>
      </c>
      <c r="B414" s="61">
        <v>460</v>
      </c>
      <c r="C414" s="61">
        <v>17</v>
      </c>
      <c r="D414" s="62" t="s">
        <v>91</v>
      </c>
      <c r="E414" s="62" t="s">
        <v>493</v>
      </c>
      <c r="F414" s="63">
        <v>8182</v>
      </c>
      <c r="G414" s="64">
        <v>12</v>
      </c>
      <c r="H414" s="64">
        <v>6382411.8499999996</v>
      </c>
      <c r="I414" s="65">
        <v>0</v>
      </c>
      <c r="J414" s="66">
        <v>7148301.2719999999</v>
      </c>
      <c r="K414" s="64">
        <v>6609365.8600000003</v>
      </c>
      <c r="L414" s="65">
        <v>0</v>
      </c>
      <c r="M414" s="66">
        <v>7402489.7632000009</v>
      </c>
      <c r="N414" s="64">
        <v>4745915.96</v>
      </c>
      <c r="O414" s="65">
        <v>0</v>
      </c>
      <c r="P414" s="66">
        <v>5315425.8752000006</v>
      </c>
      <c r="Q414" s="64">
        <v>5867293.2000000002</v>
      </c>
      <c r="R414" s="65">
        <v>0</v>
      </c>
      <c r="S414" s="66">
        <f t="shared" si="150"/>
        <v>6571368.3840000005</v>
      </c>
      <c r="T414" s="64">
        <v>4266160.67</v>
      </c>
      <c r="U414" s="65">
        <v>0</v>
      </c>
      <c r="V414" s="67">
        <f t="shared" si="151"/>
        <v>4778099.9504000004</v>
      </c>
      <c r="W414" s="64">
        <v>7546053.3899999997</v>
      </c>
      <c r="X414" s="65">
        <v>0</v>
      </c>
      <c r="Y414" s="67">
        <f t="shared" si="147"/>
        <v>8451579.7968000006</v>
      </c>
      <c r="Z414" s="64">
        <v>8815993.8200000003</v>
      </c>
      <c r="AA414" s="68">
        <v>134522.89000000001</v>
      </c>
      <c r="AB414" s="65">
        <v>0</v>
      </c>
      <c r="AC414" s="67">
        <f t="shared" si="152"/>
        <v>10134847.4416</v>
      </c>
      <c r="AD414" s="64">
        <v>8892590.4299999997</v>
      </c>
      <c r="AE414" s="68">
        <v>113700.05</v>
      </c>
      <c r="AF414" s="65">
        <v>0</v>
      </c>
      <c r="AG414" s="67">
        <f t="shared" si="153"/>
        <v>10230517.2256</v>
      </c>
      <c r="AH414" s="64">
        <v>8797142.3499999996</v>
      </c>
      <c r="AI414" s="68">
        <v>49829.52</v>
      </c>
      <c r="AJ414" s="64">
        <v>0</v>
      </c>
      <c r="AK414" s="67">
        <f t="shared" si="154"/>
        <v>10391710.369600002</v>
      </c>
      <c r="AL414" s="64">
        <v>10966560.6</v>
      </c>
      <c r="AM414" s="68">
        <v>68517.350000000006</v>
      </c>
      <c r="AN414" s="64">
        <v>0</v>
      </c>
      <c r="AO414" s="67">
        <f t="shared" si="155"/>
        <v>12795488.440000001</v>
      </c>
      <c r="AP414" s="69"/>
      <c r="AQ414" s="69"/>
      <c r="AR414" s="69"/>
      <c r="AS414" s="69"/>
      <c r="AT414" s="69"/>
      <c r="AU414" s="71"/>
      <c r="AV414" s="64">
        <v>245</v>
      </c>
      <c r="AW414" s="64">
        <v>237</v>
      </c>
      <c r="AX414" s="64">
        <v>354</v>
      </c>
      <c r="AY414" s="64">
        <v>351</v>
      </c>
      <c r="AZ414" s="64"/>
      <c r="BA414" s="64"/>
      <c r="BB414" s="64"/>
      <c r="BC414" s="64"/>
      <c r="BD414" s="72">
        <f t="shared" si="156"/>
        <v>10400828.65</v>
      </c>
      <c r="BE414" s="73">
        <f t="shared" si="148"/>
        <v>1271.18</v>
      </c>
      <c r="BF414" s="74">
        <f>+$BJ$601</f>
        <v>3415.13</v>
      </c>
      <c r="BG414" s="66">
        <f t="shared" si="149"/>
        <v>17541798.899999999</v>
      </c>
      <c r="BH414" s="75">
        <f t="shared" si="157"/>
        <v>6.5785252463891868E-3</v>
      </c>
      <c r="BI414" s="76">
        <f t="shared" si="158"/>
        <v>6.5785252463891903E-3</v>
      </c>
      <c r="BJ414" s="76">
        <f>+BI414-'Izračun udjela za 2024. (euri)'!BI414</f>
        <v>3.4281525205376306E-9</v>
      </c>
    </row>
    <row r="415" spans="1:62" ht="15.75" customHeight="1" x14ac:dyDescent="0.25">
      <c r="A415" s="60">
        <v>1</v>
      </c>
      <c r="B415" s="61">
        <v>461</v>
      </c>
      <c r="C415" s="61">
        <v>14</v>
      </c>
      <c r="D415" s="62" t="s">
        <v>87</v>
      </c>
      <c r="E415" s="62" t="s">
        <v>494</v>
      </c>
      <c r="F415" s="63">
        <v>1251</v>
      </c>
      <c r="G415" s="64">
        <v>10</v>
      </c>
      <c r="H415" s="64">
        <v>709040.16</v>
      </c>
      <c r="I415" s="65">
        <v>0</v>
      </c>
      <c r="J415" s="66">
        <v>779944.17600000009</v>
      </c>
      <c r="K415" s="64">
        <v>666313.01</v>
      </c>
      <c r="L415" s="65">
        <v>0</v>
      </c>
      <c r="M415" s="66">
        <v>732944.3110000001</v>
      </c>
      <c r="N415" s="64">
        <v>480853.83</v>
      </c>
      <c r="O415" s="65">
        <v>0</v>
      </c>
      <c r="P415" s="66">
        <v>528939.21300000011</v>
      </c>
      <c r="Q415" s="64">
        <v>539725.14</v>
      </c>
      <c r="R415" s="65">
        <v>0</v>
      </c>
      <c r="S415" s="66">
        <f t="shared" si="150"/>
        <v>593697.6540000001</v>
      </c>
      <c r="T415" s="64">
        <v>236747.05</v>
      </c>
      <c r="U415" s="65">
        <v>0</v>
      </c>
      <c r="V415" s="67">
        <f t="shared" si="151"/>
        <v>260421.755</v>
      </c>
      <c r="W415" s="64">
        <v>653409.18000000005</v>
      </c>
      <c r="X415" s="65">
        <v>0</v>
      </c>
      <c r="Y415" s="67">
        <f t="shared" si="147"/>
        <v>718750.09800000011</v>
      </c>
      <c r="Z415" s="64">
        <v>791278.31</v>
      </c>
      <c r="AA415" s="68">
        <v>0</v>
      </c>
      <c r="AB415" s="65">
        <v>0</v>
      </c>
      <c r="AC415" s="67">
        <f t="shared" si="152"/>
        <v>870406.14100000018</v>
      </c>
      <c r="AD415" s="64">
        <v>724203.49</v>
      </c>
      <c r="AE415" s="68">
        <v>0</v>
      </c>
      <c r="AF415" s="65">
        <v>0</v>
      </c>
      <c r="AG415" s="67">
        <f t="shared" si="153"/>
        <v>796623.83900000004</v>
      </c>
      <c r="AH415" s="64">
        <v>902964.98</v>
      </c>
      <c r="AI415" s="68">
        <v>0</v>
      </c>
      <c r="AJ415" s="64">
        <v>0</v>
      </c>
      <c r="AK415" s="67">
        <f t="shared" si="154"/>
        <v>993261.478</v>
      </c>
      <c r="AL415" s="64">
        <v>722707.24</v>
      </c>
      <c r="AM415" s="68">
        <v>0</v>
      </c>
      <c r="AN415" s="64">
        <v>0</v>
      </c>
      <c r="AO415" s="67">
        <f t="shared" si="155"/>
        <v>794977.96400000004</v>
      </c>
      <c r="AP415" s="69"/>
      <c r="AQ415" s="69"/>
      <c r="AR415" s="69"/>
      <c r="AS415" s="69"/>
      <c r="AT415" s="69"/>
      <c r="AU415" s="71"/>
      <c r="AV415" s="64">
        <v>0</v>
      </c>
      <c r="AW415" s="64">
        <v>0</v>
      </c>
      <c r="AX415" s="64">
        <v>0</v>
      </c>
      <c r="AY415" s="64">
        <v>0</v>
      </c>
      <c r="AZ415" s="64"/>
      <c r="BA415" s="64"/>
      <c r="BB415" s="64"/>
      <c r="BC415" s="64"/>
      <c r="BD415" s="72">
        <f t="shared" si="156"/>
        <v>834803.9</v>
      </c>
      <c r="BE415" s="73">
        <f t="shared" si="148"/>
        <v>667.31</v>
      </c>
      <c r="BF415" s="74">
        <f t="shared" ref="BF415:BF416" si="160">+$BJ$600</f>
        <v>3373.62</v>
      </c>
      <c r="BG415" s="66">
        <f t="shared" si="149"/>
        <v>3385593.81</v>
      </c>
      <c r="BH415" s="75">
        <f t="shared" si="157"/>
        <v>1.2696653564477905E-3</v>
      </c>
      <c r="BI415" s="76">
        <f t="shared" si="158"/>
        <v>1.26966535644779E-3</v>
      </c>
      <c r="BJ415" s="76">
        <f>+BI415-'Izračun udjela za 2024. (euri)'!BI415</f>
        <v>2.7947507559925033E-8</v>
      </c>
    </row>
    <row r="416" spans="1:62" ht="15.75" customHeight="1" x14ac:dyDescent="0.25">
      <c r="A416" s="60">
        <v>1</v>
      </c>
      <c r="B416" s="61">
        <v>462</v>
      </c>
      <c r="C416" s="61">
        <v>5</v>
      </c>
      <c r="D416" s="62" t="s">
        <v>87</v>
      </c>
      <c r="E416" s="62" t="s">
        <v>495</v>
      </c>
      <c r="F416" s="63">
        <v>6145</v>
      </c>
      <c r="G416" s="64">
        <v>10</v>
      </c>
      <c r="H416" s="64">
        <v>10280939.470000001</v>
      </c>
      <c r="I416" s="65">
        <v>296449.53529999999</v>
      </c>
      <c r="J416" s="66">
        <v>10982938.928170001</v>
      </c>
      <c r="K416" s="64">
        <v>10539509.18</v>
      </c>
      <c r="L416" s="65">
        <v>303905.34749999997</v>
      </c>
      <c r="M416" s="66">
        <v>11259164.21575</v>
      </c>
      <c r="N416" s="64">
        <v>10025102.35</v>
      </c>
      <c r="O416" s="65">
        <v>289073.27519999997</v>
      </c>
      <c r="P416" s="66">
        <v>10709631.982280001</v>
      </c>
      <c r="Q416" s="64">
        <v>10743414.6</v>
      </c>
      <c r="R416" s="65">
        <v>311326.5563</v>
      </c>
      <c r="S416" s="66">
        <f t="shared" si="150"/>
        <v>11475296.848070001</v>
      </c>
      <c r="T416" s="64">
        <v>9786996.0700000003</v>
      </c>
      <c r="U416" s="65">
        <v>284172.14678000001</v>
      </c>
      <c r="V416" s="67">
        <f t="shared" si="151"/>
        <v>10453106.315542001</v>
      </c>
      <c r="W416" s="64">
        <v>11532782.939999999</v>
      </c>
      <c r="X416" s="65">
        <v>335905.90790300001</v>
      </c>
      <c r="Y416" s="67">
        <f t="shared" si="147"/>
        <v>12316564.735306699</v>
      </c>
      <c r="Z416" s="64">
        <v>14218736.199999999</v>
      </c>
      <c r="AA416" s="68">
        <v>13849.38</v>
      </c>
      <c r="AB416" s="65">
        <v>891764.38988399995</v>
      </c>
      <c r="AC416" s="67">
        <f t="shared" si="152"/>
        <v>14651034.673127599</v>
      </c>
      <c r="AD416" s="64">
        <v>14132004.449999999</v>
      </c>
      <c r="AE416" s="68">
        <v>1037.3599999999999</v>
      </c>
      <c r="AF416" s="65">
        <v>912867.39884699997</v>
      </c>
      <c r="AG416" s="67">
        <f t="shared" si="153"/>
        <v>14551459.660268301</v>
      </c>
      <c r="AH416" s="64">
        <v>12862764.109999999</v>
      </c>
      <c r="AI416" s="68">
        <v>1719.5</v>
      </c>
      <c r="AJ416" s="64">
        <v>841582.28118100006</v>
      </c>
      <c r="AK416" s="67">
        <f t="shared" si="154"/>
        <v>13223300.0117009</v>
      </c>
      <c r="AL416" s="64">
        <v>16795364.030000001</v>
      </c>
      <c r="AM416" s="68">
        <v>642</v>
      </c>
      <c r="AN416" s="64">
        <v>1098673.985232</v>
      </c>
      <c r="AO416" s="67">
        <f t="shared" si="155"/>
        <v>17272252.849244803</v>
      </c>
      <c r="AP416" s="69"/>
      <c r="AQ416" s="69"/>
      <c r="AR416" s="69"/>
      <c r="AS416" s="69"/>
      <c r="AT416" s="69"/>
      <c r="AU416" s="71"/>
      <c r="AV416" s="64">
        <v>4</v>
      </c>
      <c r="AW416" s="64">
        <v>7</v>
      </c>
      <c r="AX416" s="64">
        <v>0</v>
      </c>
      <c r="AY416" s="64">
        <v>4</v>
      </c>
      <c r="AZ416" s="64"/>
      <c r="BA416" s="64"/>
      <c r="BB416" s="64"/>
      <c r="BC416" s="64"/>
      <c r="BD416" s="72">
        <f t="shared" si="156"/>
        <v>14402922.390000001</v>
      </c>
      <c r="BE416" s="73">
        <f t="shared" si="148"/>
        <v>2343.84</v>
      </c>
      <c r="BF416" s="74">
        <f t="shared" si="160"/>
        <v>3373.62</v>
      </c>
      <c r="BG416" s="66">
        <f t="shared" si="149"/>
        <v>6327998.0999999987</v>
      </c>
      <c r="BH416" s="75">
        <f t="shared" si="157"/>
        <v>2.3731257835792885E-3</v>
      </c>
      <c r="BI416" s="76">
        <f t="shared" si="158"/>
        <v>2.3731257835792898E-3</v>
      </c>
      <c r="BJ416" s="76">
        <f>+BI416-'Izračun udjela za 2024. (euri)'!BI416</f>
        <v>8.4269003769801842E-8</v>
      </c>
    </row>
    <row r="417" spans="1:62" ht="15.75" customHeight="1" x14ac:dyDescent="0.25">
      <c r="A417" s="60">
        <v>1</v>
      </c>
      <c r="B417" s="61">
        <v>463</v>
      </c>
      <c r="C417" s="61">
        <v>17</v>
      </c>
      <c r="D417" s="62" t="s">
        <v>91</v>
      </c>
      <c r="E417" s="62" t="s">
        <v>496</v>
      </c>
      <c r="F417" s="63">
        <v>12393</v>
      </c>
      <c r="G417" s="64">
        <v>12</v>
      </c>
      <c r="H417" s="64">
        <v>27903417.18</v>
      </c>
      <c r="I417" s="65">
        <v>2046251.0597000001</v>
      </c>
      <c r="J417" s="66">
        <v>28960026.054736</v>
      </c>
      <c r="K417" s="64">
        <v>28948431.989999998</v>
      </c>
      <c r="L417" s="65">
        <v>2122885.4624000001</v>
      </c>
      <c r="M417" s="66">
        <v>30044612.110911999</v>
      </c>
      <c r="N417" s="64">
        <v>25557313.68</v>
      </c>
      <c r="O417" s="65">
        <v>1874204.6004999999</v>
      </c>
      <c r="P417" s="66">
        <v>26525082.169040002</v>
      </c>
      <c r="Q417" s="64">
        <v>27614044.719999999</v>
      </c>
      <c r="R417" s="65">
        <v>2055252.023</v>
      </c>
      <c r="S417" s="66">
        <f t="shared" si="150"/>
        <v>28625847.820639998</v>
      </c>
      <c r="T417" s="64">
        <v>27643042.199999999</v>
      </c>
      <c r="U417" s="65">
        <v>2059826.1830279999</v>
      </c>
      <c r="V417" s="67">
        <f t="shared" si="151"/>
        <v>28653201.939008642</v>
      </c>
      <c r="W417" s="64">
        <v>30194940.760000002</v>
      </c>
      <c r="X417" s="65">
        <v>2236662.9899030002</v>
      </c>
      <c r="Y417" s="67">
        <f t="shared" si="147"/>
        <v>31313271.102508646</v>
      </c>
      <c r="Z417" s="64">
        <v>30484067.719999999</v>
      </c>
      <c r="AA417" s="68">
        <v>2066113.32</v>
      </c>
      <c r="AB417" s="65">
        <v>2258079.4328319998</v>
      </c>
      <c r="AC417" s="67">
        <f t="shared" si="152"/>
        <v>41092659.963228166</v>
      </c>
      <c r="AD417" s="64">
        <v>27828562.870000001</v>
      </c>
      <c r="AE417" s="68">
        <v>1229644.19</v>
      </c>
      <c r="AF417" s="65">
        <v>2101644.5574869998</v>
      </c>
      <c r="AG417" s="67">
        <f t="shared" si="153"/>
        <v>38402307.017214559</v>
      </c>
      <c r="AH417" s="64">
        <v>25829235.93</v>
      </c>
      <c r="AI417" s="68">
        <v>2115580.96</v>
      </c>
      <c r="AJ417" s="64">
        <v>1934746.5760270001</v>
      </c>
      <c r="AK417" s="67">
        <f t="shared" si="154"/>
        <v>35270377.401249766</v>
      </c>
      <c r="AL417" s="64">
        <v>36419045.899999999</v>
      </c>
      <c r="AM417" s="68">
        <v>3358487.58</v>
      </c>
      <c r="AN417" s="64">
        <v>2676262.2977280002</v>
      </c>
      <c r="AO417" s="67">
        <f t="shared" si="155"/>
        <v>46642171.544944644</v>
      </c>
      <c r="AP417" s="69"/>
      <c r="AQ417" s="69"/>
      <c r="AR417" s="69"/>
      <c r="AS417" s="69"/>
      <c r="AT417" s="69"/>
      <c r="AU417" s="71"/>
      <c r="AV417" s="64">
        <v>7020</v>
      </c>
      <c r="AW417" s="64">
        <v>6527</v>
      </c>
      <c r="AX417" s="64">
        <v>6475</v>
      </c>
      <c r="AY417" s="64">
        <v>7507</v>
      </c>
      <c r="AZ417" s="64"/>
      <c r="BA417" s="64"/>
      <c r="BB417" s="64"/>
      <c r="BC417" s="64"/>
      <c r="BD417" s="72">
        <f t="shared" si="156"/>
        <v>38544157.409999996</v>
      </c>
      <c r="BE417" s="73">
        <f t="shared" si="148"/>
        <v>3110.16</v>
      </c>
      <c r="BF417" s="74">
        <f>+$BJ$601</f>
        <v>3415.13</v>
      </c>
      <c r="BG417" s="66">
        <f t="shared" si="149"/>
        <v>3779493.2100000032</v>
      </c>
      <c r="BH417" s="75">
        <f t="shared" si="157"/>
        <v>1.4173855054592794E-3</v>
      </c>
      <c r="BI417" s="76">
        <f t="shared" si="158"/>
        <v>1.4173855054592801E-3</v>
      </c>
      <c r="BJ417" s="76">
        <f>+BI417-'Izračun udjela za 2024. (euri)'!BI417</f>
        <v>-1.2800806013985901E-7</v>
      </c>
    </row>
    <row r="418" spans="1:62" ht="15.75" customHeight="1" x14ac:dyDescent="0.25">
      <c r="A418" s="60">
        <v>1</v>
      </c>
      <c r="B418" s="61">
        <v>464</v>
      </c>
      <c r="C418" s="61">
        <v>16</v>
      </c>
      <c r="D418" s="62" t="s">
        <v>87</v>
      </c>
      <c r="E418" s="62" t="s">
        <v>497</v>
      </c>
      <c r="F418" s="63">
        <v>4167</v>
      </c>
      <c r="G418" s="64">
        <v>10</v>
      </c>
      <c r="H418" s="64">
        <v>1245445.81</v>
      </c>
      <c r="I418" s="65">
        <v>0</v>
      </c>
      <c r="J418" s="66">
        <v>1369990.3910000001</v>
      </c>
      <c r="K418" s="64">
        <v>1052207.92</v>
      </c>
      <c r="L418" s="65">
        <v>0</v>
      </c>
      <c r="M418" s="66">
        <v>1157428.7120000001</v>
      </c>
      <c r="N418" s="64">
        <v>1509367.03</v>
      </c>
      <c r="O418" s="65">
        <v>0</v>
      </c>
      <c r="P418" s="66">
        <v>1660303.7330000002</v>
      </c>
      <c r="Q418" s="64">
        <v>2098632.33</v>
      </c>
      <c r="R418" s="65">
        <v>0</v>
      </c>
      <c r="S418" s="66">
        <f t="shared" si="150"/>
        <v>2308495.5630000001</v>
      </c>
      <c r="T418" s="64">
        <v>1867862.06</v>
      </c>
      <c r="U418" s="65">
        <v>0</v>
      </c>
      <c r="V418" s="67">
        <f t="shared" si="151"/>
        <v>2054648.2660000003</v>
      </c>
      <c r="W418" s="64">
        <v>2310993.77</v>
      </c>
      <c r="X418" s="65">
        <v>0</v>
      </c>
      <c r="Y418" s="67">
        <f t="shared" si="147"/>
        <v>2542093.1470000003</v>
      </c>
      <c r="Z418" s="64">
        <v>2234022.33</v>
      </c>
      <c r="AA418" s="68">
        <v>0</v>
      </c>
      <c r="AB418" s="65">
        <v>0</v>
      </c>
      <c r="AC418" s="67">
        <f t="shared" si="152"/>
        <v>2457424.5630000001</v>
      </c>
      <c r="AD418" s="64">
        <v>2251322.0299999998</v>
      </c>
      <c r="AE418" s="68">
        <v>0</v>
      </c>
      <c r="AF418" s="65">
        <v>0</v>
      </c>
      <c r="AG418" s="67">
        <f t="shared" si="153"/>
        <v>2476454.233</v>
      </c>
      <c r="AH418" s="64">
        <v>2007212.18</v>
      </c>
      <c r="AI418" s="68">
        <v>0</v>
      </c>
      <c r="AJ418" s="64">
        <v>0</v>
      </c>
      <c r="AK418" s="67">
        <f t="shared" si="154"/>
        <v>2207933.398</v>
      </c>
      <c r="AL418" s="64">
        <v>2731742.76</v>
      </c>
      <c r="AM418" s="68">
        <v>0</v>
      </c>
      <c r="AN418" s="64">
        <v>0</v>
      </c>
      <c r="AO418" s="67">
        <f t="shared" si="155"/>
        <v>3004917.0359999998</v>
      </c>
      <c r="AP418" s="69"/>
      <c r="AQ418" s="69"/>
      <c r="AR418" s="69"/>
      <c r="AS418" s="69"/>
      <c r="AT418" s="69"/>
      <c r="AU418" s="71"/>
      <c r="AV418" s="64">
        <v>0</v>
      </c>
      <c r="AW418" s="64">
        <v>0</v>
      </c>
      <c r="AX418" s="64">
        <v>0</v>
      </c>
      <c r="AY418" s="64">
        <v>0</v>
      </c>
      <c r="AZ418" s="64"/>
      <c r="BA418" s="64"/>
      <c r="BB418" s="64"/>
      <c r="BC418" s="64"/>
      <c r="BD418" s="72">
        <f t="shared" si="156"/>
        <v>2537764.48</v>
      </c>
      <c r="BE418" s="73">
        <f t="shared" si="148"/>
        <v>609.01</v>
      </c>
      <c r="BF418" s="74">
        <f t="shared" ref="BF418:BF420" si="161">+$BJ$600</f>
        <v>3373.62</v>
      </c>
      <c r="BG418" s="66">
        <f t="shared" si="149"/>
        <v>11520129.869999999</v>
      </c>
      <c r="BH418" s="75">
        <f t="shared" si="157"/>
        <v>4.3202789875488304E-3</v>
      </c>
      <c r="BI418" s="76">
        <f t="shared" si="158"/>
        <v>4.3202789875488304E-3</v>
      </c>
      <c r="BJ418" s="76">
        <f>+BI418-'Izračun udjela za 2024. (euri)'!BI418</f>
        <v>6.6184787740619644E-8</v>
      </c>
    </row>
    <row r="419" spans="1:62" ht="15.75" customHeight="1" x14ac:dyDescent="0.25">
      <c r="A419" s="60">
        <v>1</v>
      </c>
      <c r="B419" s="61">
        <v>466</v>
      </c>
      <c r="C419" s="61">
        <v>2</v>
      </c>
      <c r="D419" s="62" t="s">
        <v>87</v>
      </c>
      <c r="E419" s="62" t="s">
        <v>498</v>
      </c>
      <c r="F419" s="63">
        <v>2043</v>
      </c>
      <c r="G419" s="64">
        <v>10</v>
      </c>
      <c r="H419" s="64">
        <v>4057785.43</v>
      </c>
      <c r="I419" s="65">
        <v>0</v>
      </c>
      <c r="J419" s="66">
        <v>4463563.9730000002</v>
      </c>
      <c r="K419" s="64">
        <v>3995879.88</v>
      </c>
      <c r="L419" s="65">
        <v>0</v>
      </c>
      <c r="M419" s="66">
        <v>4395467.8679999998</v>
      </c>
      <c r="N419" s="64">
        <v>3467592.8</v>
      </c>
      <c r="O419" s="65">
        <v>0</v>
      </c>
      <c r="P419" s="66">
        <v>3814352.08</v>
      </c>
      <c r="Q419" s="64">
        <v>4000038.69</v>
      </c>
      <c r="R419" s="65">
        <v>0</v>
      </c>
      <c r="S419" s="66">
        <f t="shared" si="150"/>
        <v>4400042.5590000004</v>
      </c>
      <c r="T419" s="64">
        <v>3498511.34</v>
      </c>
      <c r="U419" s="65">
        <v>0</v>
      </c>
      <c r="V419" s="67">
        <f t="shared" si="151"/>
        <v>3848362.4739999999</v>
      </c>
      <c r="W419" s="64">
        <v>3660349.52</v>
      </c>
      <c r="X419" s="65">
        <v>0</v>
      </c>
      <c r="Y419" s="67">
        <f t="shared" si="147"/>
        <v>4026384.4720000005</v>
      </c>
      <c r="Z419" s="64">
        <v>3998644.19</v>
      </c>
      <c r="AA419" s="68">
        <v>9268.5400000000009</v>
      </c>
      <c r="AB419" s="65">
        <v>0</v>
      </c>
      <c r="AC419" s="67">
        <f t="shared" si="152"/>
        <v>4528563.2149999999</v>
      </c>
      <c r="AD419" s="64">
        <v>4184496.86</v>
      </c>
      <c r="AE419" s="68">
        <v>16026.71</v>
      </c>
      <c r="AF419" s="65">
        <v>0</v>
      </c>
      <c r="AG419" s="67">
        <f t="shared" si="153"/>
        <v>4748667.165000001</v>
      </c>
      <c r="AH419" s="64">
        <v>4238339.12</v>
      </c>
      <c r="AI419" s="68">
        <v>11488.48</v>
      </c>
      <c r="AJ419" s="64">
        <v>0</v>
      </c>
      <c r="AK419" s="67">
        <f t="shared" si="154"/>
        <v>4862385.7039999999</v>
      </c>
      <c r="AL419" s="64">
        <v>5016068.62</v>
      </c>
      <c r="AM419" s="68">
        <v>17564.560000000001</v>
      </c>
      <c r="AN419" s="64">
        <v>0</v>
      </c>
      <c r="AO419" s="67">
        <f t="shared" si="155"/>
        <v>5704604.4660000009</v>
      </c>
      <c r="AP419" s="69"/>
      <c r="AQ419" s="69"/>
      <c r="AR419" s="69"/>
      <c r="AS419" s="69"/>
      <c r="AT419" s="69"/>
      <c r="AU419" s="71"/>
      <c r="AV419" s="64">
        <v>85</v>
      </c>
      <c r="AW419" s="64">
        <v>99</v>
      </c>
      <c r="AX419" s="64">
        <v>129</v>
      </c>
      <c r="AY419" s="64">
        <v>125</v>
      </c>
      <c r="AZ419" s="64"/>
      <c r="BA419" s="64"/>
      <c r="BB419" s="64"/>
      <c r="BC419" s="64"/>
      <c r="BD419" s="72">
        <f t="shared" si="156"/>
        <v>4774121</v>
      </c>
      <c r="BE419" s="73">
        <f t="shared" si="148"/>
        <v>2336.8200000000002</v>
      </c>
      <c r="BF419" s="74">
        <f t="shared" si="161"/>
        <v>3373.62</v>
      </c>
      <c r="BG419" s="66">
        <f t="shared" si="149"/>
        <v>2118182.3999999994</v>
      </c>
      <c r="BH419" s="75">
        <f t="shared" si="157"/>
        <v>7.9436074226442292E-4</v>
      </c>
      <c r="BI419" s="76">
        <f t="shared" si="158"/>
        <v>7.9436074226442303E-4</v>
      </c>
      <c r="BJ419" s="76">
        <f>+BI419-'Izračun udjela za 2024. (euri)'!BI419</f>
        <v>3.789426392206835E-8</v>
      </c>
    </row>
    <row r="420" spans="1:62" ht="15.75" customHeight="1" x14ac:dyDescent="0.25">
      <c r="A420" s="60">
        <v>1</v>
      </c>
      <c r="B420" s="61">
        <v>467</v>
      </c>
      <c r="C420" s="61">
        <v>9</v>
      </c>
      <c r="D420" s="62" t="s">
        <v>87</v>
      </c>
      <c r="E420" s="62" t="s">
        <v>499</v>
      </c>
      <c r="F420" s="63">
        <v>1334</v>
      </c>
      <c r="G420" s="64">
        <v>10</v>
      </c>
      <c r="H420" s="64">
        <v>695652.32</v>
      </c>
      <c r="I420" s="65">
        <v>61120.37</v>
      </c>
      <c r="J420" s="66">
        <v>697985.14500000002</v>
      </c>
      <c r="K420" s="64">
        <v>767515.85</v>
      </c>
      <c r="L420" s="65">
        <v>68384.534400000004</v>
      </c>
      <c r="M420" s="66">
        <v>769044.44715999998</v>
      </c>
      <c r="N420" s="64">
        <v>740906</v>
      </c>
      <c r="O420" s="65">
        <v>34928.250699999997</v>
      </c>
      <c r="P420" s="66">
        <v>776575.5242300001</v>
      </c>
      <c r="Q420" s="64">
        <v>962734.37</v>
      </c>
      <c r="R420" s="65">
        <v>46040.190699999999</v>
      </c>
      <c r="S420" s="66">
        <f t="shared" si="150"/>
        <v>1008363.5972300001</v>
      </c>
      <c r="T420" s="64">
        <v>1147415.8899999999</v>
      </c>
      <c r="U420" s="65">
        <v>54565.621913000003</v>
      </c>
      <c r="V420" s="67">
        <f t="shared" si="151"/>
        <v>1202135.2948956999</v>
      </c>
      <c r="W420" s="64">
        <v>1597582.75</v>
      </c>
      <c r="X420" s="65">
        <v>76075.475462999995</v>
      </c>
      <c r="Y420" s="67">
        <f t="shared" si="147"/>
        <v>1673658.0019907001</v>
      </c>
      <c r="Z420" s="64">
        <v>1759331.14</v>
      </c>
      <c r="AA420" s="68">
        <v>13464.55</v>
      </c>
      <c r="AB420" s="65">
        <v>83777.766990999997</v>
      </c>
      <c r="AC420" s="67">
        <f t="shared" si="152"/>
        <v>1914097.7053099</v>
      </c>
      <c r="AD420" s="64">
        <v>1779011.23</v>
      </c>
      <c r="AE420" s="68">
        <v>7992.53</v>
      </c>
      <c r="AF420" s="65">
        <v>84714.921438999998</v>
      </c>
      <c r="AG420" s="67">
        <f t="shared" si="153"/>
        <v>1947334.1564171002</v>
      </c>
      <c r="AH420" s="64">
        <v>1654859.98</v>
      </c>
      <c r="AI420" s="68">
        <v>8453.8700000000008</v>
      </c>
      <c r="AJ420" s="64">
        <v>78107.058544</v>
      </c>
      <c r="AK420" s="67">
        <f t="shared" si="154"/>
        <v>1834028.9566016002</v>
      </c>
      <c r="AL420" s="64">
        <v>2936692.92</v>
      </c>
      <c r="AM420" s="68">
        <v>12407.41</v>
      </c>
      <c r="AN420" s="64">
        <v>140537.990816</v>
      </c>
      <c r="AO420" s="67">
        <f t="shared" si="155"/>
        <v>3166072.2711024</v>
      </c>
      <c r="AP420" s="69"/>
      <c r="AQ420" s="69"/>
      <c r="AR420" s="69"/>
      <c r="AS420" s="69"/>
      <c r="AT420" s="69"/>
      <c r="AU420" s="71"/>
      <c r="AV420" s="64">
        <v>52</v>
      </c>
      <c r="AW420" s="64">
        <v>56</v>
      </c>
      <c r="AX420" s="64">
        <v>66</v>
      </c>
      <c r="AY420" s="64">
        <v>63</v>
      </c>
      <c r="AZ420" s="64"/>
      <c r="BA420" s="64"/>
      <c r="BB420" s="64"/>
      <c r="BC420" s="64"/>
      <c r="BD420" s="72">
        <f t="shared" si="156"/>
        <v>2107038.2200000002</v>
      </c>
      <c r="BE420" s="73">
        <f t="shared" si="148"/>
        <v>1579.49</v>
      </c>
      <c r="BF420" s="74">
        <f t="shared" si="161"/>
        <v>3373.62</v>
      </c>
      <c r="BG420" s="66">
        <f t="shared" si="149"/>
        <v>2393369.42</v>
      </c>
      <c r="BH420" s="75">
        <f t="shared" si="157"/>
        <v>8.9756137572674177E-4</v>
      </c>
      <c r="BI420" s="76">
        <f t="shared" si="158"/>
        <v>8.9756137572674199E-4</v>
      </c>
      <c r="BJ420" s="76">
        <f>+BI420-'Izračun udjela za 2024. (euri)'!BI420</f>
        <v>4.5422010229662427E-9</v>
      </c>
    </row>
    <row r="421" spans="1:62" ht="15.75" customHeight="1" x14ac:dyDescent="0.25">
      <c r="A421" s="60">
        <v>1</v>
      </c>
      <c r="B421" s="61">
        <v>468</v>
      </c>
      <c r="C421" s="61">
        <v>18</v>
      </c>
      <c r="D421" s="62" t="s">
        <v>91</v>
      </c>
      <c r="E421" s="62" t="s">
        <v>500</v>
      </c>
      <c r="F421" s="63">
        <v>12699</v>
      </c>
      <c r="G421" s="64">
        <v>12</v>
      </c>
      <c r="H421" s="64">
        <v>47519196.969999999</v>
      </c>
      <c r="I421" s="65">
        <v>2662882.4791000001</v>
      </c>
      <c r="J421" s="66">
        <v>50239072.229808003</v>
      </c>
      <c r="K421" s="64">
        <v>47743987.530000001</v>
      </c>
      <c r="L421" s="65">
        <v>2675479.2653999999</v>
      </c>
      <c r="M421" s="66">
        <v>50476729.256352007</v>
      </c>
      <c r="N421" s="64">
        <v>41332840.399999999</v>
      </c>
      <c r="O421" s="65">
        <v>2316208.0907999999</v>
      </c>
      <c r="P421" s="66">
        <v>43698628.186304003</v>
      </c>
      <c r="Q421" s="64">
        <v>43205951.509999998</v>
      </c>
      <c r="R421" s="65">
        <v>2440615.8983</v>
      </c>
      <c r="S421" s="66">
        <f t="shared" si="150"/>
        <v>45657175.885104001</v>
      </c>
      <c r="T421" s="64">
        <v>39748339.149999999</v>
      </c>
      <c r="U421" s="65">
        <v>2249251.0462620002</v>
      </c>
      <c r="V421" s="67">
        <f t="shared" si="151"/>
        <v>41998978.676186562</v>
      </c>
      <c r="W421" s="64">
        <v>45102102.969999999</v>
      </c>
      <c r="X421" s="65">
        <v>2552957.580205</v>
      </c>
      <c r="Y421" s="67">
        <f t="shared" si="147"/>
        <v>47655042.836570404</v>
      </c>
      <c r="Z421" s="64">
        <v>47753040.340000004</v>
      </c>
      <c r="AA421" s="68">
        <v>1790222.26</v>
      </c>
      <c r="AB421" s="65">
        <v>2703011.1317599998</v>
      </c>
      <c r="AC421" s="67">
        <f t="shared" si="152"/>
        <v>57904343.782028809</v>
      </c>
      <c r="AD421" s="64">
        <v>39370617.670000002</v>
      </c>
      <c r="AE421" s="68">
        <v>1236722.07</v>
      </c>
      <c r="AF421" s="65">
        <v>2267725.5632230002</v>
      </c>
      <c r="AG421" s="67">
        <f t="shared" si="153"/>
        <v>49310990.44119025</v>
      </c>
      <c r="AH421" s="64">
        <v>39975742.710000001</v>
      </c>
      <c r="AI421" s="68">
        <v>1912712.01</v>
      </c>
      <c r="AJ421" s="64">
        <v>2262389.5063749999</v>
      </c>
      <c r="AK421" s="67">
        <f t="shared" si="154"/>
        <v>50272478.136860006</v>
      </c>
      <c r="AL421" s="64">
        <v>52802372.32</v>
      </c>
      <c r="AM421" s="68">
        <v>2155191.41</v>
      </c>
      <c r="AN421" s="64">
        <v>2988753.17435</v>
      </c>
      <c r="AO421" s="67">
        <f t="shared" si="155"/>
        <v>63630479.063928008</v>
      </c>
      <c r="AP421" s="69"/>
      <c r="AQ421" s="69"/>
      <c r="AR421" s="69"/>
      <c r="AS421" s="69"/>
      <c r="AT421" s="69"/>
      <c r="AU421" s="71"/>
      <c r="AV421" s="64">
        <v>5627</v>
      </c>
      <c r="AW421" s="64">
        <v>5441</v>
      </c>
      <c r="AX421" s="64">
        <v>6057</v>
      </c>
      <c r="AY421" s="64">
        <v>6103</v>
      </c>
      <c r="AZ421" s="64"/>
      <c r="BA421" s="64"/>
      <c r="BB421" s="64"/>
      <c r="BC421" s="64"/>
      <c r="BD421" s="72">
        <f t="shared" si="156"/>
        <v>53754666.850000001</v>
      </c>
      <c r="BE421" s="73">
        <f t="shared" si="148"/>
        <v>4232.9799999999996</v>
      </c>
      <c r="BF421" s="74">
        <f>+$BJ$601</f>
        <v>3415.13</v>
      </c>
      <c r="BG421" s="66">
        <f t="shared" si="149"/>
        <v>0</v>
      </c>
      <c r="BH421" s="75">
        <f t="shared" si="157"/>
        <v>0</v>
      </c>
      <c r="BI421" s="76">
        <f t="shared" si="158"/>
        <v>0</v>
      </c>
      <c r="BJ421" s="76">
        <f>+BI421-'Izračun udjela za 2024. (euri)'!BI421</f>
        <v>0</v>
      </c>
    </row>
    <row r="422" spans="1:62" ht="15.75" customHeight="1" x14ac:dyDescent="0.25">
      <c r="A422" s="60">
        <v>1</v>
      </c>
      <c r="B422" s="61">
        <v>469</v>
      </c>
      <c r="C422" s="61">
        <v>15</v>
      </c>
      <c r="D422" s="62" t="s">
        <v>87</v>
      </c>
      <c r="E422" s="62" t="s">
        <v>501</v>
      </c>
      <c r="F422" s="63">
        <v>1269</v>
      </c>
      <c r="G422" s="64">
        <v>10</v>
      </c>
      <c r="H422" s="64">
        <v>1184476.19</v>
      </c>
      <c r="I422" s="65">
        <v>76211.135399999999</v>
      </c>
      <c r="J422" s="66">
        <v>1219091.56006</v>
      </c>
      <c r="K422" s="64">
        <v>1176290.8600000001</v>
      </c>
      <c r="L422" s="65">
        <v>76128.490099999995</v>
      </c>
      <c r="M422" s="66">
        <v>1210178.6068900002</v>
      </c>
      <c r="N422" s="64">
        <v>957202.17</v>
      </c>
      <c r="O422" s="65">
        <v>45125.03</v>
      </c>
      <c r="P422" s="66">
        <v>1003284.8540000001</v>
      </c>
      <c r="Q422" s="64">
        <v>1131810.57</v>
      </c>
      <c r="R422" s="65">
        <v>54511.7955</v>
      </c>
      <c r="S422" s="66">
        <f t="shared" si="150"/>
        <v>1185028.6519500001</v>
      </c>
      <c r="T422" s="64">
        <v>1110163.23</v>
      </c>
      <c r="U422" s="65">
        <v>53492.718345000001</v>
      </c>
      <c r="V422" s="67">
        <f t="shared" si="151"/>
        <v>1162337.5628205002</v>
      </c>
      <c r="W422" s="64">
        <v>1309995.73</v>
      </c>
      <c r="X422" s="65">
        <v>62380.909157000002</v>
      </c>
      <c r="Y422" s="67">
        <f t="shared" si="147"/>
        <v>1372376.3029273001</v>
      </c>
      <c r="Z422" s="64">
        <v>1612816.11</v>
      </c>
      <c r="AA422" s="68">
        <v>20041.97</v>
      </c>
      <c r="AB422" s="65">
        <v>76800.921661</v>
      </c>
      <c r="AC422" s="67">
        <f t="shared" si="152"/>
        <v>1802870.5401729003</v>
      </c>
      <c r="AD422" s="64">
        <v>1386347.37</v>
      </c>
      <c r="AE422" s="68">
        <v>28782.880000000001</v>
      </c>
      <c r="AF422" s="65">
        <v>62726.735735000002</v>
      </c>
      <c r="AG422" s="67">
        <f t="shared" si="153"/>
        <v>1566221.5296915004</v>
      </c>
      <c r="AH422" s="64">
        <v>1579807.05</v>
      </c>
      <c r="AI422" s="68">
        <v>18914.89</v>
      </c>
      <c r="AJ422" s="64">
        <v>75236.828781999997</v>
      </c>
      <c r="AK422" s="67">
        <f t="shared" si="154"/>
        <v>1786020.8643398006</v>
      </c>
      <c r="AL422" s="64">
        <v>985797.54</v>
      </c>
      <c r="AM422" s="68">
        <v>13504.55</v>
      </c>
      <c r="AN422" s="64">
        <v>46945.295453999999</v>
      </c>
      <c r="AO422" s="67">
        <f t="shared" si="155"/>
        <v>1176282.4640006002</v>
      </c>
      <c r="AP422" s="69"/>
      <c r="AQ422" s="69"/>
      <c r="AR422" s="69"/>
      <c r="AS422" s="69"/>
      <c r="AT422" s="69"/>
      <c r="AU422" s="71"/>
      <c r="AV422" s="64">
        <v>82</v>
      </c>
      <c r="AW422" s="64">
        <v>86</v>
      </c>
      <c r="AX422" s="64">
        <v>92</v>
      </c>
      <c r="AY422" s="64">
        <v>96</v>
      </c>
      <c r="AZ422" s="64"/>
      <c r="BA422" s="64"/>
      <c r="BB422" s="64"/>
      <c r="BC422" s="64"/>
      <c r="BD422" s="72">
        <f t="shared" si="156"/>
        <v>1540754.34</v>
      </c>
      <c r="BE422" s="73">
        <f t="shared" si="148"/>
        <v>1214.1500000000001</v>
      </c>
      <c r="BF422" s="74">
        <f>+$BJ$600</f>
        <v>3373.62</v>
      </c>
      <c r="BG422" s="66">
        <f t="shared" si="149"/>
        <v>2740367.4299999997</v>
      </c>
      <c r="BH422" s="75">
        <f t="shared" si="157"/>
        <v>1.0276925659339108E-3</v>
      </c>
      <c r="BI422" s="76">
        <f t="shared" si="158"/>
        <v>1.0276925659339099E-3</v>
      </c>
      <c r="BJ422" s="76">
        <f>+BI422-'Izračun udjela za 2024. (euri)'!BI422</f>
        <v>3.585551075989922E-8</v>
      </c>
    </row>
    <row r="423" spans="1:62" ht="15.75" customHeight="1" x14ac:dyDescent="0.25">
      <c r="A423" s="60">
        <v>1</v>
      </c>
      <c r="B423" s="61">
        <v>471</v>
      </c>
      <c r="C423" s="61">
        <v>14</v>
      </c>
      <c r="D423" s="62" t="s">
        <v>91</v>
      </c>
      <c r="E423" s="62" t="s">
        <v>502</v>
      </c>
      <c r="F423" s="63">
        <v>9784</v>
      </c>
      <c r="G423" s="64">
        <v>12</v>
      </c>
      <c r="H423" s="64">
        <v>18925126.670000002</v>
      </c>
      <c r="I423" s="65">
        <v>1387843.1095</v>
      </c>
      <c r="J423" s="66">
        <v>19641757.587760005</v>
      </c>
      <c r="K423" s="64">
        <v>17781060.120000001</v>
      </c>
      <c r="L423" s="65">
        <v>1303944.8685999999</v>
      </c>
      <c r="M423" s="66">
        <v>18454369.081568003</v>
      </c>
      <c r="N423" s="64">
        <v>15613247.619999999</v>
      </c>
      <c r="O423" s="65">
        <v>1144972.6487</v>
      </c>
      <c r="P423" s="66">
        <v>16204467.967855999</v>
      </c>
      <c r="Q423" s="64">
        <v>15491270.42</v>
      </c>
      <c r="R423" s="65">
        <v>1145203.3392</v>
      </c>
      <c r="S423" s="66">
        <f t="shared" si="150"/>
        <v>16067595.130496003</v>
      </c>
      <c r="T423" s="64">
        <v>13556868.67</v>
      </c>
      <c r="U423" s="65">
        <v>1005478.521966</v>
      </c>
      <c r="V423" s="67">
        <f t="shared" si="151"/>
        <v>14057556.965798082</v>
      </c>
      <c r="W423" s="64">
        <v>16125076.220000001</v>
      </c>
      <c r="X423" s="65">
        <v>1194450.719245</v>
      </c>
      <c r="Y423" s="67">
        <f t="shared" si="147"/>
        <v>16722300.560845602</v>
      </c>
      <c r="Z423" s="64">
        <v>17945419.949999999</v>
      </c>
      <c r="AA423" s="68">
        <v>19016.22</v>
      </c>
      <c r="AB423" s="65">
        <v>1329290.982413</v>
      </c>
      <c r="AC423" s="67">
        <f t="shared" si="152"/>
        <v>18629086.277297441</v>
      </c>
      <c r="AD423" s="64">
        <v>16298784.109999999</v>
      </c>
      <c r="AE423" s="68">
        <v>8158.61</v>
      </c>
      <c r="AF423" s="65">
        <v>635880.87029500003</v>
      </c>
      <c r="AG423" s="67">
        <f t="shared" si="153"/>
        <v>17563553.985269602</v>
      </c>
      <c r="AH423" s="64">
        <v>15826325.880000001</v>
      </c>
      <c r="AI423" s="68">
        <v>9095.7900000000009</v>
      </c>
      <c r="AJ423" s="64">
        <v>249082.51983199999</v>
      </c>
      <c r="AK423" s="67">
        <f t="shared" si="154"/>
        <v>17505205.278588165</v>
      </c>
      <c r="AL423" s="64">
        <v>21941690.329999998</v>
      </c>
      <c r="AM423" s="68">
        <v>7231.79</v>
      </c>
      <c r="AN423" s="64">
        <v>1627740.3113249999</v>
      </c>
      <c r="AO423" s="67">
        <f t="shared" si="155"/>
        <v>22832564.416116003</v>
      </c>
      <c r="AP423" s="69"/>
      <c r="AQ423" s="69"/>
      <c r="AR423" s="69"/>
      <c r="AS423" s="69"/>
      <c r="AT423" s="69"/>
      <c r="AU423" s="71"/>
      <c r="AV423" s="64">
        <v>24</v>
      </c>
      <c r="AW423" s="64">
        <v>18</v>
      </c>
      <c r="AX423" s="64">
        <v>41</v>
      </c>
      <c r="AY423" s="64">
        <v>53</v>
      </c>
      <c r="AZ423" s="64"/>
      <c r="BA423" s="64"/>
      <c r="BB423" s="64"/>
      <c r="BC423" s="64"/>
      <c r="BD423" s="72">
        <f t="shared" si="156"/>
        <v>18650542.100000001</v>
      </c>
      <c r="BE423" s="73">
        <f t="shared" si="148"/>
        <v>1906.23</v>
      </c>
      <c r="BF423" s="74">
        <f t="shared" ref="BF423:BF425" si="162">+$BJ$601</f>
        <v>3415.13</v>
      </c>
      <c r="BG423" s="66">
        <f t="shared" si="149"/>
        <v>14763077.600000001</v>
      </c>
      <c r="BH423" s="75">
        <f t="shared" si="157"/>
        <v>5.5364492125150686E-3</v>
      </c>
      <c r="BI423" s="76">
        <f t="shared" si="158"/>
        <v>5.5364492125150704E-3</v>
      </c>
      <c r="BJ423" s="76">
        <f>+BI423-'Izračun udjela za 2024. (euri)'!BI423</f>
        <v>-1.4374723861926286E-7</v>
      </c>
    </row>
    <row r="424" spans="1:62" ht="15.75" customHeight="1" x14ac:dyDescent="0.25">
      <c r="A424" s="60">
        <v>1</v>
      </c>
      <c r="B424" s="61">
        <v>472</v>
      </c>
      <c r="C424" s="61">
        <v>5</v>
      </c>
      <c r="D424" s="62" t="s">
        <v>91</v>
      </c>
      <c r="E424" s="62" t="s">
        <v>503</v>
      </c>
      <c r="F424" s="63">
        <v>43782</v>
      </c>
      <c r="G424" s="64">
        <v>15</v>
      </c>
      <c r="H424" s="64">
        <v>182901850.74000001</v>
      </c>
      <c r="I424" s="65">
        <v>16461124.732899999</v>
      </c>
      <c r="J424" s="66">
        <v>191406834.90816501</v>
      </c>
      <c r="K424" s="64">
        <v>186153437.68000001</v>
      </c>
      <c r="L424" s="65">
        <v>16753766.770400001</v>
      </c>
      <c r="M424" s="66">
        <v>194809621.54604</v>
      </c>
      <c r="N424" s="64">
        <v>168943810.15000001</v>
      </c>
      <c r="O424" s="65">
        <v>15204939.395300001</v>
      </c>
      <c r="P424" s="66">
        <v>176799701.36790499</v>
      </c>
      <c r="Q424" s="64">
        <v>173612769.03999999</v>
      </c>
      <c r="R424" s="65">
        <v>15669936.795499999</v>
      </c>
      <c r="S424" s="66">
        <f t="shared" si="150"/>
        <v>181634257.08117497</v>
      </c>
      <c r="T424" s="64">
        <v>167768047.06999999</v>
      </c>
      <c r="U424" s="65">
        <v>15148534.621153001</v>
      </c>
      <c r="V424" s="67">
        <f t="shared" si="151"/>
        <v>175512439.31617403</v>
      </c>
      <c r="W424" s="64">
        <v>188883296.84999999</v>
      </c>
      <c r="X424" s="65">
        <v>17171201.870437</v>
      </c>
      <c r="Y424" s="67">
        <f t="shared" si="147"/>
        <v>197468909.22649744</v>
      </c>
      <c r="Z424" s="64">
        <v>208046708.53999999</v>
      </c>
      <c r="AA424" s="68">
        <v>347867.68</v>
      </c>
      <c r="AB424" s="65">
        <v>18913329.409779001</v>
      </c>
      <c r="AC424" s="67">
        <f t="shared" si="152"/>
        <v>217317238.16775411</v>
      </c>
      <c r="AD424" s="64">
        <v>202698783.33000001</v>
      </c>
      <c r="AE424" s="68">
        <v>104141.17</v>
      </c>
      <c r="AF424" s="65">
        <v>18502123.089676999</v>
      </c>
      <c r="AG424" s="67">
        <f t="shared" si="153"/>
        <v>211927196.93087146</v>
      </c>
      <c r="AH424" s="64">
        <v>195984757.66999999</v>
      </c>
      <c r="AI424" s="68">
        <v>89714.63</v>
      </c>
      <c r="AJ424" s="64">
        <v>17816827.498151001</v>
      </c>
      <c r="AK424" s="67">
        <f t="shared" si="154"/>
        <v>205109072.87312633</v>
      </c>
      <c r="AL424" s="64">
        <v>228635547.55000001</v>
      </c>
      <c r="AM424" s="68">
        <v>52787.33</v>
      </c>
      <c r="AN424" s="64">
        <v>15951390.809264001</v>
      </c>
      <c r="AO424" s="67">
        <f t="shared" si="155"/>
        <v>244890049.82234639</v>
      </c>
      <c r="AP424" s="69"/>
      <c r="AQ424" s="69"/>
      <c r="AR424" s="69"/>
      <c r="AS424" s="69"/>
      <c r="AT424" s="69"/>
      <c r="AU424" s="71"/>
      <c r="AV424" s="64">
        <v>124</v>
      </c>
      <c r="AW424" s="64">
        <v>128</v>
      </c>
      <c r="AX424" s="64">
        <v>185</v>
      </c>
      <c r="AY424" s="64">
        <v>211</v>
      </c>
      <c r="AZ424" s="64"/>
      <c r="BA424" s="64"/>
      <c r="BB424" s="64"/>
      <c r="BC424" s="64"/>
      <c r="BD424" s="72">
        <f t="shared" si="156"/>
        <v>215342493.40000001</v>
      </c>
      <c r="BE424" s="73">
        <f t="shared" si="148"/>
        <v>4918.5200000000004</v>
      </c>
      <c r="BF424" s="74">
        <f t="shared" si="162"/>
        <v>3415.13</v>
      </c>
      <c r="BG424" s="66">
        <f t="shared" si="149"/>
        <v>0</v>
      </c>
      <c r="BH424" s="75">
        <f t="shared" si="157"/>
        <v>0</v>
      </c>
      <c r="BI424" s="76">
        <f t="shared" si="158"/>
        <v>0</v>
      </c>
      <c r="BJ424" s="76">
        <f>+BI424-'Izračun udjela za 2024. (euri)'!BI424</f>
        <v>0</v>
      </c>
    </row>
    <row r="425" spans="1:62" ht="15.75" customHeight="1" x14ac:dyDescent="0.25">
      <c r="A425" s="60">
        <v>1</v>
      </c>
      <c r="B425" s="61">
        <v>473</v>
      </c>
      <c r="C425" s="61">
        <v>5</v>
      </c>
      <c r="D425" s="62" t="s">
        <v>91</v>
      </c>
      <c r="E425" s="62" t="s">
        <v>504</v>
      </c>
      <c r="F425" s="63">
        <v>5537</v>
      </c>
      <c r="G425" s="64">
        <v>12</v>
      </c>
      <c r="H425" s="64">
        <v>10623388.98</v>
      </c>
      <c r="I425" s="65">
        <v>956106.08010000002</v>
      </c>
      <c r="J425" s="66">
        <v>10827356.847888002</v>
      </c>
      <c r="K425" s="64">
        <v>11088997.34</v>
      </c>
      <c r="L425" s="65">
        <v>998010.82330000005</v>
      </c>
      <c r="M425" s="66">
        <v>11301904.898704</v>
      </c>
      <c r="N425" s="64">
        <v>10338384.029999999</v>
      </c>
      <c r="O425" s="65">
        <v>930454.27949999995</v>
      </c>
      <c r="P425" s="66">
        <v>10536881.320560001</v>
      </c>
      <c r="Q425" s="64">
        <v>13335622.66</v>
      </c>
      <c r="R425" s="65">
        <v>1205399.4689</v>
      </c>
      <c r="S425" s="66">
        <f t="shared" si="150"/>
        <v>13585849.974032002</v>
      </c>
      <c r="T425" s="64">
        <v>10625722.369999999</v>
      </c>
      <c r="U425" s="65">
        <v>961549.02416399994</v>
      </c>
      <c r="V425" s="67">
        <f t="shared" si="151"/>
        <v>10823874.147336319</v>
      </c>
      <c r="W425" s="64">
        <v>13116331.369999999</v>
      </c>
      <c r="X425" s="65">
        <v>1192393.8761760001</v>
      </c>
      <c r="Y425" s="67">
        <f t="shared" si="147"/>
        <v>13354809.993082881</v>
      </c>
      <c r="Z425" s="64">
        <v>14995389.210000001</v>
      </c>
      <c r="AA425" s="68">
        <v>24602.52</v>
      </c>
      <c r="AB425" s="65">
        <v>1363217.2324959999</v>
      </c>
      <c r="AC425" s="67">
        <f t="shared" si="152"/>
        <v>15359757.792404482</v>
      </c>
      <c r="AD425" s="64">
        <v>12933780.5</v>
      </c>
      <c r="AE425" s="68">
        <v>16362.89</v>
      </c>
      <c r="AF425" s="65">
        <v>1149775.2387949999</v>
      </c>
      <c r="AG425" s="67">
        <f t="shared" si="153"/>
        <v>13314159.455749601</v>
      </c>
      <c r="AH425" s="64">
        <v>12736533.27</v>
      </c>
      <c r="AI425" s="68">
        <v>23504.5</v>
      </c>
      <c r="AJ425" s="64">
        <v>1178006.9815150001</v>
      </c>
      <c r="AK425" s="67">
        <f t="shared" si="154"/>
        <v>13110744.403103201</v>
      </c>
      <c r="AL425" s="64">
        <v>15905205.93</v>
      </c>
      <c r="AM425" s="68">
        <v>20865.580000000002</v>
      </c>
      <c r="AN425" s="64">
        <v>1425794.868481</v>
      </c>
      <c r="AO425" s="67">
        <f t="shared" si="155"/>
        <v>16428770.939301282</v>
      </c>
      <c r="AP425" s="69"/>
      <c r="AQ425" s="69"/>
      <c r="AR425" s="69"/>
      <c r="AS425" s="69"/>
      <c r="AT425" s="69"/>
      <c r="AU425" s="71"/>
      <c r="AV425" s="64">
        <v>71</v>
      </c>
      <c r="AW425" s="64">
        <v>80</v>
      </c>
      <c r="AX425" s="64">
        <v>114</v>
      </c>
      <c r="AY425" s="64">
        <v>140</v>
      </c>
      <c r="AZ425" s="64"/>
      <c r="BA425" s="64"/>
      <c r="BB425" s="64"/>
      <c r="BC425" s="64"/>
      <c r="BD425" s="72">
        <f t="shared" si="156"/>
        <v>14313648.52</v>
      </c>
      <c r="BE425" s="73">
        <f t="shared" si="148"/>
        <v>2585.09</v>
      </c>
      <c r="BF425" s="74">
        <f t="shared" si="162"/>
        <v>3415.13</v>
      </c>
      <c r="BG425" s="66">
        <f t="shared" si="149"/>
        <v>4595931.4799999995</v>
      </c>
      <c r="BH425" s="75">
        <f t="shared" si="157"/>
        <v>1.7235661772325311E-3</v>
      </c>
      <c r="BI425" s="76">
        <f t="shared" si="158"/>
        <v>1.72356617723253E-3</v>
      </c>
      <c r="BJ425" s="76">
        <f>+BI425-'Izračun udjela za 2024. (euri)'!BI425</f>
        <v>-8.0026712799899369E-8</v>
      </c>
    </row>
    <row r="426" spans="1:62" ht="15.75" customHeight="1" x14ac:dyDescent="0.25">
      <c r="A426" s="60">
        <v>1</v>
      </c>
      <c r="B426" s="61">
        <v>474</v>
      </c>
      <c r="C426" s="61">
        <v>19</v>
      </c>
      <c r="D426" s="62" t="s">
        <v>87</v>
      </c>
      <c r="E426" s="62" t="s">
        <v>505</v>
      </c>
      <c r="F426" s="63">
        <v>3772</v>
      </c>
      <c r="G426" s="64">
        <v>10</v>
      </c>
      <c r="H426" s="64">
        <v>5539049.3099999996</v>
      </c>
      <c r="I426" s="65">
        <v>452781.21830000001</v>
      </c>
      <c r="J426" s="66">
        <v>5594894.90087</v>
      </c>
      <c r="K426" s="64">
        <v>6518846.8899999997</v>
      </c>
      <c r="L426" s="65">
        <v>532873.19810000004</v>
      </c>
      <c r="M426" s="66">
        <v>6584571.0610900009</v>
      </c>
      <c r="N426" s="64">
        <v>4846721.68</v>
      </c>
      <c r="O426" s="65">
        <v>396187.16769999999</v>
      </c>
      <c r="P426" s="66">
        <v>4895587.9635300003</v>
      </c>
      <c r="Q426" s="64">
        <v>5061996.5999999996</v>
      </c>
      <c r="R426" s="65">
        <v>419554.06319999998</v>
      </c>
      <c r="S426" s="66">
        <f t="shared" si="150"/>
        <v>5106686.79048</v>
      </c>
      <c r="T426" s="64">
        <v>4473888.3099999996</v>
      </c>
      <c r="U426" s="65">
        <v>372882.15973000001</v>
      </c>
      <c r="V426" s="67">
        <f t="shared" si="151"/>
        <v>4511106.7652970003</v>
      </c>
      <c r="W426" s="64">
        <v>5542440.0800000001</v>
      </c>
      <c r="X426" s="65">
        <v>457634.33967900003</v>
      </c>
      <c r="Y426" s="67">
        <f t="shared" si="147"/>
        <v>5593286.314353101</v>
      </c>
      <c r="Z426" s="64">
        <v>6724876.7000000002</v>
      </c>
      <c r="AA426" s="68">
        <v>460603.29</v>
      </c>
      <c r="AB426" s="65">
        <v>555266.970661</v>
      </c>
      <c r="AC426" s="67">
        <f t="shared" si="152"/>
        <v>8603107.0832729004</v>
      </c>
      <c r="AD426" s="64">
        <v>6095749.3499999996</v>
      </c>
      <c r="AE426" s="68">
        <v>373069.94</v>
      </c>
      <c r="AF426" s="65">
        <v>514591.79417299997</v>
      </c>
      <c r="AG426" s="67">
        <f t="shared" si="153"/>
        <v>7984446.3774096994</v>
      </c>
      <c r="AH426" s="64">
        <v>5243584.55</v>
      </c>
      <c r="AI426" s="68">
        <v>478498.44</v>
      </c>
      <c r="AJ426" s="64">
        <v>433127.92706800002</v>
      </c>
      <c r="AK426" s="67">
        <f t="shared" si="154"/>
        <v>7193954.0012252005</v>
      </c>
      <c r="AL426" s="64">
        <v>6093196.4900000002</v>
      </c>
      <c r="AM426" s="68">
        <v>488915.04</v>
      </c>
      <c r="AN426" s="64">
        <v>504300.36453800002</v>
      </c>
      <c r="AO426" s="67">
        <f t="shared" si="155"/>
        <v>8116329.1940082014</v>
      </c>
      <c r="AP426" s="69"/>
      <c r="AQ426" s="69"/>
      <c r="AR426" s="69"/>
      <c r="AS426" s="69"/>
      <c r="AT426" s="69"/>
      <c r="AU426" s="71"/>
      <c r="AV426" s="64">
        <v>1408</v>
      </c>
      <c r="AW426" s="64">
        <v>1367</v>
      </c>
      <c r="AX426" s="64">
        <v>1472</v>
      </c>
      <c r="AY426" s="64">
        <v>1519</v>
      </c>
      <c r="AZ426" s="64"/>
      <c r="BA426" s="64"/>
      <c r="BB426" s="64"/>
      <c r="BC426" s="64"/>
      <c r="BD426" s="72">
        <f t="shared" si="156"/>
        <v>7498224.5899999999</v>
      </c>
      <c r="BE426" s="73">
        <f t="shared" si="148"/>
        <v>1987.86</v>
      </c>
      <c r="BF426" s="74">
        <f t="shared" ref="BF426:BF436" si="163">+$BJ$600</f>
        <v>3373.62</v>
      </c>
      <c r="BG426" s="66">
        <f t="shared" si="149"/>
        <v>5227086.72</v>
      </c>
      <c r="BH426" s="75">
        <f t="shared" si="157"/>
        <v>1.9602620089656624E-3</v>
      </c>
      <c r="BI426" s="76">
        <f t="shared" si="158"/>
        <v>1.9602620089656602E-3</v>
      </c>
      <c r="BJ426" s="76">
        <f>+BI426-'Izračun udjela za 2024. (euri)'!BI426</f>
        <v>1.456325470026304E-8</v>
      </c>
    </row>
    <row r="427" spans="1:62" ht="15.75" customHeight="1" x14ac:dyDescent="0.25">
      <c r="A427" s="60">
        <v>1</v>
      </c>
      <c r="B427" s="61">
        <v>475</v>
      </c>
      <c r="C427" s="61">
        <v>11</v>
      </c>
      <c r="D427" s="62" t="s">
        <v>87</v>
      </c>
      <c r="E427" s="62" t="s">
        <v>506</v>
      </c>
      <c r="F427" s="63">
        <v>4502</v>
      </c>
      <c r="G427" s="64">
        <v>10</v>
      </c>
      <c r="H427" s="64">
        <v>2873767.75</v>
      </c>
      <c r="I427" s="65">
        <v>0</v>
      </c>
      <c r="J427" s="66">
        <v>3161144.5250000004</v>
      </c>
      <c r="K427" s="64">
        <v>2424975.7000000002</v>
      </c>
      <c r="L427" s="65">
        <v>0</v>
      </c>
      <c r="M427" s="66">
        <v>2667473.2700000005</v>
      </c>
      <c r="N427" s="64">
        <v>2639669.0099999998</v>
      </c>
      <c r="O427" s="65">
        <v>0</v>
      </c>
      <c r="P427" s="66">
        <v>2903635.9109999998</v>
      </c>
      <c r="Q427" s="64">
        <v>4085208.93</v>
      </c>
      <c r="R427" s="65">
        <v>0</v>
      </c>
      <c r="S427" s="66">
        <f t="shared" si="150"/>
        <v>4493729.8230000008</v>
      </c>
      <c r="T427" s="64">
        <v>4078396.63</v>
      </c>
      <c r="U427" s="65">
        <v>0</v>
      </c>
      <c r="V427" s="67">
        <f t="shared" si="151"/>
        <v>4486236.2930000005</v>
      </c>
      <c r="W427" s="64">
        <v>5019230.71</v>
      </c>
      <c r="X427" s="65">
        <v>0</v>
      </c>
      <c r="Y427" s="67">
        <f t="shared" si="147"/>
        <v>5521153.7810000004</v>
      </c>
      <c r="Z427" s="64">
        <v>5758107.04</v>
      </c>
      <c r="AA427" s="68">
        <v>19982.21</v>
      </c>
      <c r="AB427" s="65">
        <v>0</v>
      </c>
      <c r="AC427" s="67">
        <f t="shared" si="152"/>
        <v>6325137.313000001</v>
      </c>
      <c r="AD427" s="64">
        <v>6484621.5700000003</v>
      </c>
      <c r="AE427" s="68">
        <v>675.69</v>
      </c>
      <c r="AF427" s="65">
        <v>0</v>
      </c>
      <c r="AG427" s="67">
        <f t="shared" si="153"/>
        <v>7145540.4680000003</v>
      </c>
      <c r="AH427" s="64">
        <v>4981572.5</v>
      </c>
      <c r="AI427" s="68">
        <v>0</v>
      </c>
      <c r="AJ427" s="64">
        <v>0</v>
      </c>
      <c r="AK427" s="67">
        <f t="shared" si="154"/>
        <v>5479729.75</v>
      </c>
      <c r="AL427" s="64">
        <v>6197966.2199999997</v>
      </c>
      <c r="AM427" s="68">
        <v>681.05</v>
      </c>
      <c r="AN427" s="64">
        <v>0</v>
      </c>
      <c r="AO427" s="67">
        <f t="shared" si="155"/>
        <v>6846713.6870000008</v>
      </c>
      <c r="AP427" s="69"/>
      <c r="AQ427" s="69"/>
      <c r="AR427" s="69"/>
      <c r="AS427" s="69"/>
      <c r="AT427" s="69"/>
      <c r="AU427" s="71"/>
      <c r="AV427" s="64">
        <v>8</v>
      </c>
      <c r="AW427" s="64">
        <v>8</v>
      </c>
      <c r="AX427" s="64">
        <v>0</v>
      </c>
      <c r="AY427" s="64">
        <v>18</v>
      </c>
      <c r="AZ427" s="64"/>
      <c r="BA427" s="64"/>
      <c r="BB427" s="64"/>
      <c r="BC427" s="64"/>
      <c r="BD427" s="72">
        <f t="shared" si="156"/>
        <v>6263655</v>
      </c>
      <c r="BE427" s="73">
        <f t="shared" si="148"/>
        <v>1391.3</v>
      </c>
      <c r="BF427" s="74">
        <f t="shared" si="163"/>
        <v>3373.62</v>
      </c>
      <c r="BG427" s="66">
        <f t="shared" si="149"/>
        <v>8924404.6400000006</v>
      </c>
      <c r="BH427" s="75">
        <f t="shared" si="157"/>
        <v>3.3468301379987208E-3</v>
      </c>
      <c r="BI427" s="76">
        <f t="shared" si="158"/>
        <v>3.3468301379987199E-3</v>
      </c>
      <c r="BJ427" s="76">
        <f>+BI427-'Izračun udjela za 2024. (euri)'!BI427</f>
        <v>1.0469093118976869E-7</v>
      </c>
    </row>
    <row r="428" spans="1:62" ht="15.75" customHeight="1" x14ac:dyDescent="0.25">
      <c r="A428" s="60">
        <v>1</v>
      </c>
      <c r="B428" s="61">
        <v>476</v>
      </c>
      <c r="C428" s="61">
        <v>12</v>
      </c>
      <c r="D428" s="62" t="s">
        <v>87</v>
      </c>
      <c r="E428" s="62" t="s">
        <v>507</v>
      </c>
      <c r="F428" s="63">
        <v>2621</v>
      </c>
      <c r="G428" s="64">
        <v>10</v>
      </c>
      <c r="H428" s="64">
        <v>1883246.18</v>
      </c>
      <c r="I428" s="65">
        <v>169854.20329999999</v>
      </c>
      <c r="J428" s="66">
        <v>1884731.1743700001</v>
      </c>
      <c r="K428" s="64">
        <v>1855913.66</v>
      </c>
      <c r="L428" s="65">
        <v>165757.36240000001</v>
      </c>
      <c r="M428" s="66">
        <v>1859171.9273600001</v>
      </c>
      <c r="N428" s="64">
        <v>1430916.86</v>
      </c>
      <c r="O428" s="65">
        <v>92675.213199999998</v>
      </c>
      <c r="P428" s="66">
        <v>1472065.8114800004</v>
      </c>
      <c r="Q428" s="64">
        <v>1860592.2</v>
      </c>
      <c r="R428" s="65">
        <v>122393.2488</v>
      </c>
      <c r="S428" s="66">
        <f t="shared" si="150"/>
        <v>1912018.8463200002</v>
      </c>
      <c r="T428" s="64">
        <v>1265140.54</v>
      </c>
      <c r="U428" s="65">
        <v>84187.937883000006</v>
      </c>
      <c r="V428" s="67">
        <f t="shared" si="151"/>
        <v>1299047.8623287003</v>
      </c>
      <c r="W428" s="64">
        <v>2313336.9500000002</v>
      </c>
      <c r="X428" s="65">
        <v>151340.740777</v>
      </c>
      <c r="Y428" s="67">
        <f t="shared" si="147"/>
        <v>2378195.8301453004</v>
      </c>
      <c r="Z428" s="64">
        <v>2766481.02</v>
      </c>
      <c r="AA428" s="68">
        <v>5308.53</v>
      </c>
      <c r="AB428" s="65">
        <v>180985.74118499999</v>
      </c>
      <c r="AC428" s="67">
        <f t="shared" si="152"/>
        <v>2844044.8066965002</v>
      </c>
      <c r="AD428" s="64">
        <v>2676029.0699999998</v>
      </c>
      <c r="AE428" s="68">
        <v>0</v>
      </c>
      <c r="AF428" s="65">
        <v>175068.27129599999</v>
      </c>
      <c r="AG428" s="67">
        <f t="shared" si="153"/>
        <v>2751056.8785743997</v>
      </c>
      <c r="AH428" s="64">
        <v>3022214.46</v>
      </c>
      <c r="AI428" s="68">
        <v>1230</v>
      </c>
      <c r="AJ428" s="64">
        <v>197715.564036</v>
      </c>
      <c r="AK428" s="67">
        <f t="shared" si="154"/>
        <v>3106948.7855604002</v>
      </c>
      <c r="AL428" s="64">
        <v>3270807.05</v>
      </c>
      <c r="AM428" s="68">
        <v>-1230</v>
      </c>
      <c r="AN428" s="64">
        <v>213978.64655100001</v>
      </c>
      <c r="AO428" s="67">
        <f t="shared" si="155"/>
        <v>3362511.2437939001</v>
      </c>
      <c r="AP428" s="69"/>
      <c r="AQ428" s="69"/>
      <c r="AR428" s="69"/>
      <c r="AS428" s="69"/>
      <c r="AT428" s="69"/>
      <c r="AU428" s="71"/>
      <c r="AV428" s="64">
        <v>0</v>
      </c>
      <c r="AW428" s="64">
        <v>0</v>
      </c>
      <c r="AX428" s="64">
        <v>0</v>
      </c>
      <c r="AY428" s="64">
        <v>0</v>
      </c>
      <c r="AZ428" s="64"/>
      <c r="BA428" s="64"/>
      <c r="BB428" s="64"/>
      <c r="BC428" s="64"/>
      <c r="BD428" s="72">
        <f t="shared" si="156"/>
        <v>2888551.51</v>
      </c>
      <c r="BE428" s="73">
        <f t="shared" si="148"/>
        <v>1102.08</v>
      </c>
      <c r="BF428" s="74">
        <f t="shared" si="163"/>
        <v>3373.62</v>
      </c>
      <c r="BG428" s="66">
        <f t="shared" si="149"/>
        <v>5953706.3399999999</v>
      </c>
      <c r="BH428" s="75">
        <f t="shared" si="157"/>
        <v>2.232758891522657E-3</v>
      </c>
      <c r="BI428" s="76">
        <f t="shared" si="158"/>
        <v>2.23275889152266E-3</v>
      </c>
      <c r="BJ428" s="76">
        <f>+BI428-'Izračun udjela za 2024. (euri)'!BI428</f>
        <v>3.1081388169804103E-8</v>
      </c>
    </row>
    <row r="429" spans="1:62" ht="15.75" customHeight="1" x14ac:dyDescent="0.25">
      <c r="A429" s="60">
        <v>1</v>
      </c>
      <c r="B429" s="61">
        <v>477</v>
      </c>
      <c r="C429" s="61">
        <v>3</v>
      </c>
      <c r="D429" s="62" t="s">
        <v>87</v>
      </c>
      <c r="E429" s="62" t="s">
        <v>508</v>
      </c>
      <c r="F429" s="63">
        <v>2283</v>
      </c>
      <c r="G429" s="64">
        <v>10</v>
      </c>
      <c r="H429" s="64">
        <v>2850413.94</v>
      </c>
      <c r="I429" s="65">
        <v>0</v>
      </c>
      <c r="J429" s="66">
        <v>3135455.3340000003</v>
      </c>
      <c r="K429" s="64">
        <v>2753261.55</v>
      </c>
      <c r="L429" s="65">
        <v>0</v>
      </c>
      <c r="M429" s="66">
        <v>3028587.7050000001</v>
      </c>
      <c r="N429" s="64">
        <v>2239844.9500000002</v>
      </c>
      <c r="O429" s="65">
        <v>0</v>
      </c>
      <c r="P429" s="66">
        <v>2463829.4450000003</v>
      </c>
      <c r="Q429" s="64">
        <v>2748680.26</v>
      </c>
      <c r="R429" s="65">
        <v>0</v>
      </c>
      <c r="S429" s="66">
        <f t="shared" si="150"/>
        <v>3023548.2859999998</v>
      </c>
      <c r="T429" s="64">
        <v>2277990.5499999998</v>
      </c>
      <c r="U429" s="65">
        <v>0</v>
      </c>
      <c r="V429" s="67">
        <f t="shared" si="151"/>
        <v>2505789.605</v>
      </c>
      <c r="W429" s="64">
        <v>2864421.86</v>
      </c>
      <c r="X429" s="65">
        <v>0</v>
      </c>
      <c r="Y429" s="67">
        <f t="shared" si="147"/>
        <v>3150864.0460000001</v>
      </c>
      <c r="Z429" s="64">
        <v>3319644.05</v>
      </c>
      <c r="AA429" s="68">
        <v>3347.87</v>
      </c>
      <c r="AB429" s="65">
        <v>0</v>
      </c>
      <c r="AC429" s="67">
        <f t="shared" si="152"/>
        <v>3657825.798</v>
      </c>
      <c r="AD429" s="64">
        <v>3552451.24</v>
      </c>
      <c r="AE429" s="68">
        <v>3487.41</v>
      </c>
      <c r="AF429" s="65">
        <v>0</v>
      </c>
      <c r="AG429" s="67">
        <f t="shared" si="153"/>
        <v>3917060.2130000005</v>
      </c>
      <c r="AH429" s="64">
        <v>3453174.03</v>
      </c>
      <c r="AI429" s="68">
        <v>0</v>
      </c>
      <c r="AJ429" s="64">
        <v>0</v>
      </c>
      <c r="AK429" s="67">
        <f t="shared" si="154"/>
        <v>3811691.4330000002</v>
      </c>
      <c r="AL429" s="64">
        <v>3839087.01</v>
      </c>
      <c r="AM429" s="68">
        <v>0</v>
      </c>
      <c r="AN429" s="64">
        <v>0</v>
      </c>
      <c r="AO429" s="67">
        <f t="shared" si="155"/>
        <v>4236195.7110000001</v>
      </c>
      <c r="AP429" s="69"/>
      <c r="AQ429" s="69"/>
      <c r="AR429" s="69"/>
      <c r="AS429" s="69"/>
      <c r="AT429" s="69"/>
      <c r="AU429" s="71"/>
      <c r="AV429" s="64">
        <v>6</v>
      </c>
      <c r="AW429" s="64">
        <v>8</v>
      </c>
      <c r="AX429" s="64">
        <v>8</v>
      </c>
      <c r="AY429" s="64">
        <v>8</v>
      </c>
      <c r="AZ429" s="64"/>
      <c r="BA429" s="64"/>
      <c r="BB429" s="64"/>
      <c r="BC429" s="64"/>
      <c r="BD429" s="72">
        <f t="shared" si="156"/>
        <v>3754727.44</v>
      </c>
      <c r="BE429" s="73">
        <f t="shared" si="148"/>
        <v>1644.65</v>
      </c>
      <c r="BF429" s="74">
        <f t="shared" si="163"/>
        <v>3373.62</v>
      </c>
      <c r="BG429" s="66">
        <f t="shared" si="149"/>
        <v>3947238.5099999993</v>
      </c>
      <c r="BH429" s="75">
        <f t="shared" si="157"/>
        <v>1.4802933461718476E-3</v>
      </c>
      <c r="BI429" s="76">
        <f t="shared" si="158"/>
        <v>1.48029334617185E-3</v>
      </c>
      <c r="BJ429" s="76">
        <f>+BI429-'Izračun udjela za 2024. (euri)'!BI429</f>
        <v>1.9447373450108205E-8</v>
      </c>
    </row>
    <row r="430" spans="1:62" ht="15.75" customHeight="1" x14ac:dyDescent="0.25">
      <c r="A430" s="60">
        <v>1</v>
      </c>
      <c r="B430" s="61">
        <v>478</v>
      </c>
      <c r="C430" s="61">
        <v>7</v>
      </c>
      <c r="D430" s="62" t="s">
        <v>87</v>
      </c>
      <c r="E430" s="62" t="s">
        <v>509</v>
      </c>
      <c r="F430" s="63">
        <v>1313</v>
      </c>
      <c r="G430" s="64">
        <v>10</v>
      </c>
      <c r="H430" s="64">
        <v>679617.33</v>
      </c>
      <c r="I430" s="65">
        <v>0</v>
      </c>
      <c r="J430" s="66">
        <v>747579.06299999997</v>
      </c>
      <c r="K430" s="64">
        <v>495697.98</v>
      </c>
      <c r="L430" s="65">
        <v>0</v>
      </c>
      <c r="M430" s="66">
        <v>545267.77800000005</v>
      </c>
      <c r="N430" s="64">
        <v>586985.57999999996</v>
      </c>
      <c r="O430" s="65">
        <v>0</v>
      </c>
      <c r="P430" s="66">
        <v>645684.13800000004</v>
      </c>
      <c r="Q430" s="64">
        <v>679315.96</v>
      </c>
      <c r="R430" s="65">
        <v>0</v>
      </c>
      <c r="S430" s="66">
        <f t="shared" si="150"/>
        <v>747247.55599999998</v>
      </c>
      <c r="T430" s="64">
        <v>426620.4</v>
      </c>
      <c r="U430" s="65">
        <v>0</v>
      </c>
      <c r="V430" s="67">
        <f t="shared" si="151"/>
        <v>469282.44000000006</v>
      </c>
      <c r="W430" s="64">
        <v>696580</v>
      </c>
      <c r="X430" s="65">
        <v>0</v>
      </c>
      <c r="Y430" s="67">
        <f t="shared" si="147"/>
        <v>766238.00000000012</v>
      </c>
      <c r="Z430" s="64">
        <v>896630.23</v>
      </c>
      <c r="AA430" s="68">
        <v>4530.1499999999996</v>
      </c>
      <c r="AB430" s="65">
        <v>0</v>
      </c>
      <c r="AC430" s="67">
        <f t="shared" si="152"/>
        <v>991210.08799999999</v>
      </c>
      <c r="AD430" s="64">
        <v>851686.11</v>
      </c>
      <c r="AE430" s="68">
        <v>573.91999999999996</v>
      </c>
      <c r="AF430" s="65">
        <v>0</v>
      </c>
      <c r="AG430" s="67">
        <f t="shared" si="153"/>
        <v>946123.40899999999</v>
      </c>
      <c r="AH430" s="64">
        <v>809661.07</v>
      </c>
      <c r="AI430" s="68">
        <v>900</v>
      </c>
      <c r="AJ430" s="64">
        <v>0</v>
      </c>
      <c r="AK430" s="67">
        <f t="shared" si="154"/>
        <v>899537.17700000003</v>
      </c>
      <c r="AL430" s="64">
        <v>1009226.35</v>
      </c>
      <c r="AM430" s="68">
        <v>675</v>
      </c>
      <c r="AN430" s="64">
        <v>0</v>
      </c>
      <c r="AO430" s="67">
        <f t="shared" si="155"/>
        <v>1119306.4850000001</v>
      </c>
      <c r="AP430" s="69"/>
      <c r="AQ430" s="69"/>
      <c r="AR430" s="69"/>
      <c r="AS430" s="69"/>
      <c r="AT430" s="69"/>
      <c r="AU430" s="71"/>
      <c r="AV430" s="64">
        <v>6</v>
      </c>
      <c r="AW430" s="64">
        <v>6</v>
      </c>
      <c r="AX430" s="64">
        <v>6</v>
      </c>
      <c r="AY430" s="64">
        <v>6</v>
      </c>
      <c r="AZ430" s="64"/>
      <c r="BA430" s="64"/>
      <c r="BB430" s="64"/>
      <c r="BC430" s="64"/>
      <c r="BD430" s="72">
        <f t="shared" si="156"/>
        <v>944483.03</v>
      </c>
      <c r="BE430" s="73">
        <f t="shared" si="148"/>
        <v>719.33</v>
      </c>
      <c r="BF430" s="74">
        <f t="shared" si="163"/>
        <v>3373.62</v>
      </c>
      <c r="BG430" s="66">
        <f t="shared" si="149"/>
        <v>3485082.77</v>
      </c>
      <c r="BH430" s="75">
        <f t="shared" si="157"/>
        <v>1.3069757052226246E-3</v>
      </c>
      <c r="BI430" s="76">
        <f t="shared" si="158"/>
        <v>1.30697570522262E-3</v>
      </c>
      <c r="BJ430" s="76">
        <f>+BI430-'Izračun udjela za 2024. (euri)'!BI430</f>
        <v>1.3682855700032637E-8</v>
      </c>
    </row>
    <row r="431" spans="1:62" ht="15.75" customHeight="1" x14ac:dyDescent="0.25">
      <c r="A431" s="60">
        <v>1</v>
      </c>
      <c r="B431" s="61">
        <v>480</v>
      </c>
      <c r="C431" s="61">
        <v>7</v>
      </c>
      <c r="D431" s="62" t="s">
        <v>87</v>
      </c>
      <c r="E431" s="62" t="s">
        <v>510</v>
      </c>
      <c r="F431" s="63">
        <v>2316</v>
      </c>
      <c r="G431" s="64">
        <v>10</v>
      </c>
      <c r="H431" s="64">
        <v>1549709.2</v>
      </c>
      <c r="I431" s="65">
        <v>0</v>
      </c>
      <c r="J431" s="66">
        <v>1704680.12</v>
      </c>
      <c r="K431" s="64">
        <v>1628125.86</v>
      </c>
      <c r="L431" s="65">
        <v>0</v>
      </c>
      <c r="M431" s="66">
        <v>1790938.4460000002</v>
      </c>
      <c r="N431" s="64">
        <v>1694604.34</v>
      </c>
      <c r="O431" s="65">
        <v>0</v>
      </c>
      <c r="P431" s="66">
        <v>1864064.7740000002</v>
      </c>
      <c r="Q431" s="64">
        <v>2097032.13</v>
      </c>
      <c r="R431" s="65">
        <v>0</v>
      </c>
      <c r="S431" s="66">
        <f t="shared" si="150"/>
        <v>2306735.3429999999</v>
      </c>
      <c r="T431" s="64">
        <v>1650505.23</v>
      </c>
      <c r="U431" s="65">
        <v>0</v>
      </c>
      <c r="V431" s="67">
        <f t="shared" si="151"/>
        <v>1815555.753</v>
      </c>
      <c r="W431" s="64">
        <v>2222312.1</v>
      </c>
      <c r="X431" s="65">
        <v>0</v>
      </c>
      <c r="Y431" s="67">
        <f t="shared" si="147"/>
        <v>2444543.3100000005</v>
      </c>
      <c r="Z431" s="64">
        <v>2636680.2999999998</v>
      </c>
      <c r="AA431" s="68">
        <v>3094.3</v>
      </c>
      <c r="AB431" s="65">
        <v>0</v>
      </c>
      <c r="AC431" s="67">
        <f t="shared" si="152"/>
        <v>2900348.33</v>
      </c>
      <c r="AD431" s="64">
        <v>2587290.77</v>
      </c>
      <c r="AE431" s="68">
        <v>0</v>
      </c>
      <c r="AF431" s="65">
        <v>0</v>
      </c>
      <c r="AG431" s="67">
        <f t="shared" si="153"/>
        <v>2846019.8470000001</v>
      </c>
      <c r="AH431" s="64">
        <v>2737243.33</v>
      </c>
      <c r="AI431" s="68">
        <v>0</v>
      </c>
      <c r="AJ431" s="64">
        <v>0</v>
      </c>
      <c r="AK431" s="67">
        <f t="shared" si="154"/>
        <v>3010967.6630000002</v>
      </c>
      <c r="AL431" s="64">
        <v>2728517.35</v>
      </c>
      <c r="AM431" s="68">
        <v>0</v>
      </c>
      <c r="AN431" s="64">
        <v>0</v>
      </c>
      <c r="AO431" s="67">
        <f t="shared" si="155"/>
        <v>3001369.0850000004</v>
      </c>
      <c r="AP431" s="69"/>
      <c r="AQ431" s="69"/>
      <c r="AR431" s="69"/>
      <c r="AS431" s="69"/>
      <c r="AT431" s="69"/>
      <c r="AU431" s="71"/>
      <c r="AV431" s="64">
        <v>0</v>
      </c>
      <c r="AW431" s="64">
        <v>0</v>
      </c>
      <c r="AX431" s="64">
        <v>0</v>
      </c>
      <c r="AY431" s="64">
        <v>0</v>
      </c>
      <c r="AZ431" s="64"/>
      <c r="BA431" s="64"/>
      <c r="BB431" s="64"/>
      <c r="BC431" s="64"/>
      <c r="BD431" s="72">
        <f t="shared" si="156"/>
        <v>2840649.65</v>
      </c>
      <c r="BE431" s="73">
        <f t="shared" si="148"/>
        <v>1226.53</v>
      </c>
      <c r="BF431" s="74">
        <f t="shared" si="163"/>
        <v>3373.62</v>
      </c>
      <c r="BG431" s="66">
        <f t="shared" si="149"/>
        <v>4972660.4400000004</v>
      </c>
      <c r="BH431" s="75">
        <f t="shared" si="157"/>
        <v>1.8648470680085591E-3</v>
      </c>
      <c r="BI431" s="76">
        <f t="shared" si="158"/>
        <v>1.8648470680085599E-3</v>
      </c>
      <c r="BJ431" s="76">
        <f>+BI431-'Izračun udjela za 2024. (euri)'!BI431</f>
        <v>4.5131651249964017E-8</v>
      </c>
    </row>
    <row r="432" spans="1:62" ht="15.75" customHeight="1" x14ac:dyDescent="0.25">
      <c r="A432" s="60">
        <v>1</v>
      </c>
      <c r="B432" s="61">
        <v>481</v>
      </c>
      <c r="C432" s="61">
        <v>2</v>
      </c>
      <c r="D432" s="62" t="s">
        <v>87</v>
      </c>
      <c r="E432" s="62" t="s">
        <v>511</v>
      </c>
      <c r="F432" s="63">
        <v>4448</v>
      </c>
      <c r="G432" s="64">
        <v>10</v>
      </c>
      <c r="H432" s="64">
        <v>8979299.5199999996</v>
      </c>
      <c r="I432" s="65">
        <v>620195.98529999994</v>
      </c>
      <c r="J432" s="66">
        <v>9195013.8881700002</v>
      </c>
      <c r="K432" s="64">
        <v>9337889.1999999993</v>
      </c>
      <c r="L432" s="65">
        <v>644963.58750000002</v>
      </c>
      <c r="M432" s="66">
        <v>9562218.1737500001</v>
      </c>
      <c r="N432" s="64">
        <v>8904290.0399999991</v>
      </c>
      <c r="O432" s="65">
        <v>615018.01780000003</v>
      </c>
      <c r="P432" s="66">
        <v>9118199.2244199999</v>
      </c>
      <c r="Q432" s="64">
        <v>8978189.2300000004</v>
      </c>
      <c r="R432" s="65">
        <v>622436.75560000003</v>
      </c>
      <c r="S432" s="66">
        <f t="shared" si="150"/>
        <v>9191327.7218400016</v>
      </c>
      <c r="T432" s="64">
        <v>8233491.71</v>
      </c>
      <c r="U432" s="65">
        <v>572015.375871</v>
      </c>
      <c r="V432" s="67">
        <f t="shared" si="151"/>
        <v>8427623.9675419014</v>
      </c>
      <c r="W432" s="64">
        <v>9213130.7599999998</v>
      </c>
      <c r="X432" s="65">
        <v>642778.91484800004</v>
      </c>
      <c r="Y432" s="67">
        <f t="shared" si="147"/>
        <v>9427387.0296672005</v>
      </c>
      <c r="Z432" s="64">
        <v>11139198.869999999</v>
      </c>
      <c r="AA432" s="68">
        <v>24155.29</v>
      </c>
      <c r="AB432" s="65">
        <v>777156.18582200003</v>
      </c>
      <c r="AC432" s="67">
        <f t="shared" si="152"/>
        <v>11403026.1335958</v>
      </c>
      <c r="AD432" s="64">
        <v>11240471.800000001</v>
      </c>
      <c r="AE432" s="68">
        <v>10936.9</v>
      </c>
      <c r="AF432" s="65">
        <v>787567.17116799997</v>
      </c>
      <c r="AG432" s="67">
        <f t="shared" si="153"/>
        <v>11524114.501715202</v>
      </c>
      <c r="AH432" s="64">
        <v>10681131.119999999</v>
      </c>
      <c r="AI432" s="68">
        <v>7036.42</v>
      </c>
      <c r="AJ432" s="64">
        <v>745194.75919100002</v>
      </c>
      <c r="AK432" s="67">
        <f t="shared" si="154"/>
        <v>10986139.9348899</v>
      </c>
      <c r="AL432" s="64">
        <v>13024017.68</v>
      </c>
      <c r="AM432" s="68">
        <v>5064.5200000000004</v>
      </c>
      <c r="AN432" s="64">
        <v>908651.80777800002</v>
      </c>
      <c r="AO432" s="67">
        <f t="shared" si="155"/>
        <v>13412081.4874442</v>
      </c>
      <c r="AP432" s="69"/>
      <c r="AQ432" s="69"/>
      <c r="AR432" s="69"/>
      <c r="AS432" s="69"/>
      <c r="AT432" s="69"/>
      <c r="AU432" s="71"/>
      <c r="AV432" s="64">
        <v>19</v>
      </c>
      <c r="AW432" s="64">
        <v>23</v>
      </c>
      <c r="AX432" s="64">
        <v>39</v>
      </c>
      <c r="AY432" s="64">
        <v>55</v>
      </c>
      <c r="AZ432" s="64"/>
      <c r="BA432" s="64"/>
      <c r="BB432" s="64"/>
      <c r="BC432" s="64"/>
      <c r="BD432" s="72">
        <f t="shared" si="156"/>
        <v>11350549.82</v>
      </c>
      <c r="BE432" s="73">
        <f t="shared" si="148"/>
        <v>2551.83</v>
      </c>
      <c r="BF432" s="74">
        <f t="shared" si="163"/>
        <v>3373.62</v>
      </c>
      <c r="BG432" s="66">
        <f t="shared" si="149"/>
        <v>3655321.92</v>
      </c>
      <c r="BH432" s="75">
        <f t="shared" si="157"/>
        <v>1.3708187895370182E-3</v>
      </c>
      <c r="BI432" s="76">
        <f t="shared" si="158"/>
        <v>1.37081878953702E-3</v>
      </c>
      <c r="BJ432" s="76">
        <f>+BI432-'Izračun udjela za 2024. (euri)'!BI432</f>
        <v>1.2474377577989873E-7</v>
      </c>
    </row>
    <row r="433" spans="1:62" ht="15.75" customHeight="1" x14ac:dyDescent="0.25">
      <c r="A433" s="60">
        <v>1</v>
      </c>
      <c r="B433" s="61">
        <v>483</v>
      </c>
      <c r="C433" s="61">
        <v>7</v>
      </c>
      <c r="D433" s="62" t="s">
        <v>87</v>
      </c>
      <c r="E433" s="62" t="s">
        <v>512</v>
      </c>
      <c r="F433" s="63">
        <v>2379</v>
      </c>
      <c r="G433" s="64">
        <v>10</v>
      </c>
      <c r="H433" s="64">
        <v>2800211.86</v>
      </c>
      <c r="I433" s="65">
        <v>0</v>
      </c>
      <c r="J433" s="66">
        <v>3080233.0460000001</v>
      </c>
      <c r="K433" s="64">
        <v>2542205.29</v>
      </c>
      <c r="L433" s="65">
        <v>0</v>
      </c>
      <c r="M433" s="66">
        <v>2796425.8190000001</v>
      </c>
      <c r="N433" s="64">
        <v>1997578.8</v>
      </c>
      <c r="O433" s="65">
        <v>0</v>
      </c>
      <c r="P433" s="66">
        <v>2197336.6800000002</v>
      </c>
      <c r="Q433" s="64">
        <v>2059458.37</v>
      </c>
      <c r="R433" s="65">
        <v>0</v>
      </c>
      <c r="S433" s="66">
        <f t="shared" si="150"/>
        <v>2265404.2070000004</v>
      </c>
      <c r="T433" s="64">
        <v>2082802.81</v>
      </c>
      <c r="U433" s="65">
        <v>0</v>
      </c>
      <c r="V433" s="67">
        <f t="shared" si="151"/>
        <v>2291083.091</v>
      </c>
      <c r="W433" s="64">
        <v>2442836.2400000002</v>
      </c>
      <c r="X433" s="65">
        <v>0</v>
      </c>
      <c r="Y433" s="67">
        <f t="shared" si="147"/>
        <v>2687119.8640000005</v>
      </c>
      <c r="Z433" s="64">
        <v>2948109.94</v>
      </c>
      <c r="AA433" s="68">
        <v>18460.32</v>
      </c>
      <c r="AB433" s="65">
        <v>0</v>
      </c>
      <c r="AC433" s="67">
        <f t="shared" si="152"/>
        <v>3250664.5820000004</v>
      </c>
      <c r="AD433" s="64">
        <v>2280806.0699999998</v>
      </c>
      <c r="AE433" s="68">
        <v>9229.24</v>
      </c>
      <c r="AF433" s="65">
        <v>0</v>
      </c>
      <c r="AG433" s="67">
        <f t="shared" si="153"/>
        <v>2520184.5129999998</v>
      </c>
      <c r="AH433" s="64">
        <v>2453009.5</v>
      </c>
      <c r="AI433" s="68">
        <v>2601.0300000000002</v>
      </c>
      <c r="AJ433" s="64">
        <v>0</v>
      </c>
      <c r="AK433" s="67">
        <f t="shared" si="154"/>
        <v>2716899.3170000003</v>
      </c>
      <c r="AL433" s="64">
        <v>3237400.42</v>
      </c>
      <c r="AM433" s="68">
        <v>2612.5300000000002</v>
      </c>
      <c r="AN433" s="64">
        <v>0</v>
      </c>
      <c r="AO433" s="67">
        <f t="shared" si="155"/>
        <v>3587966.6790000005</v>
      </c>
      <c r="AP433" s="69"/>
      <c r="AQ433" s="69"/>
      <c r="AR433" s="69"/>
      <c r="AS433" s="69"/>
      <c r="AT433" s="69"/>
      <c r="AU433" s="71"/>
      <c r="AV433" s="64">
        <v>17</v>
      </c>
      <c r="AW433" s="64">
        <v>13</v>
      </c>
      <c r="AX433" s="64">
        <v>13</v>
      </c>
      <c r="AY433" s="64">
        <v>18</v>
      </c>
      <c r="AZ433" s="64"/>
      <c r="BA433" s="64"/>
      <c r="BB433" s="64"/>
      <c r="BC433" s="64"/>
      <c r="BD433" s="72">
        <f t="shared" si="156"/>
        <v>2952566.99</v>
      </c>
      <c r="BE433" s="73">
        <f t="shared" si="148"/>
        <v>1241.0999999999999</v>
      </c>
      <c r="BF433" s="74">
        <f t="shared" si="163"/>
        <v>3373.62</v>
      </c>
      <c r="BG433" s="66">
        <f t="shared" si="149"/>
        <v>5073265.08</v>
      </c>
      <c r="BH433" s="75">
        <f t="shared" si="157"/>
        <v>1.9025758190857301E-3</v>
      </c>
      <c r="BI433" s="76">
        <f t="shared" si="158"/>
        <v>1.9025758190857299E-3</v>
      </c>
      <c r="BJ433" s="76">
        <f>+BI433-'Izračun udjela za 2024. (euri)'!BI433</f>
        <v>2.1050043339920083E-8</v>
      </c>
    </row>
    <row r="434" spans="1:62" ht="15.75" customHeight="1" x14ac:dyDescent="0.25">
      <c r="A434" s="60">
        <v>1</v>
      </c>
      <c r="B434" s="61">
        <v>484</v>
      </c>
      <c r="C434" s="61">
        <v>5</v>
      </c>
      <c r="D434" s="62" t="s">
        <v>87</v>
      </c>
      <c r="E434" s="62" t="s">
        <v>513</v>
      </c>
      <c r="F434" s="63">
        <v>4915</v>
      </c>
      <c r="G434" s="64">
        <v>10</v>
      </c>
      <c r="H434" s="64">
        <v>7061925.7800000003</v>
      </c>
      <c r="I434" s="65">
        <v>635574.27370000002</v>
      </c>
      <c r="J434" s="66">
        <v>7068986.6569300015</v>
      </c>
      <c r="K434" s="64">
        <v>7179825.9500000002</v>
      </c>
      <c r="L434" s="65">
        <v>646185.25549999997</v>
      </c>
      <c r="M434" s="66">
        <v>7187004.7639500005</v>
      </c>
      <c r="N434" s="64">
        <v>6662432.1600000001</v>
      </c>
      <c r="O434" s="65">
        <v>599618.92469999997</v>
      </c>
      <c r="P434" s="66">
        <v>6669094.5588300005</v>
      </c>
      <c r="Q434" s="64">
        <v>7495701.1100000003</v>
      </c>
      <c r="R434" s="65">
        <v>677742.96939999994</v>
      </c>
      <c r="S434" s="66">
        <f t="shared" si="150"/>
        <v>7499753.9546600012</v>
      </c>
      <c r="T434" s="64">
        <v>6400119.5800000001</v>
      </c>
      <c r="U434" s="65">
        <v>580420.92529299995</v>
      </c>
      <c r="V434" s="67">
        <f t="shared" si="151"/>
        <v>6401668.5201777006</v>
      </c>
      <c r="W434" s="64">
        <v>8641895.6500000004</v>
      </c>
      <c r="X434" s="65">
        <v>785627.16865799995</v>
      </c>
      <c r="Y434" s="67">
        <f t="shared" si="147"/>
        <v>8641895.3294762019</v>
      </c>
      <c r="Z434" s="64">
        <v>9814884.2899999991</v>
      </c>
      <c r="AA434" s="68">
        <v>8085</v>
      </c>
      <c r="AB434" s="65">
        <v>892262.45487999998</v>
      </c>
      <c r="AC434" s="67">
        <f t="shared" si="152"/>
        <v>9814884.0186320003</v>
      </c>
      <c r="AD434" s="64">
        <v>10581626.300000001</v>
      </c>
      <c r="AE434" s="68">
        <v>5795</v>
      </c>
      <c r="AF434" s="65">
        <v>967635.29093500006</v>
      </c>
      <c r="AG434" s="67">
        <f t="shared" si="153"/>
        <v>10575390.109971501</v>
      </c>
      <c r="AH434" s="64">
        <v>9937326.7300000004</v>
      </c>
      <c r="AI434" s="68">
        <v>0</v>
      </c>
      <c r="AJ434" s="64">
        <v>909207.06923499994</v>
      </c>
      <c r="AK434" s="67">
        <f t="shared" si="154"/>
        <v>9934231.6268415004</v>
      </c>
      <c r="AL434" s="64">
        <v>11767710.029999999</v>
      </c>
      <c r="AM434" s="68">
        <v>20.66</v>
      </c>
      <c r="AN434" s="64">
        <v>769257.34169899998</v>
      </c>
      <c r="AO434" s="67">
        <f t="shared" si="155"/>
        <v>12101575.231131099</v>
      </c>
      <c r="AP434" s="69"/>
      <c r="AQ434" s="69"/>
      <c r="AR434" s="69"/>
      <c r="AS434" s="69"/>
      <c r="AT434" s="69"/>
      <c r="AU434" s="71"/>
      <c r="AV434" s="64">
        <v>0</v>
      </c>
      <c r="AW434" s="64">
        <v>0</v>
      </c>
      <c r="AX434" s="64">
        <v>2</v>
      </c>
      <c r="AY434" s="64">
        <v>2</v>
      </c>
      <c r="AZ434" s="64"/>
      <c r="BA434" s="64"/>
      <c r="BB434" s="64"/>
      <c r="BC434" s="64"/>
      <c r="BD434" s="72">
        <f t="shared" si="156"/>
        <v>10213595.26</v>
      </c>
      <c r="BE434" s="73">
        <f t="shared" si="148"/>
        <v>2078.0500000000002</v>
      </c>
      <c r="BF434" s="74">
        <f t="shared" si="163"/>
        <v>3373.62</v>
      </c>
      <c r="BG434" s="66">
        <f t="shared" si="149"/>
        <v>6367726.5499999989</v>
      </c>
      <c r="BH434" s="75">
        <f t="shared" si="157"/>
        <v>2.3880247464972198E-3</v>
      </c>
      <c r="BI434" s="76">
        <f t="shared" si="158"/>
        <v>2.3880247464972198E-3</v>
      </c>
      <c r="BJ434" s="76">
        <f>+BI434-'Izračun udjela za 2024. (euri)'!BI434</f>
        <v>1.5760898470010276E-8</v>
      </c>
    </row>
    <row r="435" spans="1:62" ht="15.75" customHeight="1" x14ac:dyDescent="0.25">
      <c r="A435" s="60">
        <v>1</v>
      </c>
      <c r="B435" s="61">
        <v>485</v>
      </c>
      <c r="C435" s="61">
        <v>14</v>
      </c>
      <c r="D435" s="62" t="s">
        <v>87</v>
      </c>
      <c r="E435" s="62" t="s">
        <v>514</v>
      </c>
      <c r="F435" s="63">
        <v>1626</v>
      </c>
      <c r="G435" s="64">
        <v>10</v>
      </c>
      <c r="H435" s="64">
        <v>1493620.11</v>
      </c>
      <c r="I435" s="65">
        <v>0</v>
      </c>
      <c r="J435" s="66">
        <v>1642982.1210000003</v>
      </c>
      <c r="K435" s="64">
        <v>1251928.8400000001</v>
      </c>
      <c r="L435" s="65">
        <v>0</v>
      </c>
      <c r="M435" s="66">
        <v>1377121.7240000002</v>
      </c>
      <c r="N435" s="64">
        <v>627922.44999999995</v>
      </c>
      <c r="O435" s="65">
        <v>0</v>
      </c>
      <c r="P435" s="66">
        <v>690714.69499999995</v>
      </c>
      <c r="Q435" s="64">
        <v>896869.25</v>
      </c>
      <c r="R435" s="65">
        <v>0</v>
      </c>
      <c r="S435" s="66">
        <f t="shared" si="150"/>
        <v>986556.17500000005</v>
      </c>
      <c r="T435" s="64">
        <v>865696.24</v>
      </c>
      <c r="U435" s="65">
        <v>0</v>
      </c>
      <c r="V435" s="67">
        <f t="shared" si="151"/>
        <v>952265.86400000006</v>
      </c>
      <c r="W435" s="64">
        <v>928026.25</v>
      </c>
      <c r="X435" s="65">
        <v>0</v>
      </c>
      <c r="Y435" s="67">
        <f t="shared" si="147"/>
        <v>1020828.8750000001</v>
      </c>
      <c r="Z435" s="64">
        <v>1045410.82</v>
      </c>
      <c r="AA435" s="68">
        <v>0</v>
      </c>
      <c r="AB435" s="65">
        <v>0</v>
      </c>
      <c r="AC435" s="67">
        <f t="shared" si="152"/>
        <v>1149951.902</v>
      </c>
      <c r="AD435" s="64">
        <v>919892.41</v>
      </c>
      <c r="AE435" s="68">
        <v>0</v>
      </c>
      <c r="AF435" s="65">
        <v>0</v>
      </c>
      <c r="AG435" s="67">
        <f t="shared" si="153"/>
        <v>1011881.6510000001</v>
      </c>
      <c r="AH435" s="64">
        <v>1028910.7</v>
      </c>
      <c r="AI435" s="68">
        <v>0</v>
      </c>
      <c r="AJ435" s="64">
        <v>0</v>
      </c>
      <c r="AK435" s="67">
        <f t="shared" si="154"/>
        <v>1131801.77</v>
      </c>
      <c r="AL435" s="64">
        <v>1303039.79</v>
      </c>
      <c r="AM435" s="68">
        <v>0</v>
      </c>
      <c r="AN435" s="64">
        <v>0</v>
      </c>
      <c r="AO435" s="67">
        <f t="shared" si="155"/>
        <v>1433343.7690000001</v>
      </c>
      <c r="AP435" s="69"/>
      <c r="AQ435" s="69"/>
      <c r="AR435" s="69"/>
      <c r="AS435" s="69"/>
      <c r="AT435" s="69"/>
      <c r="AU435" s="71"/>
      <c r="AV435" s="64">
        <v>0</v>
      </c>
      <c r="AW435" s="64">
        <v>0</v>
      </c>
      <c r="AX435" s="64">
        <v>0</v>
      </c>
      <c r="AY435" s="64">
        <v>0</v>
      </c>
      <c r="AZ435" s="64"/>
      <c r="BA435" s="64"/>
      <c r="BB435" s="64"/>
      <c r="BC435" s="64"/>
      <c r="BD435" s="72">
        <f t="shared" si="156"/>
        <v>1149561.5900000001</v>
      </c>
      <c r="BE435" s="73">
        <f t="shared" si="148"/>
        <v>706.99</v>
      </c>
      <c r="BF435" s="74">
        <f t="shared" si="163"/>
        <v>3373.62</v>
      </c>
      <c r="BG435" s="66">
        <f t="shared" si="149"/>
        <v>4335940.38</v>
      </c>
      <c r="BH435" s="75">
        <f t="shared" si="157"/>
        <v>1.626064317535206E-3</v>
      </c>
      <c r="BI435" s="76">
        <f t="shared" si="158"/>
        <v>1.6260643175352099E-3</v>
      </c>
      <c r="BJ435" s="76">
        <f>+BI435-'Izračun udjela za 2024. (euri)'!BI435</f>
        <v>6.810177369948045E-9</v>
      </c>
    </row>
    <row r="436" spans="1:62" ht="15.75" customHeight="1" x14ac:dyDescent="0.25">
      <c r="A436" s="60">
        <v>1</v>
      </c>
      <c r="B436" s="61">
        <v>486</v>
      </c>
      <c r="C436" s="61">
        <v>5</v>
      </c>
      <c r="D436" s="62" t="s">
        <v>87</v>
      </c>
      <c r="E436" s="62" t="s">
        <v>515</v>
      </c>
      <c r="F436" s="63">
        <v>3020</v>
      </c>
      <c r="G436" s="64">
        <v>10</v>
      </c>
      <c r="H436" s="64">
        <v>4174496.75</v>
      </c>
      <c r="I436" s="65">
        <v>196798.4957</v>
      </c>
      <c r="J436" s="66">
        <v>4375468.0797300003</v>
      </c>
      <c r="K436" s="64">
        <v>4125067.16</v>
      </c>
      <c r="L436" s="65">
        <v>194468.1985</v>
      </c>
      <c r="M436" s="66">
        <v>4323658.8576500006</v>
      </c>
      <c r="N436" s="64">
        <v>3908979.68</v>
      </c>
      <c r="O436" s="65">
        <v>184280.89259999999</v>
      </c>
      <c r="P436" s="66">
        <v>4097168.6661400008</v>
      </c>
      <c r="Q436" s="64">
        <v>4413325.2</v>
      </c>
      <c r="R436" s="65">
        <v>209240.15609999999</v>
      </c>
      <c r="S436" s="66">
        <f t="shared" si="150"/>
        <v>4624493.5482900003</v>
      </c>
      <c r="T436" s="64">
        <v>4778762.18</v>
      </c>
      <c r="U436" s="65">
        <v>226653.26257699999</v>
      </c>
      <c r="V436" s="67">
        <f t="shared" si="151"/>
        <v>5007319.8091652999</v>
      </c>
      <c r="W436" s="64">
        <v>5484992.4199999999</v>
      </c>
      <c r="X436" s="65">
        <v>261189.939579</v>
      </c>
      <c r="Y436" s="67">
        <f t="shared" si="147"/>
        <v>5746182.7284631003</v>
      </c>
      <c r="Z436" s="64">
        <v>6401419.3899999997</v>
      </c>
      <c r="AA436" s="68">
        <v>5581.5</v>
      </c>
      <c r="AB436" s="65">
        <v>304829.24055500003</v>
      </c>
      <c r="AC436" s="67">
        <f t="shared" si="152"/>
        <v>6706249.1643894995</v>
      </c>
      <c r="AD436" s="64">
        <v>6557914.4199999999</v>
      </c>
      <c r="AE436" s="68">
        <v>3190.15</v>
      </c>
      <c r="AF436" s="65">
        <v>308168.486447</v>
      </c>
      <c r="AG436" s="67">
        <f t="shared" si="153"/>
        <v>6891011.3619082998</v>
      </c>
      <c r="AH436" s="64">
        <v>6604381.75</v>
      </c>
      <c r="AI436" s="68">
        <v>4176.0200000000004</v>
      </c>
      <c r="AJ436" s="64">
        <v>316676.85077800002</v>
      </c>
      <c r="AK436" s="67">
        <f t="shared" si="154"/>
        <v>6963031.7671442004</v>
      </c>
      <c r="AL436" s="64">
        <v>8327380.21</v>
      </c>
      <c r="AM436" s="68">
        <v>3599.25</v>
      </c>
      <c r="AN436" s="64">
        <v>394358.065955</v>
      </c>
      <c r="AO436" s="67">
        <f t="shared" si="155"/>
        <v>8780115.1834495012</v>
      </c>
      <c r="AP436" s="69"/>
      <c r="AQ436" s="69"/>
      <c r="AR436" s="69"/>
      <c r="AS436" s="69"/>
      <c r="AT436" s="69"/>
      <c r="AU436" s="71"/>
      <c r="AV436" s="64">
        <v>0</v>
      </c>
      <c r="AW436" s="64">
        <v>12</v>
      </c>
      <c r="AX436" s="64">
        <v>31</v>
      </c>
      <c r="AY436" s="64">
        <v>35</v>
      </c>
      <c r="AZ436" s="64"/>
      <c r="BA436" s="64"/>
      <c r="BB436" s="64"/>
      <c r="BC436" s="64"/>
      <c r="BD436" s="72">
        <f t="shared" si="156"/>
        <v>7017318.04</v>
      </c>
      <c r="BE436" s="73">
        <f t="shared" si="148"/>
        <v>2323.62</v>
      </c>
      <c r="BF436" s="74">
        <f t="shared" si="163"/>
        <v>3373.62</v>
      </c>
      <c r="BG436" s="66">
        <f t="shared" si="149"/>
        <v>3171000</v>
      </c>
      <c r="BH436" s="75">
        <f t="shared" si="157"/>
        <v>1.1891883879879682E-3</v>
      </c>
      <c r="BI436" s="76">
        <f t="shared" si="158"/>
        <v>1.18918838798797E-3</v>
      </c>
      <c r="BJ436" s="76">
        <f>+BI436-'Izračun udjela za 2024. (euri)'!BI436</f>
        <v>7.2531575310078034E-8</v>
      </c>
    </row>
    <row r="437" spans="1:62" ht="15.75" customHeight="1" x14ac:dyDescent="0.25">
      <c r="A437" s="60">
        <v>1</v>
      </c>
      <c r="B437" s="61">
        <v>487</v>
      </c>
      <c r="C437" s="61">
        <v>16</v>
      </c>
      <c r="D437" s="62" t="s">
        <v>91</v>
      </c>
      <c r="E437" s="62" t="s">
        <v>516</v>
      </c>
      <c r="F437" s="63">
        <v>30842</v>
      </c>
      <c r="G437" s="64">
        <v>15</v>
      </c>
      <c r="H437" s="64">
        <v>71134887.180000007</v>
      </c>
      <c r="I437" s="65">
        <v>8676681.7544</v>
      </c>
      <c r="J437" s="66">
        <v>71826936.239440009</v>
      </c>
      <c r="K437" s="64">
        <v>70155930.319999993</v>
      </c>
      <c r="L437" s="65">
        <v>8491831.1261999998</v>
      </c>
      <c r="M437" s="66">
        <v>70913714.072869986</v>
      </c>
      <c r="N437" s="64">
        <v>63173352.539999999</v>
      </c>
      <c r="O437" s="65">
        <v>7194935.7396</v>
      </c>
      <c r="P437" s="66">
        <v>64375179.320459992</v>
      </c>
      <c r="Q437" s="64">
        <v>65693590.5</v>
      </c>
      <c r="R437" s="65">
        <v>7514746.3360000001</v>
      </c>
      <c r="S437" s="66">
        <f t="shared" si="150"/>
        <v>66905670.78859999</v>
      </c>
      <c r="T437" s="64">
        <v>61259663.5</v>
      </c>
      <c r="U437" s="65">
        <v>7024865.610595</v>
      </c>
      <c r="V437" s="67">
        <f t="shared" si="151"/>
        <v>62370017.572815739</v>
      </c>
      <c r="W437" s="64">
        <v>66882834.810000002</v>
      </c>
      <c r="X437" s="65">
        <v>7488176.695967</v>
      </c>
      <c r="Y437" s="67">
        <f t="shared" si="147"/>
        <v>68303856.83113794</v>
      </c>
      <c r="Z437" s="64">
        <v>80209836.280000001</v>
      </c>
      <c r="AA437" s="68">
        <v>182879.45</v>
      </c>
      <c r="AB437" s="65">
        <v>9227689.2420959994</v>
      </c>
      <c r="AC437" s="67">
        <f t="shared" si="152"/>
        <v>81472632.726089582</v>
      </c>
      <c r="AD437" s="64">
        <v>88391910.709999993</v>
      </c>
      <c r="AE437" s="68">
        <v>44399.72</v>
      </c>
      <c r="AF437" s="65">
        <v>10334426.257804999</v>
      </c>
      <c r="AG437" s="67">
        <f t="shared" si="153"/>
        <v>89794397.442024231</v>
      </c>
      <c r="AH437" s="64">
        <v>73931062.950000003</v>
      </c>
      <c r="AI437" s="68">
        <v>36252.51</v>
      </c>
      <c r="AJ437" s="64">
        <v>6721017.6443840005</v>
      </c>
      <c r="AK437" s="67">
        <f t="shared" si="154"/>
        <v>77399936.7149584</v>
      </c>
      <c r="AL437" s="64">
        <v>86732837.569999993</v>
      </c>
      <c r="AM437" s="68">
        <v>27611.58</v>
      </c>
      <c r="AN437" s="64">
        <v>7884817.3427100005</v>
      </c>
      <c r="AO437" s="67">
        <f t="shared" si="155"/>
        <v>90831494.944383487</v>
      </c>
      <c r="AP437" s="69"/>
      <c r="AQ437" s="69"/>
      <c r="AR437" s="69"/>
      <c r="AS437" s="69"/>
      <c r="AT437" s="69"/>
      <c r="AU437" s="71"/>
      <c r="AV437" s="64">
        <v>31</v>
      </c>
      <c r="AW437" s="64">
        <v>46</v>
      </c>
      <c r="AX437" s="64">
        <v>87</v>
      </c>
      <c r="AY437" s="64">
        <v>109</v>
      </c>
      <c r="AZ437" s="64"/>
      <c r="BA437" s="64"/>
      <c r="BB437" s="64"/>
      <c r="BC437" s="64"/>
      <c r="BD437" s="72">
        <f t="shared" si="156"/>
        <v>81560463.730000004</v>
      </c>
      <c r="BE437" s="73">
        <f t="shared" si="148"/>
        <v>2644.46</v>
      </c>
      <c r="BF437" s="74">
        <f>+$BJ$601</f>
        <v>3415.13</v>
      </c>
      <c r="BG437" s="66">
        <f t="shared" si="149"/>
        <v>23769004.140000001</v>
      </c>
      <c r="BH437" s="75">
        <f t="shared" si="157"/>
        <v>8.9138516926288054E-3</v>
      </c>
      <c r="BI437" s="76">
        <f t="shared" si="158"/>
        <v>8.9138516926288106E-3</v>
      </c>
      <c r="BJ437" s="76">
        <f>+BI437-'Izračun udjela za 2024. (euri)'!BI437</f>
        <v>-4.2203590621021914E-7</v>
      </c>
    </row>
    <row r="438" spans="1:62" ht="15.75" customHeight="1" x14ac:dyDescent="0.25">
      <c r="A438" s="60">
        <v>1</v>
      </c>
      <c r="B438" s="61">
        <v>488</v>
      </c>
      <c r="C438" s="61">
        <v>8</v>
      </c>
      <c r="D438" s="62" t="s">
        <v>87</v>
      </c>
      <c r="E438" s="62" t="s">
        <v>517</v>
      </c>
      <c r="F438" s="63">
        <v>3226</v>
      </c>
      <c r="G438" s="64">
        <v>10</v>
      </c>
      <c r="H438" s="64">
        <v>6627770.5499999998</v>
      </c>
      <c r="I438" s="65">
        <v>0</v>
      </c>
      <c r="J438" s="66">
        <v>7290547.6050000004</v>
      </c>
      <c r="K438" s="64">
        <v>7292345.0499999998</v>
      </c>
      <c r="L438" s="65">
        <v>0</v>
      </c>
      <c r="M438" s="66">
        <v>8021579.5550000006</v>
      </c>
      <c r="N438" s="64">
        <v>6526770.5099999998</v>
      </c>
      <c r="O438" s="65">
        <v>0</v>
      </c>
      <c r="P438" s="66">
        <v>7179447.5610000007</v>
      </c>
      <c r="Q438" s="64">
        <v>7314084.8700000001</v>
      </c>
      <c r="R438" s="65">
        <v>0</v>
      </c>
      <c r="S438" s="66">
        <f t="shared" si="150"/>
        <v>8045493.3570000008</v>
      </c>
      <c r="T438" s="64">
        <v>6484887.6900000004</v>
      </c>
      <c r="U438" s="65">
        <v>0</v>
      </c>
      <c r="V438" s="67">
        <f t="shared" si="151"/>
        <v>7133376.4590000007</v>
      </c>
      <c r="W438" s="64">
        <v>8270924.5199999996</v>
      </c>
      <c r="X438" s="65">
        <v>0</v>
      </c>
      <c r="Y438" s="67">
        <f t="shared" si="147"/>
        <v>9098016.972000001</v>
      </c>
      <c r="Z438" s="64">
        <v>8313313.9699999997</v>
      </c>
      <c r="AA438" s="68">
        <v>262343.24</v>
      </c>
      <c r="AB438" s="65">
        <v>0</v>
      </c>
      <c r="AC438" s="67">
        <f t="shared" si="152"/>
        <v>10883917.803000001</v>
      </c>
      <c r="AD438" s="64">
        <v>7555392.6100000003</v>
      </c>
      <c r="AE438" s="68">
        <v>245199.63</v>
      </c>
      <c r="AF438" s="65">
        <v>0</v>
      </c>
      <c r="AG438" s="67">
        <f t="shared" si="153"/>
        <v>10088862.278000001</v>
      </c>
      <c r="AH438" s="64">
        <v>6742897.9500000002</v>
      </c>
      <c r="AI438" s="68">
        <v>371445.71</v>
      </c>
      <c r="AJ438" s="64">
        <v>0</v>
      </c>
      <c r="AK438" s="67">
        <f t="shared" si="154"/>
        <v>9465447.4640000015</v>
      </c>
      <c r="AL438" s="64">
        <v>7852540.4800000004</v>
      </c>
      <c r="AM438" s="68">
        <v>417460.57</v>
      </c>
      <c r="AN438" s="64">
        <v>0</v>
      </c>
      <c r="AO438" s="67">
        <f t="shared" si="155"/>
        <v>10684937.901000001</v>
      </c>
      <c r="AP438" s="69"/>
      <c r="AQ438" s="69"/>
      <c r="AR438" s="69"/>
      <c r="AS438" s="69"/>
      <c r="AT438" s="69"/>
      <c r="AU438" s="71"/>
      <c r="AV438" s="64">
        <v>1229</v>
      </c>
      <c r="AW438" s="64">
        <v>1241</v>
      </c>
      <c r="AX438" s="64">
        <v>1489</v>
      </c>
      <c r="AY438" s="64">
        <v>1519</v>
      </c>
      <c r="AZ438" s="64"/>
      <c r="BA438" s="64"/>
      <c r="BB438" s="64"/>
      <c r="BC438" s="64"/>
      <c r="BD438" s="72">
        <f t="shared" si="156"/>
        <v>10044236.48</v>
      </c>
      <c r="BE438" s="73">
        <f t="shared" si="148"/>
        <v>3113.53</v>
      </c>
      <c r="BF438" s="74">
        <f t="shared" ref="BF438:BF440" si="164">+$BJ$600</f>
        <v>3373.62</v>
      </c>
      <c r="BG438" s="66">
        <f t="shared" si="149"/>
        <v>839050.33999999904</v>
      </c>
      <c r="BH438" s="75">
        <f t="shared" si="157"/>
        <v>3.1466065003637827E-4</v>
      </c>
      <c r="BI438" s="76">
        <f t="shared" si="158"/>
        <v>3.14660650036378E-4</v>
      </c>
      <c r="BJ438" s="76">
        <f>+BI438-'Izračun udjela za 2024. (euri)'!BI438</f>
        <v>8.9002703353971337E-8</v>
      </c>
    </row>
    <row r="439" spans="1:62" ht="15.75" customHeight="1" x14ac:dyDescent="0.25">
      <c r="A439" s="77">
        <v>1</v>
      </c>
      <c r="B439" s="78">
        <v>489</v>
      </c>
      <c r="C439" s="78">
        <v>13</v>
      </c>
      <c r="D439" s="79" t="s">
        <v>87</v>
      </c>
      <c r="E439" s="79" t="s">
        <v>518</v>
      </c>
      <c r="F439" s="63">
        <v>3045</v>
      </c>
      <c r="G439" s="64">
        <v>10</v>
      </c>
      <c r="H439" s="64">
        <v>3806998.27</v>
      </c>
      <c r="I439" s="65">
        <v>0</v>
      </c>
      <c r="J439" s="66">
        <v>4187698.0970000005</v>
      </c>
      <c r="K439" s="64">
        <v>4838458.3099999996</v>
      </c>
      <c r="L439" s="65">
        <v>0</v>
      </c>
      <c r="M439" s="66">
        <v>5322304.1409999998</v>
      </c>
      <c r="N439" s="64">
        <v>4525166.1399999997</v>
      </c>
      <c r="O439" s="65">
        <v>0</v>
      </c>
      <c r="P439" s="66">
        <v>4977682.7539999997</v>
      </c>
      <c r="Q439" s="64">
        <v>4870413.93</v>
      </c>
      <c r="R439" s="65">
        <v>0</v>
      </c>
      <c r="S439" s="66">
        <f t="shared" si="150"/>
        <v>5357455.3229999999</v>
      </c>
      <c r="T439" s="64">
        <v>4411114.97</v>
      </c>
      <c r="U439" s="65">
        <v>0</v>
      </c>
      <c r="V439" s="67">
        <f t="shared" si="151"/>
        <v>4852226.4670000002</v>
      </c>
      <c r="W439" s="64">
        <v>5710165.5099999998</v>
      </c>
      <c r="X439" s="65">
        <v>0</v>
      </c>
      <c r="Y439" s="67">
        <f t="shared" si="147"/>
        <v>6281182.0610000007</v>
      </c>
      <c r="Z439" s="64">
        <v>7148034.0099999998</v>
      </c>
      <c r="AA439" s="68">
        <v>1466766.49</v>
      </c>
      <c r="AB439" s="65">
        <v>0</v>
      </c>
      <c r="AC439" s="67">
        <f t="shared" si="152"/>
        <v>22407844.272</v>
      </c>
      <c r="AD439" s="64">
        <v>6829041.4299999997</v>
      </c>
      <c r="AE439" s="68">
        <v>2006184.53</v>
      </c>
      <c r="AF439" s="65">
        <v>0</v>
      </c>
      <c r="AG439" s="67">
        <f t="shared" si="153"/>
        <v>22399142.59</v>
      </c>
      <c r="AH439" s="64">
        <v>7019748.04</v>
      </c>
      <c r="AI439" s="68">
        <v>2887183.02</v>
      </c>
      <c r="AJ439" s="64">
        <v>0</v>
      </c>
      <c r="AK439" s="67">
        <f t="shared" si="154"/>
        <v>22544021.522</v>
      </c>
      <c r="AL439" s="64">
        <v>9103820.6999999993</v>
      </c>
      <c r="AM439" s="68">
        <v>3307528.6</v>
      </c>
      <c r="AN439" s="64">
        <v>0</v>
      </c>
      <c r="AO439" s="67">
        <f t="shared" si="155"/>
        <v>24146421.310000002</v>
      </c>
      <c r="AP439" s="69"/>
      <c r="AQ439" s="69"/>
      <c r="AR439" s="69"/>
      <c r="AS439" s="69"/>
      <c r="AT439" s="69"/>
      <c r="AU439" s="71"/>
      <c r="AV439" s="64">
        <v>9793</v>
      </c>
      <c r="AW439" s="64">
        <v>10360</v>
      </c>
      <c r="AX439" s="64">
        <v>10908</v>
      </c>
      <c r="AY439" s="64">
        <v>10770</v>
      </c>
      <c r="AZ439" s="64"/>
      <c r="BA439" s="64"/>
      <c r="BB439" s="64"/>
      <c r="BC439" s="64"/>
      <c r="BD439" s="72">
        <f t="shared" si="156"/>
        <v>19555722.350000001</v>
      </c>
      <c r="BE439" s="73">
        <f t="shared" si="148"/>
        <v>6422.24</v>
      </c>
      <c r="BF439" s="74">
        <f t="shared" si="164"/>
        <v>3373.62</v>
      </c>
      <c r="BG439" s="66">
        <f t="shared" si="149"/>
        <v>0</v>
      </c>
      <c r="BH439" s="75">
        <f t="shared" si="157"/>
        <v>0</v>
      </c>
      <c r="BI439" s="76">
        <f t="shared" si="158"/>
        <v>0</v>
      </c>
      <c r="BJ439" s="76">
        <f>+BI439-'Izračun udjela za 2024. (euri)'!BI439</f>
        <v>0</v>
      </c>
    </row>
    <row r="440" spans="1:62" ht="15.75" customHeight="1" x14ac:dyDescent="0.25">
      <c r="A440" s="60">
        <v>1</v>
      </c>
      <c r="B440" s="61">
        <v>490</v>
      </c>
      <c r="C440" s="61">
        <v>6</v>
      </c>
      <c r="D440" s="79" t="s">
        <v>87</v>
      </c>
      <c r="E440" s="62" t="s">
        <v>519</v>
      </c>
      <c r="F440" s="63">
        <v>3842</v>
      </c>
      <c r="G440" s="64">
        <v>10</v>
      </c>
      <c r="H440" s="64">
        <v>4037141.42</v>
      </c>
      <c r="I440" s="65">
        <v>0</v>
      </c>
      <c r="J440" s="66">
        <v>4440855.5619999999</v>
      </c>
      <c r="K440" s="64">
        <v>4328403.57</v>
      </c>
      <c r="L440" s="65">
        <v>0</v>
      </c>
      <c r="M440" s="66">
        <v>4761243.9270000011</v>
      </c>
      <c r="N440" s="64">
        <v>3004065.93</v>
      </c>
      <c r="O440" s="65">
        <v>0</v>
      </c>
      <c r="P440" s="66">
        <v>3304472.5230000005</v>
      </c>
      <c r="Q440" s="64">
        <v>3673505.32</v>
      </c>
      <c r="R440" s="65">
        <v>0</v>
      </c>
      <c r="S440" s="66">
        <f t="shared" si="150"/>
        <v>4040855.852</v>
      </c>
      <c r="T440" s="64">
        <v>3652874.06</v>
      </c>
      <c r="U440" s="65">
        <v>0</v>
      </c>
      <c r="V440" s="67">
        <f t="shared" si="151"/>
        <v>4018161.4660000005</v>
      </c>
      <c r="W440" s="64">
        <v>4504817.72</v>
      </c>
      <c r="X440" s="65">
        <v>0</v>
      </c>
      <c r="Y440" s="67">
        <f t="shared" si="147"/>
        <v>4955299.4920000006</v>
      </c>
      <c r="Z440" s="64">
        <v>5456962.1500000004</v>
      </c>
      <c r="AA440" s="68">
        <v>9970</v>
      </c>
      <c r="AB440" s="65">
        <v>0</v>
      </c>
      <c r="AC440" s="67">
        <f t="shared" si="152"/>
        <v>6002658.3650000012</v>
      </c>
      <c r="AD440" s="64">
        <v>5372048.1799999997</v>
      </c>
      <c r="AE440" s="68">
        <v>419.23</v>
      </c>
      <c r="AF440" s="65">
        <v>0</v>
      </c>
      <c r="AG440" s="67">
        <f t="shared" si="153"/>
        <v>5909252.9980000006</v>
      </c>
      <c r="AH440" s="64">
        <v>5354041.67</v>
      </c>
      <c r="AI440" s="68">
        <v>2686.89</v>
      </c>
      <c r="AJ440" s="64">
        <v>0</v>
      </c>
      <c r="AK440" s="67">
        <f t="shared" si="154"/>
        <v>5889445.8370000003</v>
      </c>
      <c r="AL440" s="64">
        <v>5742197.6600000001</v>
      </c>
      <c r="AM440" s="68">
        <v>0</v>
      </c>
      <c r="AN440" s="64">
        <v>0</v>
      </c>
      <c r="AO440" s="67">
        <f t="shared" si="155"/>
        <v>6316417.4260000009</v>
      </c>
      <c r="AP440" s="69"/>
      <c r="AQ440" s="69"/>
      <c r="AR440" s="69"/>
      <c r="AS440" s="69"/>
      <c r="AT440" s="69"/>
      <c r="AU440" s="71"/>
      <c r="AV440" s="64">
        <v>0</v>
      </c>
      <c r="AW440" s="64">
        <v>0</v>
      </c>
      <c r="AX440" s="64">
        <v>0</v>
      </c>
      <c r="AY440" s="64">
        <v>0</v>
      </c>
      <c r="AZ440" s="64"/>
      <c r="BA440" s="64"/>
      <c r="BB440" s="64"/>
      <c r="BC440" s="64"/>
      <c r="BD440" s="72">
        <f t="shared" si="156"/>
        <v>5814614.8200000003</v>
      </c>
      <c r="BE440" s="73">
        <f t="shared" si="148"/>
        <v>1513.43</v>
      </c>
      <c r="BF440" s="74">
        <f t="shared" si="164"/>
        <v>3373.62</v>
      </c>
      <c r="BG440" s="66">
        <f t="shared" si="149"/>
        <v>7146849.9799999995</v>
      </c>
      <c r="BH440" s="75">
        <f t="shared" si="157"/>
        <v>2.6802116073503758E-3</v>
      </c>
      <c r="BI440" s="76">
        <f t="shared" si="158"/>
        <v>2.6802116073503801E-3</v>
      </c>
      <c r="BJ440" s="76">
        <f>+BI440-'Izračun udjela za 2024. (euri)'!BI440</f>
        <v>9.6026379819980079E-8</v>
      </c>
    </row>
    <row r="441" spans="1:62" ht="15.75" customHeight="1" x14ac:dyDescent="0.25">
      <c r="A441" s="60">
        <v>1</v>
      </c>
      <c r="B441" s="61">
        <v>491</v>
      </c>
      <c r="C441" s="61">
        <v>10</v>
      </c>
      <c r="D441" s="79" t="s">
        <v>91</v>
      </c>
      <c r="E441" s="62" t="s">
        <v>520</v>
      </c>
      <c r="F441" s="63">
        <v>19302</v>
      </c>
      <c r="G441" s="64">
        <v>12</v>
      </c>
      <c r="H441" s="64">
        <v>43996466.640000001</v>
      </c>
      <c r="I441" s="65">
        <v>3996023.9445000002</v>
      </c>
      <c r="J441" s="66">
        <v>44800495.818960004</v>
      </c>
      <c r="K441" s="64">
        <v>42110946.460000001</v>
      </c>
      <c r="L441" s="65">
        <v>3835322.1061999998</v>
      </c>
      <c r="M441" s="66">
        <v>42868699.276256002</v>
      </c>
      <c r="N441" s="64">
        <v>35954157.509999998</v>
      </c>
      <c r="O441" s="65">
        <v>3234294.1464999998</v>
      </c>
      <c r="P441" s="66">
        <v>36646246.967119999</v>
      </c>
      <c r="Q441" s="64">
        <v>37285791.600000001</v>
      </c>
      <c r="R441" s="65">
        <v>3373264.0720000002</v>
      </c>
      <c r="S441" s="66">
        <f t="shared" si="150"/>
        <v>37982030.831360012</v>
      </c>
      <c r="T441" s="64">
        <v>34071882.399999999</v>
      </c>
      <c r="U441" s="65">
        <v>3086702.5772830001</v>
      </c>
      <c r="V441" s="67">
        <f t="shared" si="151"/>
        <v>34703401.401443042</v>
      </c>
      <c r="W441" s="64">
        <v>39586409.079999998</v>
      </c>
      <c r="X441" s="65">
        <v>3598767.6199869998</v>
      </c>
      <c r="Y441" s="67">
        <f t="shared" si="147"/>
        <v>40306158.435214564</v>
      </c>
      <c r="Z441" s="64">
        <v>44665222.479999997</v>
      </c>
      <c r="AA441" s="68">
        <v>126162.06</v>
      </c>
      <c r="AB441" s="65">
        <v>4060478.2362990002</v>
      </c>
      <c r="AC441" s="67">
        <f t="shared" si="152"/>
        <v>45393132.045745119</v>
      </c>
      <c r="AD441" s="64">
        <v>46210421.799999997</v>
      </c>
      <c r="AE441" s="68">
        <v>36001.97</v>
      </c>
      <c r="AF441" s="65">
        <v>4288361.3144079996</v>
      </c>
      <c r="AG441" s="67">
        <f t="shared" si="153"/>
        <v>46976225.537463047</v>
      </c>
      <c r="AH441" s="64">
        <v>41624974.43</v>
      </c>
      <c r="AI441" s="68">
        <v>25644.93</v>
      </c>
      <c r="AJ441" s="64">
        <v>3794432.4391040001</v>
      </c>
      <c r="AK441" s="67">
        <f t="shared" si="154"/>
        <v>42427164.708203524</v>
      </c>
      <c r="AL441" s="64">
        <v>52648281.810000002</v>
      </c>
      <c r="AM441" s="68">
        <v>23365.7</v>
      </c>
      <c r="AN441" s="64">
        <v>4775557.287854</v>
      </c>
      <c r="AO441" s="67">
        <f t="shared" si="155"/>
        <v>53690401.880803525</v>
      </c>
      <c r="AP441" s="69"/>
      <c r="AQ441" s="69"/>
      <c r="AR441" s="69"/>
      <c r="AS441" s="69"/>
      <c r="AT441" s="69"/>
      <c r="AU441" s="71"/>
      <c r="AV441" s="64">
        <v>34</v>
      </c>
      <c r="AW441" s="64">
        <v>38</v>
      </c>
      <c r="AX441" s="64">
        <v>51</v>
      </c>
      <c r="AY441" s="64">
        <v>59</v>
      </c>
      <c r="AZ441" s="64"/>
      <c r="BA441" s="64"/>
      <c r="BB441" s="64"/>
      <c r="BC441" s="64"/>
      <c r="BD441" s="72">
        <f t="shared" si="156"/>
        <v>45758616.520000003</v>
      </c>
      <c r="BE441" s="73">
        <f t="shared" si="148"/>
        <v>2370.67</v>
      </c>
      <c r="BF441" s="74">
        <f t="shared" ref="BF441:BF442" si="165">+$BJ$601</f>
        <v>3415.13</v>
      </c>
      <c r="BG441" s="66">
        <f t="shared" si="149"/>
        <v>20160166.920000002</v>
      </c>
      <c r="BH441" s="75">
        <f t="shared" si="157"/>
        <v>7.5604655948165135E-3</v>
      </c>
      <c r="BI441" s="76">
        <f t="shared" si="158"/>
        <v>7.56046559481651E-3</v>
      </c>
      <c r="BJ441" s="76">
        <f>+BI441-'Izračun udjela za 2024. (euri)'!BI441</f>
        <v>-3.6989714344033003E-7</v>
      </c>
    </row>
    <row r="442" spans="1:62" ht="15.75" customHeight="1" x14ac:dyDescent="0.25">
      <c r="A442" s="60">
        <v>1</v>
      </c>
      <c r="B442" s="61">
        <v>492</v>
      </c>
      <c r="C442" s="61">
        <v>17</v>
      </c>
      <c r="D442" s="79" t="s">
        <v>91</v>
      </c>
      <c r="E442" s="62" t="s">
        <v>521</v>
      </c>
      <c r="F442" s="63">
        <v>1918</v>
      </c>
      <c r="G442" s="64">
        <v>12</v>
      </c>
      <c r="H442" s="64">
        <v>3368977.55</v>
      </c>
      <c r="I442" s="65">
        <v>97144.445399999997</v>
      </c>
      <c r="J442" s="66">
        <v>3664453.0771520003</v>
      </c>
      <c r="K442" s="64">
        <v>3716445.79</v>
      </c>
      <c r="L442" s="65">
        <v>107163.66280000001</v>
      </c>
      <c r="M442" s="66">
        <v>4042395.9824640006</v>
      </c>
      <c r="N442" s="64">
        <v>3324517.65</v>
      </c>
      <c r="O442" s="65">
        <v>95862.4179</v>
      </c>
      <c r="P442" s="66">
        <v>3616093.859952</v>
      </c>
      <c r="Q442" s="64">
        <v>3359533.07</v>
      </c>
      <c r="R442" s="65">
        <v>98157.324200000003</v>
      </c>
      <c r="S442" s="66">
        <f t="shared" si="150"/>
        <v>3652740.8352959999</v>
      </c>
      <c r="T442" s="64">
        <v>3415966.23</v>
      </c>
      <c r="U442" s="65">
        <v>99992.489530999999</v>
      </c>
      <c r="V442" s="67">
        <f t="shared" si="151"/>
        <v>3713890.5893252804</v>
      </c>
      <c r="W442" s="64">
        <v>4018843.34</v>
      </c>
      <c r="X442" s="65">
        <v>117053.685803</v>
      </c>
      <c r="Y442" s="67">
        <f t="shared" si="147"/>
        <v>4370004.41270064</v>
      </c>
      <c r="Z442" s="64">
        <v>5748375.0899999999</v>
      </c>
      <c r="AA442" s="68">
        <v>548018.55000000005</v>
      </c>
      <c r="AB442" s="65">
        <v>167428.303048</v>
      </c>
      <c r="AC442" s="67">
        <f t="shared" si="152"/>
        <v>9260639.6253862418</v>
      </c>
      <c r="AD442" s="64">
        <v>4040460.27</v>
      </c>
      <c r="AE442" s="68">
        <v>508632.56</v>
      </c>
      <c r="AF442" s="65">
        <v>120050.505187</v>
      </c>
      <c r="AG442" s="67">
        <f t="shared" si="153"/>
        <v>7411350.4693905609</v>
      </c>
      <c r="AH442" s="64">
        <v>4381928.53</v>
      </c>
      <c r="AI442" s="68">
        <v>739700.92</v>
      </c>
      <c r="AJ442" s="64">
        <v>127628.94951400001</v>
      </c>
      <c r="AK442" s="67">
        <f t="shared" si="154"/>
        <v>7766750.4997443212</v>
      </c>
      <c r="AL442" s="64">
        <v>5066818.46</v>
      </c>
      <c r="AM442" s="68">
        <v>786925.03</v>
      </c>
      <c r="AN442" s="64">
        <v>147577.169306</v>
      </c>
      <c r="AO442" s="67">
        <f t="shared" si="155"/>
        <v>8388034.2119772807</v>
      </c>
      <c r="AP442" s="69"/>
      <c r="AQ442" s="69"/>
      <c r="AR442" s="69"/>
      <c r="AS442" s="69"/>
      <c r="AT442" s="69"/>
      <c r="AU442" s="71"/>
      <c r="AV442" s="64">
        <v>2157</v>
      </c>
      <c r="AW442" s="64">
        <v>2137</v>
      </c>
      <c r="AX442" s="64">
        <v>2280</v>
      </c>
      <c r="AY442" s="64">
        <v>2238</v>
      </c>
      <c r="AZ442" s="64"/>
      <c r="BA442" s="64"/>
      <c r="BB442" s="64"/>
      <c r="BC442" s="64"/>
      <c r="BD442" s="72">
        <f t="shared" si="156"/>
        <v>7439355.8399999999</v>
      </c>
      <c r="BE442" s="73">
        <f t="shared" si="148"/>
        <v>3878.7</v>
      </c>
      <c r="BF442" s="74">
        <f t="shared" si="165"/>
        <v>3415.13</v>
      </c>
      <c r="BG442" s="66">
        <f t="shared" si="149"/>
        <v>0</v>
      </c>
      <c r="BH442" s="75">
        <f t="shared" si="157"/>
        <v>0</v>
      </c>
      <c r="BI442" s="76">
        <f t="shared" si="158"/>
        <v>0</v>
      </c>
      <c r="BJ442" s="76">
        <f>+BI442-'Izračun udjela za 2024. (euri)'!BI442</f>
        <v>0</v>
      </c>
    </row>
    <row r="443" spans="1:62" ht="15.75" customHeight="1" x14ac:dyDescent="0.25">
      <c r="A443" s="60">
        <v>1</v>
      </c>
      <c r="B443" s="61">
        <v>493</v>
      </c>
      <c r="C443" s="61">
        <v>5</v>
      </c>
      <c r="D443" s="79" t="s">
        <v>87</v>
      </c>
      <c r="E443" s="62" t="s">
        <v>522</v>
      </c>
      <c r="F443" s="63">
        <v>1335</v>
      </c>
      <c r="G443" s="64">
        <v>10</v>
      </c>
      <c r="H443" s="64">
        <v>1088242.51</v>
      </c>
      <c r="I443" s="65">
        <v>97942.427100000001</v>
      </c>
      <c r="J443" s="66">
        <v>1089330.0911900001</v>
      </c>
      <c r="K443" s="64">
        <v>1086272.8899999999</v>
      </c>
      <c r="L443" s="65">
        <v>97765.139899999995</v>
      </c>
      <c r="M443" s="66">
        <v>1087358.52511</v>
      </c>
      <c r="N443" s="64">
        <v>815355.9</v>
      </c>
      <c r="O443" s="65">
        <v>73382.420899999997</v>
      </c>
      <c r="P443" s="66">
        <v>816170.82701000001</v>
      </c>
      <c r="Q443" s="64">
        <v>929222.29</v>
      </c>
      <c r="R443" s="65">
        <v>84501.815400000007</v>
      </c>
      <c r="S443" s="66">
        <f t="shared" si="150"/>
        <v>929192.5220600001</v>
      </c>
      <c r="T443" s="64">
        <v>953973.83</v>
      </c>
      <c r="U443" s="65">
        <v>86732.538771000007</v>
      </c>
      <c r="V443" s="67">
        <f t="shared" si="151"/>
        <v>953965.42035190004</v>
      </c>
      <c r="W443" s="64">
        <v>1243019.58</v>
      </c>
      <c r="X443" s="65">
        <v>113002.211283</v>
      </c>
      <c r="Y443" s="67">
        <f t="shared" si="147"/>
        <v>1243019.1055887002</v>
      </c>
      <c r="Z443" s="64">
        <v>1630253.41</v>
      </c>
      <c r="AA443" s="68">
        <v>28926.85</v>
      </c>
      <c r="AB443" s="65">
        <v>148205.31750899999</v>
      </c>
      <c r="AC443" s="67">
        <f t="shared" si="152"/>
        <v>1630252.9017401</v>
      </c>
      <c r="AD443" s="64">
        <v>1713121.51</v>
      </c>
      <c r="AE443" s="68">
        <v>0</v>
      </c>
      <c r="AF443" s="65">
        <v>159926.804359</v>
      </c>
      <c r="AG443" s="67">
        <f t="shared" si="153"/>
        <v>1708514.1762051003</v>
      </c>
      <c r="AH443" s="64">
        <v>1643186.67</v>
      </c>
      <c r="AI443" s="68">
        <v>3050.52</v>
      </c>
      <c r="AJ443" s="64">
        <v>156300.678732</v>
      </c>
      <c r="AK443" s="67">
        <f t="shared" si="154"/>
        <v>1635574.5903948001</v>
      </c>
      <c r="AL443" s="64">
        <v>1899431.69</v>
      </c>
      <c r="AM443" s="68">
        <v>330</v>
      </c>
      <c r="AN443" s="64">
        <v>170355.328469</v>
      </c>
      <c r="AO443" s="67">
        <f t="shared" si="155"/>
        <v>1901983.9976840999</v>
      </c>
      <c r="AP443" s="69"/>
      <c r="AQ443" s="69"/>
      <c r="AR443" s="69"/>
      <c r="AS443" s="69"/>
      <c r="AT443" s="69"/>
      <c r="AU443" s="71"/>
      <c r="AV443" s="64">
        <v>0</v>
      </c>
      <c r="AW443" s="64">
        <v>0</v>
      </c>
      <c r="AX443" s="64">
        <v>0</v>
      </c>
      <c r="AY443" s="64">
        <v>0</v>
      </c>
      <c r="AZ443" s="64"/>
      <c r="BA443" s="64"/>
      <c r="BB443" s="64"/>
      <c r="BC443" s="64"/>
      <c r="BD443" s="72">
        <f t="shared" si="156"/>
        <v>1623868.95</v>
      </c>
      <c r="BE443" s="73">
        <f t="shared" si="148"/>
        <v>1216.3800000000001</v>
      </c>
      <c r="BF443" s="74">
        <f t="shared" ref="BF443:BF448" si="166">+$BJ$600</f>
        <v>3373.62</v>
      </c>
      <c r="BG443" s="66">
        <f t="shared" si="149"/>
        <v>2879915.4</v>
      </c>
      <c r="BH443" s="75">
        <f t="shared" si="157"/>
        <v>1.0800258442345393E-3</v>
      </c>
      <c r="BI443" s="76">
        <f t="shared" si="158"/>
        <v>1.08002584423454E-3</v>
      </c>
      <c r="BJ443" s="76">
        <f>+BI443-'Izračun udjela za 2024. (euri)'!BI443</f>
        <v>1.5197038369905991E-8</v>
      </c>
    </row>
    <row r="444" spans="1:62" ht="15.75" customHeight="1" x14ac:dyDescent="0.25">
      <c r="A444" s="60">
        <v>1</v>
      </c>
      <c r="B444" s="61">
        <v>494</v>
      </c>
      <c r="C444" s="61">
        <v>14</v>
      </c>
      <c r="D444" s="79" t="s">
        <v>87</v>
      </c>
      <c r="E444" s="62" t="s">
        <v>523</v>
      </c>
      <c r="F444" s="63">
        <v>1496</v>
      </c>
      <c r="G444" s="64">
        <v>10</v>
      </c>
      <c r="H444" s="64">
        <v>1369243.6</v>
      </c>
      <c r="I444" s="65">
        <v>0</v>
      </c>
      <c r="J444" s="66">
        <v>1506167.9600000002</v>
      </c>
      <c r="K444" s="64">
        <v>1143937.29</v>
      </c>
      <c r="L444" s="65">
        <v>0</v>
      </c>
      <c r="M444" s="66">
        <v>1258331.0190000001</v>
      </c>
      <c r="N444" s="64">
        <v>677894.27</v>
      </c>
      <c r="O444" s="65">
        <v>0</v>
      </c>
      <c r="P444" s="66">
        <v>745683.69700000004</v>
      </c>
      <c r="Q444" s="64">
        <v>969566.47</v>
      </c>
      <c r="R444" s="65">
        <v>0</v>
      </c>
      <c r="S444" s="66">
        <f t="shared" si="150"/>
        <v>1066523.1170000001</v>
      </c>
      <c r="T444" s="64">
        <v>1202368.6399999999</v>
      </c>
      <c r="U444" s="65">
        <v>0</v>
      </c>
      <c r="V444" s="67">
        <f t="shared" si="151"/>
        <v>1322605.504</v>
      </c>
      <c r="W444" s="64">
        <v>1629201.53</v>
      </c>
      <c r="X444" s="65">
        <v>0</v>
      </c>
      <c r="Y444" s="67">
        <f t="shared" si="147"/>
        <v>1792121.6830000002</v>
      </c>
      <c r="Z444" s="64">
        <v>2164340.09</v>
      </c>
      <c r="AA444" s="68">
        <v>0</v>
      </c>
      <c r="AB444" s="65">
        <v>0</v>
      </c>
      <c r="AC444" s="67">
        <f t="shared" si="152"/>
        <v>2380774.0989999999</v>
      </c>
      <c r="AD444" s="64">
        <v>2226444.2200000002</v>
      </c>
      <c r="AE444" s="68">
        <v>0</v>
      </c>
      <c r="AF444" s="65">
        <v>0</v>
      </c>
      <c r="AG444" s="67">
        <f t="shared" si="153"/>
        <v>2449088.6420000005</v>
      </c>
      <c r="AH444" s="64">
        <v>2597037.83</v>
      </c>
      <c r="AI444" s="68">
        <v>0</v>
      </c>
      <c r="AJ444" s="64">
        <v>0</v>
      </c>
      <c r="AK444" s="67">
        <f t="shared" si="154"/>
        <v>2856741.6130000004</v>
      </c>
      <c r="AL444" s="64">
        <v>2040408.88</v>
      </c>
      <c r="AM444" s="68">
        <v>0</v>
      </c>
      <c r="AN444" s="64">
        <v>0</v>
      </c>
      <c r="AO444" s="67">
        <f t="shared" si="155"/>
        <v>2244449.7680000002</v>
      </c>
      <c r="AP444" s="69"/>
      <c r="AQ444" s="69"/>
      <c r="AR444" s="69"/>
      <c r="AS444" s="69"/>
      <c r="AT444" s="69"/>
      <c r="AU444" s="71"/>
      <c r="AV444" s="64">
        <v>0</v>
      </c>
      <c r="AW444" s="64">
        <v>0</v>
      </c>
      <c r="AX444" s="64">
        <v>0</v>
      </c>
      <c r="AY444" s="64">
        <v>0</v>
      </c>
      <c r="AZ444" s="64"/>
      <c r="BA444" s="64"/>
      <c r="BB444" s="64"/>
      <c r="BC444" s="64"/>
      <c r="BD444" s="72">
        <f t="shared" si="156"/>
        <v>2344635.16</v>
      </c>
      <c r="BE444" s="73">
        <f t="shared" si="148"/>
        <v>1567.27</v>
      </c>
      <c r="BF444" s="74">
        <f t="shared" si="166"/>
        <v>3373.62</v>
      </c>
      <c r="BG444" s="66">
        <f t="shared" si="149"/>
        <v>2702299.6</v>
      </c>
      <c r="BH444" s="75">
        <f t="shared" si="157"/>
        <v>1.0134163687116151E-3</v>
      </c>
      <c r="BI444" s="76">
        <f t="shared" si="158"/>
        <v>1.0134163687116201E-3</v>
      </c>
      <c r="BJ444" s="76">
        <f>+BI444-'Izračun udjela za 2024. (euri)'!BI444</f>
        <v>1.2987870840006771E-8</v>
      </c>
    </row>
    <row r="445" spans="1:62" ht="15.75" customHeight="1" x14ac:dyDescent="0.25">
      <c r="A445" s="60">
        <v>1</v>
      </c>
      <c r="B445" s="61">
        <v>495</v>
      </c>
      <c r="C445" s="61">
        <v>8</v>
      </c>
      <c r="D445" s="79" t="s">
        <v>87</v>
      </c>
      <c r="E445" s="62" t="s">
        <v>524</v>
      </c>
      <c r="F445" s="63">
        <v>16084</v>
      </c>
      <c r="G445" s="64">
        <v>10</v>
      </c>
      <c r="H445" s="64">
        <v>42565588.359999999</v>
      </c>
      <c r="I445" s="65">
        <v>0</v>
      </c>
      <c r="J445" s="66">
        <v>46822147.196000002</v>
      </c>
      <c r="K445" s="64">
        <v>44542315.579999998</v>
      </c>
      <c r="L445" s="65">
        <v>0</v>
      </c>
      <c r="M445" s="66">
        <v>48996547.138000004</v>
      </c>
      <c r="N445" s="64">
        <v>40491011.469999999</v>
      </c>
      <c r="O445" s="65">
        <v>0</v>
      </c>
      <c r="P445" s="66">
        <v>44540112.616999999</v>
      </c>
      <c r="Q445" s="64">
        <v>43780039.369999997</v>
      </c>
      <c r="R445" s="65">
        <v>0</v>
      </c>
      <c r="S445" s="66">
        <f t="shared" si="150"/>
        <v>48158043.307000004</v>
      </c>
      <c r="T445" s="64">
        <v>41246043.520000003</v>
      </c>
      <c r="U445" s="65">
        <v>0</v>
      </c>
      <c r="V445" s="67">
        <f t="shared" si="151"/>
        <v>45370647.872000009</v>
      </c>
      <c r="W445" s="64">
        <v>48144501.299999997</v>
      </c>
      <c r="X445" s="65">
        <v>0</v>
      </c>
      <c r="Y445" s="67">
        <f t="shared" si="147"/>
        <v>52958951.43</v>
      </c>
      <c r="Z445" s="64">
        <v>52061739.479999997</v>
      </c>
      <c r="AA445" s="68">
        <v>249528.43</v>
      </c>
      <c r="AB445" s="65">
        <v>0</v>
      </c>
      <c r="AC445" s="67">
        <f t="shared" si="152"/>
        <v>57369632.155000001</v>
      </c>
      <c r="AD445" s="64">
        <v>50331317.039999999</v>
      </c>
      <c r="AE445" s="68">
        <v>66619.64</v>
      </c>
      <c r="AF445" s="65">
        <v>0</v>
      </c>
      <c r="AG445" s="67">
        <f t="shared" si="153"/>
        <v>55721817.140000001</v>
      </c>
      <c r="AH445" s="64">
        <v>48038477.869999997</v>
      </c>
      <c r="AI445" s="68">
        <v>53894.400000000001</v>
      </c>
      <c r="AJ445" s="64">
        <v>0</v>
      </c>
      <c r="AK445" s="67">
        <f t="shared" si="154"/>
        <v>53225241.817000002</v>
      </c>
      <c r="AL445" s="64">
        <v>60187154.439999998</v>
      </c>
      <c r="AM445" s="68">
        <v>66843.199999999997</v>
      </c>
      <c r="AN445" s="64">
        <v>0</v>
      </c>
      <c r="AO445" s="67">
        <f t="shared" si="155"/>
        <v>66650442.364</v>
      </c>
      <c r="AP445" s="69"/>
      <c r="AQ445" s="69"/>
      <c r="AR445" s="69"/>
      <c r="AS445" s="69"/>
      <c r="AT445" s="69"/>
      <c r="AU445" s="71"/>
      <c r="AV445" s="64">
        <v>228</v>
      </c>
      <c r="AW445" s="64">
        <v>261</v>
      </c>
      <c r="AX445" s="64">
        <v>268</v>
      </c>
      <c r="AY445" s="64">
        <v>314</v>
      </c>
      <c r="AZ445" s="64"/>
      <c r="BA445" s="64"/>
      <c r="BB445" s="64"/>
      <c r="BC445" s="64"/>
      <c r="BD445" s="72">
        <f t="shared" si="156"/>
        <v>57185216.979999997</v>
      </c>
      <c r="BE445" s="73">
        <f t="shared" si="148"/>
        <v>3555.41</v>
      </c>
      <c r="BF445" s="74">
        <f t="shared" si="166"/>
        <v>3373.62</v>
      </c>
      <c r="BG445" s="66">
        <f t="shared" si="149"/>
        <v>0</v>
      </c>
      <c r="BH445" s="75">
        <f t="shared" si="157"/>
        <v>0</v>
      </c>
      <c r="BI445" s="76">
        <f t="shared" si="158"/>
        <v>0</v>
      </c>
      <c r="BJ445" s="76">
        <f>+BI445-'Izračun udjela za 2024. (euri)'!BI445</f>
        <v>0</v>
      </c>
    </row>
    <row r="446" spans="1:62" ht="15.75" customHeight="1" x14ac:dyDescent="0.25">
      <c r="A446" s="60">
        <v>1</v>
      </c>
      <c r="B446" s="61">
        <v>497</v>
      </c>
      <c r="C446" s="61">
        <v>18</v>
      </c>
      <c r="D446" s="79" t="s">
        <v>87</v>
      </c>
      <c r="E446" s="62" t="s">
        <v>525</v>
      </c>
      <c r="F446" s="63">
        <v>2096</v>
      </c>
      <c r="G446" s="64">
        <v>10</v>
      </c>
      <c r="H446" s="64">
        <v>4682854.08</v>
      </c>
      <c r="I446" s="65">
        <v>220762.90349999999</v>
      </c>
      <c r="J446" s="66">
        <v>4908300.2941500004</v>
      </c>
      <c r="K446" s="64">
        <v>5167037.9800000004</v>
      </c>
      <c r="L446" s="65">
        <v>243588.66620000001</v>
      </c>
      <c r="M446" s="66">
        <v>5415794.2451800015</v>
      </c>
      <c r="N446" s="64">
        <v>4778556.22</v>
      </c>
      <c r="O446" s="65">
        <v>225275.16279999999</v>
      </c>
      <c r="P446" s="66">
        <v>5008609.16292</v>
      </c>
      <c r="Q446" s="64">
        <v>5909790.71</v>
      </c>
      <c r="R446" s="65">
        <v>280655.0919</v>
      </c>
      <c r="S446" s="66">
        <f t="shared" si="150"/>
        <v>6192049.1799100004</v>
      </c>
      <c r="T446" s="64">
        <v>5895317.8099999996</v>
      </c>
      <c r="U446" s="65">
        <v>280223.05946399999</v>
      </c>
      <c r="V446" s="67">
        <f t="shared" si="151"/>
        <v>6176604.2255895995</v>
      </c>
      <c r="W446" s="64">
        <v>23284693.48</v>
      </c>
      <c r="X446" s="65">
        <v>1108800.7259160001</v>
      </c>
      <c r="Y446" s="67">
        <f t="shared" si="147"/>
        <v>24393482.029492401</v>
      </c>
      <c r="Z446" s="64">
        <v>7046827.7400000002</v>
      </c>
      <c r="AA446" s="68">
        <v>221333.33</v>
      </c>
      <c r="AB446" s="65">
        <v>335565.21476100001</v>
      </c>
      <c r="AC446" s="67">
        <f t="shared" si="152"/>
        <v>8378072.1147629004</v>
      </c>
      <c r="AD446" s="64">
        <v>5778043.79</v>
      </c>
      <c r="AE446" s="68">
        <v>156380.65</v>
      </c>
      <c r="AF446" s="65">
        <v>275146.58096400002</v>
      </c>
      <c r="AG446" s="67">
        <f t="shared" si="153"/>
        <v>7222618.2149395999</v>
      </c>
      <c r="AH446" s="64">
        <v>5610003.8200000003</v>
      </c>
      <c r="AI446" s="68">
        <v>211195.4</v>
      </c>
      <c r="AJ446" s="64">
        <v>267143.200625</v>
      </c>
      <c r="AK446" s="67">
        <f t="shared" si="154"/>
        <v>7255231.741312501</v>
      </c>
      <c r="AL446" s="64">
        <v>7451369.0199999996</v>
      </c>
      <c r="AM446" s="68">
        <v>257897.25</v>
      </c>
      <c r="AN446" s="64">
        <v>354827.27875</v>
      </c>
      <c r="AO446" s="67">
        <f t="shared" si="155"/>
        <v>9175808.9403750002</v>
      </c>
      <c r="AP446" s="69"/>
      <c r="AQ446" s="69"/>
      <c r="AR446" s="69"/>
      <c r="AS446" s="69"/>
      <c r="AT446" s="69"/>
      <c r="AU446" s="71"/>
      <c r="AV446" s="64">
        <v>751</v>
      </c>
      <c r="AW446" s="64">
        <v>813</v>
      </c>
      <c r="AX446" s="64">
        <v>976</v>
      </c>
      <c r="AY446" s="64">
        <v>1002</v>
      </c>
      <c r="AZ446" s="64"/>
      <c r="BA446" s="64"/>
      <c r="BB446" s="64"/>
      <c r="BC446" s="64"/>
      <c r="BD446" s="72">
        <f t="shared" si="156"/>
        <v>11285042.609999999</v>
      </c>
      <c r="BE446" s="73">
        <f t="shared" si="148"/>
        <v>5384.09</v>
      </c>
      <c r="BF446" s="74">
        <f t="shared" si="166"/>
        <v>3373.62</v>
      </c>
      <c r="BG446" s="66">
        <f t="shared" si="149"/>
        <v>0</v>
      </c>
      <c r="BH446" s="75">
        <f t="shared" si="157"/>
        <v>0</v>
      </c>
      <c r="BI446" s="76">
        <f t="shared" si="158"/>
        <v>0</v>
      </c>
      <c r="BJ446" s="76">
        <f>+BI446-'Izračun udjela za 2024. (euri)'!BI446</f>
        <v>0</v>
      </c>
    </row>
    <row r="447" spans="1:62" ht="15.75" customHeight="1" x14ac:dyDescent="0.25">
      <c r="A447" s="60">
        <v>1</v>
      </c>
      <c r="B447" s="61">
        <v>498</v>
      </c>
      <c r="C447" s="61">
        <v>18</v>
      </c>
      <c r="D447" s="79" t="s">
        <v>87</v>
      </c>
      <c r="E447" s="62" t="s">
        <v>526</v>
      </c>
      <c r="F447" s="63">
        <v>1142</v>
      </c>
      <c r="G447" s="64">
        <v>10</v>
      </c>
      <c r="H447" s="64">
        <v>2214273.66</v>
      </c>
      <c r="I447" s="65">
        <v>63848.142399999997</v>
      </c>
      <c r="J447" s="66">
        <v>2365468.0693600005</v>
      </c>
      <c r="K447" s="64">
        <v>2712107.08</v>
      </c>
      <c r="L447" s="65">
        <v>78203.015499999994</v>
      </c>
      <c r="M447" s="66">
        <v>2897294.47095</v>
      </c>
      <c r="N447" s="64">
        <v>2041435.41</v>
      </c>
      <c r="O447" s="65">
        <v>58865.394800000002</v>
      </c>
      <c r="P447" s="66">
        <v>2180827.0167200002</v>
      </c>
      <c r="Q447" s="64">
        <v>2403906.37</v>
      </c>
      <c r="R447" s="65">
        <v>69960.970199999996</v>
      </c>
      <c r="S447" s="66">
        <f t="shared" si="150"/>
        <v>2567339.9397800006</v>
      </c>
      <c r="T447" s="64">
        <v>2396723.75</v>
      </c>
      <c r="U447" s="65">
        <v>69995.32346</v>
      </c>
      <c r="V447" s="67">
        <f t="shared" si="151"/>
        <v>2559401.2691939999</v>
      </c>
      <c r="W447" s="64">
        <v>2478095.39</v>
      </c>
      <c r="X447" s="65">
        <v>72177.697969000001</v>
      </c>
      <c r="Y447" s="67">
        <f t="shared" si="147"/>
        <v>2646509.4612341006</v>
      </c>
      <c r="Z447" s="64">
        <v>3379786.94</v>
      </c>
      <c r="AA447" s="68">
        <v>78916.47</v>
      </c>
      <c r="AB447" s="65">
        <v>98440.555781000003</v>
      </c>
      <c r="AC447" s="67">
        <f t="shared" si="152"/>
        <v>4075422.9056409001</v>
      </c>
      <c r="AD447" s="64">
        <v>2605085.7799999998</v>
      </c>
      <c r="AE447" s="68">
        <v>68653.69</v>
      </c>
      <c r="AF447" s="65">
        <v>75954.672187999997</v>
      </c>
      <c r="AG447" s="67">
        <f t="shared" si="153"/>
        <v>3312075.1595932003</v>
      </c>
      <c r="AH447" s="64">
        <v>2704566.64</v>
      </c>
      <c r="AI447" s="68">
        <v>115847.9</v>
      </c>
      <c r="AJ447" s="64">
        <v>78733.670561999999</v>
      </c>
      <c r="AK447" s="67">
        <f t="shared" si="154"/>
        <v>3574433.5763818007</v>
      </c>
      <c r="AL447" s="64">
        <v>3869082.74</v>
      </c>
      <c r="AM447" s="68">
        <v>121706.08</v>
      </c>
      <c r="AN447" s="64">
        <v>112693.194994</v>
      </c>
      <c r="AO447" s="67">
        <f t="shared" si="155"/>
        <v>4847901.8115066011</v>
      </c>
      <c r="AP447" s="69"/>
      <c r="AQ447" s="69"/>
      <c r="AR447" s="69"/>
      <c r="AS447" s="69"/>
      <c r="AT447" s="69"/>
      <c r="AU447" s="71"/>
      <c r="AV447" s="64">
        <v>335</v>
      </c>
      <c r="AW447" s="64">
        <v>367</v>
      </c>
      <c r="AX447" s="64">
        <v>493</v>
      </c>
      <c r="AY447" s="64">
        <v>515</v>
      </c>
      <c r="AZ447" s="64"/>
      <c r="BA447" s="64"/>
      <c r="BB447" s="64"/>
      <c r="BC447" s="64"/>
      <c r="BD447" s="72">
        <f t="shared" si="156"/>
        <v>3691268.58</v>
      </c>
      <c r="BE447" s="73">
        <f t="shared" si="148"/>
        <v>3232.28</v>
      </c>
      <c r="BF447" s="74">
        <f t="shared" si="166"/>
        <v>3373.62</v>
      </c>
      <c r="BG447" s="66">
        <f t="shared" si="149"/>
        <v>161410.27999999965</v>
      </c>
      <c r="BH447" s="75">
        <f t="shared" si="157"/>
        <v>6.0532081576123043E-5</v>
      </c>
      <c r="BI447" s="76">
        <f t="shared" si="158"/>
        <v>6.0532081576123002E-5</v>
      </c>
      <c r="BJ447" s="76">
        <f>+BI447-'Izračun udjela za 2024. (euri)'!BI447</f>
        <v>2.8981146655003868E-8</v>
      </c>
    </row>
    <row r="448" spans="1:62" ht="15.75" customHeight="1" x14ac:dyDescent="0.25">
      <c r="A448" s="60">
        <v>1</v>
      </c>
      <c r="B448" s="61">
        <v>499</v>
      </c>
      <c r="C448" s="61">
        <v>10</v>
      </c>
      <c r="D448" s="79" t="s">
        <v>87</v>
      </c>
      <c r="E448" s="62" t="s">
        <v>527</v>
      </c>
      <c r="F448" s="63">
        <v>1896</v>
      </c>
      <c r="G448" s="64">
        <v>10</v>
      </c>
      <c r="H448" s="64">
        <v>517073.37</v>
      </c>
      <c r="I448" s="65">
        <v>0</v>
      </c>
      <c r="J448" s="66">
        <v>568780.70700000005</v>
      </c>
      <c r="K448" s="64">
        <v>541734.30000000005</v>
      </c>
      <c r="L448" s="65">
        <v>0</v>
      </c>
      <c r="M448" s="66">
        <v>595907.7300000001</v>
      </c>
      <c r="N448" s="64">
        <v>533471.78</v>
      </c>
      <c r="O448" s="65">
        <v>0</v>
      </c>
      <c r="P448" s="66">
        <v>586818.9580000001</v>
      </c>
      <c r="Q448" s="64">
        <v>639690.25</v>
      </c>
      <c r="R448" s="65">
        <v>0</v>
      </c>
      <c r="S448" s="66">
        <f t="shared" si="150"/>
        <v>703659.27500000002</v>
      </c>
      <c r="T448" s="64">
        <v>483834.44</v>
      </c>
      <c r="U448" s="65">
        <v>0</v>
      </c>
      <c r="V448" s="67">
        <f t="shared" si="151"/>
        <v>532217.88400000008</v>
      </c>
      <c r="W448" s="64">
        <v>636934.62</v>
      </c>
      <c r="X448" s="65">
        <v>0</v>
      </c>
      <c r="Y448" s="67">
        <f t="shared" si="147"/>
        <v>700628.08200000005</v>
      </c>
      <c r="Z448" s="64">
        <v>891316.18</v>
      </c>
      <c r="AA448" s="68">
        <v>643.15</v>
      </c>
      <c r="AB448" s="65">
        <v>0</v>
      </c>
      <c r="AC448" s="67">
        <f t="shared" si="152"/>
        <v>980447.79800000018</v>
      </c>
      <c r="AD448" s="64">
        <v>547869.99</v>
      </c>
      <c r="AE448" s="68">
        <v>0</v>
      </c>
      <c r="AF448" s="65">
        <v>0</v>
      </c>
      <c r="AG448" s="67">
        <f t="shared" si="153"/>
        <v>602656.98900000006</v>
      </c>
      <c r="AH448" s="64">
        <v>804245.86</v>
      </c>
      <c r="AI448" s="68">
        <v>0</v>
      </c>
      <c r="AJ448" s="64">
        <v>0</v>
      </c>
      <c r="AK448" s="67">
        <f t="shared" si="154"/>
        <v>884670.44600000011</v>
      </c>
      <c r="AL448" s="64">
        <v>700091.96</v>
      </c>
      <c r="AM448" s="68">
        <v>970</v>
      </c>
      <c r="AN448" s="64">
        <v>0</v>
      </c>
      <c r="AO448" s="67">
        <f t="shared" si="155"/>
        <v>778934.15600000008</v>
      </c>
      <c r="AP448" s="69"/>
      <c r="AQ448" s="69"/>
      <c r="AR448" s="69"/>
      <c r="AS448" s="69"/>
      <c r="AT448" s="69"/>
      <c r="AU448" s="71"/>
      <c r="AV448" s="64">
        <v>0</v>
      </c>
      <c r="AW448" s="64">
        <v>0</v>
      </c>
      <c r="AX448" s="64">
        <v>0</v>
      </c>
      <c r="AY448" s="64">
        <v>6</v>
      </c>
      <c r="AZ448" s="64"/>
      <c r="BA448" s="64"/>
      <c r="BB448" s="64"/>
      <c r="BC448" s="64"/>
      <c r="BD448" s="72">
        <f t="shared" si="156"/>
        <v>789467.49</v>
      </c>
      <c r="BE448" s="73">
        <f t="shared" si="148"/>
        <v>416.39</v>
      </c>
      <c r="BF448" s="74">
        <f t="shared" si="166"/>
        <v>3373.62</v>
      </c>
      <c r="BG448" s="66">
        <f t="shared" si="149"/>
        <v>5606908.0800000001</v>
      </c>
      <c r="BH448" s="75">
        <f t="shared" si="157"/>
        <v>2.1027026115584715E-3</v>
      </c>
      <c r="BI448" s="76">
        <f t="shared" si="158"/>
        <v>2.1027026115584698E-3</v>
      </c>
      <c r="BJ448" s="76">
        <f>+BI448-'Izračun udjela za 2024. (euri)'!BI448</f>
        <v>3.2472237398994963E-9</v>
      </c>
    </row>
    <row r="449" spans="1:62" ht="15.75" customHeight="1" x14ac:dyDescent="0.25">
      <c r="A449" s="60">
        <v>1</v>
      </c>
      <c r="B449" s="61">
        <v>500</v>
      </c>
      <c r="C449" s="61">
        <v>15</v>
      </c>
      <c r="D449" s="79" t="s">
        <v>91</v>
      </c>
      <c r="E449" s="62" t="s">
        <v>528</v>
      </c>
      <c r="F449" s="63">
        <v>8649</v>
      </c>
      <c r="G449" s="64">
        <v>12</v>
      </c>
      <c r="H449" s="64">
        <v>15470266.869999999</v>
      </c>
      <c r="I449" s="65">
        <v>887609.25650000002</v>
      </c>
      <c r="J449" s="66">
        <v>16332576.52712</v>
      </c>
      <c r="K449" s="64">
        <v>17568444.050000001</v>
      </c>
      <c r="L449" s="65">
        <v>1010904.2259</v>
      </c>
      <c r="M449" s="66">
        <v>18544444.602992002</v>
      </c>
      <c r="N449" s="64">
        <v>16116821.140000001</v>
      </c>
      <c r="O449" s="65">
        <v>902943.33810000005</v>
      </c>
      <c r="P449" s="66">
        <v>17039543.138128001</v>
      </c>
      <c r="Q449" s="64">
        <v>15953368.890000001</v>
      </c>
      <c r="R449" s="65">
        <v>913017.18209999998</v>
      </c>
      <c r="S449" s="66">
        <f t="shared" si="150"/>
        <v>16845193.912848003</v>
      </c>
      <c r="T449" s="64">
        <v>15067723.789999999</v>
      </c>
      <c r="U449" s="65">
        <v>865708.85657099995</v>
      </c>
      <c r="V449" s="67">
        <f t="shared" si="151"/>
        <v>15906256.72544048</v>
      </c>
      <c r="W449" s="64">
        <v>17729410.100000001</v>
      </c>
      <c r="X449" s="65">
        <v>1003550.074606</v>
      </c>
      <c r="Y449" s="67">
        <f t="shared" si="147"/>
        <v>18732963.228441283</v>
      </c>
      <c r="Z449" s="64">
        <v>21182854.82</v>
      </c>
      <c r="AA449" s="68">
        <v>2728487.91</v>
      </c>
      <c r="AB449" s="65">
        <v>1199027.7273599999</v>
      </c>
      <c r="AC449" s="67">
        <f t="shared" si="152"/>
        <v>38644299.884556808</v>
      </c>
      <c r="AD449" s="64">
        <v>20930753.789999999</v>
      </c>
      <c r="AE449" s="68">
        <v>2399406.5699999998</v>
      </c>
      <c r="AF449" s="65">
        <v>1196002.817516</v>
      </c>
      <c r="AG449" s="67">
        <f t="shared" si="153"/>
        <v>38507105.730782084</v>
      </c>
      <c r="AH449" s="64">
        <v>17519112.039999999</v>
      </c>
      <c r="AI449" s="68">
        <v>3473579.89</v>
      </c>
      <c r="AJ449" s="64">
        <v>259659.329229</v>
      </c>
      <c r="AK449" s="67">
        <f t="shared" si="154"/>
        <v>33412817.55926352</v>
      </c>
      <c r="AL449" s="64">
        <v>25347706.43</v>
      </c>
      <c r="AM449" s="68">
        <v>3562356.61</v>
      </c>
      <c r="AN449" s="64">
        <v>0</v>
      </c>
      <c r="AO449" s="67">
        <f t="shared" si="155"/>
        <v>43864071.798400007</v>
      </c>
      <c r="AP449" s="69"/>
      <c r="AQ449" s="69"/>
      <c r="AR449" s="69"/>
      <c r="AS449" s="69"/>
      <c r="AT449" s="69"/>
      <c r="AU449" s="71"/>
      <c r="AV449" s="64">
        <v>11499</v>
      </c>
      <c r="AW449" s="64">
        <v>11364</v>
      </c>
      <c r="AX449" s="64">
        <v>10698</v>
      </c>
      <c r="AY449" s="64">
        <v>11586</v>
      </c>
      <c r="AZ449" s="64"/>
      <c r="BA449" s="64"/>
      <c r="BB449" s="64"/>
      <c r="BC449" s="64"/>
      <c r="BD449" s="72">
        <f t="shared" si="156"/>
        <v>34632251.640000001</v>
      </c>
      <c r="BE449" s="73">
        <f t="shared" si="148"/>
        <v>4004.19</v>
      </c>
      <c r="BF449" s="74">
        <f t="shared" ref="BF449:BF450" si="167">+$BJ$601</f>
        <v>3415.13</v>
      </c>
      <c r="BG449" s="66">
        <f t="shared" si="149"/>
        <v>0</v>
      </c>
      <c r="BH449" s="75">
        <f t="shared" si="157"/>
        <v>0</v>
      </c>
      <c r="BI449" s="76">
        <f t="shared" si="158"/>
        <v>0</v>
      </c>
      <c r="BJ449" s="76">
        <f>+BI449-'Izračun udjela za 2024. (euri)'!BI449</f>
        <v>0</v>
      </c>
    </row>
    <row r="450" spans="1:62" ht="15.75" customHeight="1" x14ac:dyDescent="0.25">
      <c r="A450" s="60">
        <v>1</v>
      </c>
      <c r="B450" s="61">
        <v>502</v>
      </c>
      <c r="C450" s="61">
        <v>18</v>
      </c>
      <c r="D450" s="79" t="s">
        <v>91</v>
      </c>
      <c r="E450" s="62" t="s">
        <v>529</v>
      </c>
      <c r="F450" s="63">
        <v>5838</v>
      </c>
      <c r="G450" s="64">
        <v>12</v>
      </c>
      <c r="H450" s="64">
        <v>13476301.210000001</v>
      </c>
      <c r="I450" s="65">
        <v>635310.08270000003</v>
      </c>
      <c r="J450" s="66">
        <v>14381910.062576003</v>
      </c>
      <c r="K450" s="64">
        <v>13909666.18</v>
      </c>
      <c r="L450" s="65">
        <v>655740.09490000003</v>
      </c>
      <c r="M450" s="66">
        <v>14844397.215312</v>
      </c>
      <c r="N450" s="64">
        <v>12325357.279999999</v>
      </c>
      <c r="O450" s="65">
        <v>851310.42299999995</v>
      </c>
      <c r="P450" s="66">
        <v>12850932.479839999</v>
      </c>
      <c r="Q450" s="64">
        <v>12944273.1</v>
      </c>
      <c r="R450" s="65">
        <v>901246.93920000002</v>
      </c>
      <c r="S450" s="66">
        <f t="shared" si="150"/>
        <v>13488189.300096</v>
      </c>
      <c r="T450" s="64">
        <v>12894365.68</v>
      </c>
      <c r="U450" s="65">
        <v>899221.25082199997</v>
      </c>
      <c r="V450" s="67">
        <f t="shared" si="151"/>
        <v>13434561.76067936</v>
      </c>
      <c r="W450" s="64">
        <v>15311350.59</v>
      </c>
      <c r="X450" s="65">
        <v>1068233.2463809999</v>
      </c>
      <c r="Y450" s="67">
        <f t="shared" si="147"/>
        <v>15952291.424853282</v>
      </c>
      <c r="Z450" s="64">
        <v>15507688.23</v>
      </c>
      <c r="AA450" s="68">
        <v>690900.91</v>
      </c>
      <c r="AB450" s="65">
        <v>1081931.2049529999</v>
      </c>
      <c r="AC450" s="67">
        <f t="shared" si="152"/>
        <v>20317198.848852642</v>
      </c>
      <c r="AD450" s="64">
        <v>14124199.109999999</v>
      </c>
      <c r="AE450" s="68">
        <v>732959.8</v>
      </c>
      <c r="AF450" s="65">
        <v>1027837.460488</v>
      </c>
      <c r="AG450" s="67">
        <f t="shared" si="153"/>
        <v>19033170.071453441</v>
      </c>
      <c r="AH450" s="64">
        <v>13940521.52</v>
      </c>
      <c r="AI450" s="68">
        <v>1056717.1399999999</v>
      </c>
      <c r="AJ450" s="64">
        <v>971418.80948900001</v>
      </c>
      <c r="AK450" s="67">
        <f t="shared" si="154"/>
        <v>19480591.838972319</v>
      </c>
      <c r="AL450" s="64">
        <v>17924043.84</v>
      </c>
      <c r="AM450" s="68">
        <v>1225439.96</v>
      </c>
      <c r="AN450" s="64">
        <v>1250476.3513410001</v>
      </c>
      <c r="AO450" s="67">
        <f t="shared" si="155"/>
        <v>23801822.832098082</v>
      </c>
      <c r="AP450" s="69"/>
      <c r="AQ450" s="69"/>
      <c r="AR450" s="69"/>
      <c r="AS450" s="69"/>
      <c r="AT450" s="69"/>
      <c r="AU450" s="71"/>
      <c r="AV450" s="64">
        <v>2937</v>
      </c>
      <c r="AW450" s="64">
        <v>3087</v>
      </c>
      <c r="AX450" s="64">
        <v>3654</v>
      </c>
      <c r="AY450" s="64">
        <v>3869</v>
      </c>
      <c r="AZ450" s="64"/>
      <c r="BA450" s="64"/>
      <c r="BB450" s="64"/>
      <c r="BC450" s="64"/>
      <c r="BD450" s="72">
        <f t="shared" si="156"/>
        <v>19717015</v>
      </c>
      <c r="BE450" s="73">
        <f t="shared" si="148"/>
        <v>3377.36</v>
      </c>
      <c r="BF450" s="74">
        <f t="shared" si="167"/>
        <v>3415.13</v>
      </c>
      <c r="BG450" s="66">
        <f t="shared" si="149"/>
        <v>220501.25999999989</v>
      </c>
      <c r="BH450" s="75">
        <f t="shared" si="157"/>
        <v>8.269238029918502E-5</v>
      </c>
      <c r="BI450" s="76">
        <f t="shared" si="158"/>
        <v>8.2692380299185007E-5</v>
      </c>
      <c r="BJ450" s="76">
        <f>+BI450-'Izračun udjela za 2024. (euri)'!BI450</f>
        <v>-1.1671922409898887E-7</v>
      </c>
    </row>
    <row r="451" spans="1:62" ht="15.75" customHeight="1" x14ac:dyDescent="0.25">
      <c r="A451" s="60">
        <v>1</v>
      </c>
      <c r="B451" s="61">
        <v>503</v>
      </c>
      <c r="C451" s="61">
        <v>4</v>
      </c>
      <c r="D451" s="79" t="s">
        <v>87</v>
      </c>
      <c r="E451" s="62" t="s">
        <v>530</v>
      </c>
      <c r="F451" s="63">
        <v>3602</v>
      </c>
      <c r="G451" s="64">
        <v>10</v>
      </c>
      <c r="H451" s="64">
        <v>930084.61</v>
      </c>
      <c r="I451" s="65">
        <v>155671.48269999999</v>
      </c>
      <c r="J451" s="66">
        <v>851854.44003000017</v>
      </c>
      <c r="K451" s="64">
        <v>766943.21</v>
      </c>
      <c r="L451" s="65">
        <v>149007.28709999999</v>
      </c>
      <c r="M451" s="66">
        <v>679729.51519000006</v>
      </c>
      <c r="N451" s="64">
        <v>788128.89</v>
      </c>
      <c r="O451" s="65">
        <v>54436.037600000003</v>
      </c>
      <c r="P451" s="66">
        <v>807062.13764000009</v>
      </c>
      <c r="Q451" s="64">
        <v>1052794.3600000001</v>
      </c>
      <c r="R451" s="65">
        <v>74698.325599999996</v>
      </c>
      <c r="S451" s="66">
        <f t="shared" si="150"/>
        <v>1075905.6378400002</v>
      </c>
      <c r="T451" s="64">
        <v>541272.32999999996</v>
      </c>
      <c r="U451" s="65">
        <v>38495.956329000001</v>
      </c>
      <c r="V451" s="67">
        <f t="shared" si="151"/>
        <v>553054.0110381</v>
      </c>
      <c r="W451" s="64">
        <v>1427499.56</v>
      </c>
      <c r="X451" s="65">
        <v>99593.322629000002</v>
      </c>
      <c r="Y451" s="67">
        <f t="shared" si="147"/>
        <v>1460696.8611081</v>
      </c>
      <c r="Z451" s="64">
        <v>1576867.1</v>
      </c>
      <c r="AA451" s="68">
        <v>4533.6099999999997</v>
      </c>
      <c r="AB451" s="65">
        <v>110014.251097</v>
      </c>
      <c r="AC451" s="67">
        <f t="shared" si="152"/>
        <v>1611851.1627933001</v>
      </c>
      <c r="AD451" s="64">
        <v>1467353.13</v>
      </c>
      <c r="AE451" s="68">
        <v>4700.87</v>
      </c>
      <c r="AF451" s="65">
        <v>102373.77429299999</v>
      </c>
      <c r="AG451" s="67">
        <f t="shared" si="153"/>
        <v>1499606.3342776999</v>
      </c>
      <c r="AH451" s="64">
        <v>1608754.73</v>
      </c>
      <c r="AI451" s="68">
        <v>698.07</v>
      </c>
      <c r="AJ451" s="64">
        <v>117278.84375299999</v>
      </c>
      <c r="AK451" s="67">
        <f t="shared" si="154"/>
        <v>1653055.5978717001</v>
      </c>
      <c r="AL451" s="64">
        <v>1607557.21</v>
      </c>
      <c r="AM451" s="68">
        <v>2643.82</v>
      </c>
      <c r="AN451" s="64">
        <v>107116.500917</v>
      </c>
      <c r="AO451" s="67">
        <f t="shared" si="155"/>
        <v>1660776.5779913</v>
      </c>
      <c r="AP451" s="69"/>
      <c r="AQ451" s="69"/>
      <c r="AR451" s="69"/>
      <c r="AS451" s="69"/>
      <c r="AT451" s="69"/>
      <c r="AU451" s="71"/>
      <c r="AV451" s="64">
        <v>2</v>
      </c>
      <c r="AW451" s="64">
        <v>2</v>
      </c>
      <c r="AX451" s="64">
        <v>8</v>
      </c>
      <c r="AY451" s="64">
        <v>8</v>
      </c>
      <c r="AZ451" s="64"/>
      <c r="BA451" s="64"/>
      <c r="BB451" s="64"/>
      <c r="BC451" s="64"/>
      <c r="BD451" s="72">
        <f t="shared" si="156"/>
        <v>1577197.31</v>
      </c>
      <c r="BE451" s="73">
        <f t="shared" si="148"/>
        <v>437.87</v>
      </c>
      <c r="BF451" s="74">
        <f t="shared" ref="BF451:BF455" si="168">+$BJ$600</f>
        <v>3373.62</v>
      </c>
      <c r="BG451" s="66">
        <f t="shared" si="149"/>
        <v>10574571.5</v>
      </c>
      <c r="BH451" s="75">
        <f t="shared" si="157"/>
        <v>3.9656756971770766E-3</v>
      </c>
      <c r="BI451" s="76">
        <f t="shared" si="158"/>
        <v>3.9656756971770801E-3</v>
      </c>
      <c r="BJ451" s="76">
        <f>+BI451-'Izračun udjela za 2024. (euri)'!BI451</f>
        <v>-2.7542377198375156E-9</v>
      </c>
    </row>
    <row r="452" spans="1:62" ht="15.75" customHeight="1" x14ac:dyDescent="0.25">
      <c r="A452" s="60">
        <v>1</v>
      </c>
      <c r="B452" s="61">
        <v>504</v>
      </c>
      <c r="C452" s="61">
        <v>20</v>
      </c>
      <c r="D452" s="79" t="s">
        <v>87</v>
      </c>
      <c r="E452" s="62" t="s">
        <v>531</v>
      </c>
      <c r="F452" s="63">
        <v>1673</v>
      </c>
      <c r="G452" s="64">
        <v>10</v>
      </c>
      <c r="H452" s="64">
        <v>1823072.83</v>
      </c>
      <c r="I452" s="65">
        <v>0</v>
      </c>
      <c r="J452" s="66">
        <v>2005380.1130000001</v>
      </c>
      <c r="K452" s="64">
        <v>1902433.05</v>
      </c>
      <c r="L452" s="65">
        <v>0</v>
      </c>
      <c r="M452" s="66">
        <v>2092676.3550000002</v>
      </c>
      <c r="N452" s="64">
        <v>1426961.49</v>
      </c>
      <c r="O452" s="65">
        <v>0</v>
      </c>
      <c r="P452" s="66">
        <v>1569657.6390000002</v>
      </c>
      <c r="Q452" s="64">
        <v>1679766.31</v>
      </c>
      <c r="R452" s="65">
        <v>0</v>
      </c>
      <c r="S452" s="66">
        <f t="shared" si="150"/>
        <v>1847742.9410000001</v>
      </c>
      <c r="T452" s="64">
        <v>1586713.16</v>
      </c>
      <c r="U452" s="65">
        <v>0</v>
      </c>
      <c r="V452" s="67">
        <f t="shared" si="151"/>
        <v>1745384.476</v>
      </c>
      <c r="W452" s="64">
        <v>2046163.29</v>
      </c>
      <c r="X452" s="65">
        <v>0</v>
      </c>
      <c r="Y452" s="67">
        <f t="shared" si="147"/>
        <v>2250779.6190000004</v>
      </c>
      <c r="Z452" s="64">
        <v>2543003.71</v>
      </c>
      <c r="AA452" s="68">
        <v>4077.19</v>
      </c>
      <c r="AB452" s="65">
        <v>0</v>
      </c>
      <c r="AC452" s="67">
        <f t="shared" si="152"/>
        <v>2797304.0810000002</v>
      </c>
      <c r="AD452" s="64">
        <v>2315497.91</v>
      </c>
      <c r="AE452" s="68">
        <v>392.95</v>
      </c>
      <c r="AF452" s="65">
        <v>0</v>
      </c>
      <c r="AG452" s="67">
        <f t="shared" si="153"/>
        <v>2547047.7010000004</v>
      </c>
      <c r="AH452" s="64">
        <v>2416455.31</v>
      </c>
      <c r="AI452" s="68">
        <v>2236.25</v>
      </c>
      <c r="AJ452" s="64">
        <v>0</v>
      </c>
      <c r="AK452" s="67">
        <f t="shared" si="154"/>
        <v>2658100.8410000005</v>
      </c>
      <c r="AL452" s="64">
        <v>2418666.34</v>
      </c>
      <c r="AM452" s="68">
        <v>2295.83</v>
      </c>
      <c r="AN452" s="64">
        <v>0</v>
      </c>
      <c r="AO452" s="67">
        <f t="shared" si="155"/>
        <v>2660532.9739999999</v>
      </c>
      <c r="AP452" s="69"/>
      <c r="AQ452" s="69"/>
      <c r="AR452" s="69"/>
      <c r="AS452" s="69"/>
      <c r="AT452" s="69"/>
      <c r="AU452" s="71"/>
      <c r="AV452" s="64">
        <v>0</v>
      </c>
      <c r="AW452" s="64">
        <v>0</v>
      </c>
      <c r="AX452" s="64">
        <v>0</v>
      </c>
      <c r="AY452" s="64">
        <v>0</v>
      </c>
      <c r="AZ452" s="64"/>
      <c r="BA452" s="64"/>
      <c r="BB452" s="64"/>
      <c r="BC452" s="64"/>
      <c r="BD452" s="72">
        <f t="shared" si="156"/>
        <v>2582753.04</v>
      </c>
      <c r="BE452" s="73">
        <f t="shared" si="148"/>
        <v>1543.79</v>
      </c>
      <c r="BF452" s="74">
        <f t="shared" si="168"/>
        <v>3373.62</v>
      </c>
      <c r="BG452" s="66">
        <f t="shared" si="149"/>
        <v>3061305.59</v>
      </c>
      <c r="BH452" s="75">
        <f t="shared" si="157"/>
        <v>1.1480507914571605E-3</v>
      </c>
      <c r="BI452" s="76">
        <f t="shared" si="158"/>
        <v>1.1480507914571601E-3</v>
      </c>
      <c r="BJ452" s="76">
        <f>+BI452-'Izračun udjela za 2024. (euri)'!BI452</f>
        <v>4.4407688669974993E-8</v>
      </c>
    </row>
    <row r="453" spans="1:62" ht="15.75" customHeight="1" x14ac:dyDescent="0.25">
      <c r="A453" s="60">
        <v>1</v>
      </c>
      <c r="B453" s="61">
        <v>505</v>
      </c>
      <c r="C453" s="61">
        <v>16</v>
      </c>
      <c r="D453" s="79" t="s">
        <v>87</v>
      </c>
      <c r="E453" s="62" t="s">
        <v>532</v>
      </c>
      <c r="F453" s="63">
        <v>2870</v>
      </c>
      <c r="G453" s="64">
        <v>10</v>
      </c>
      <c r="H453" s="64">
        <v>3320025.38</v>
      </c>
      <c r="I453" s="65">
        <v>187813.8419</v>
      </c>
      <c r="J453" s="66">
        <v>3445432.6919100001</v>
      </c>
      <c r="K453" s="64">
        <v>1982509.41</v>
      </c>
      <c r="L453" s="65">
        <v>142744.31299999999</v>
      </c>
      <c r="M453" s="66">
        <v>2023741.6066999999</v>
      </c>
      <c r="N453" s="64">
        <v>1812019.16</v>
      </c>
      <c r="O453" s="65">
        <v>85423.210800000001</v>
      </c>
      <c r="P453" s="66">
        <v>1899255.54412</v>
      </c>
      <c r="Q453" s="64">
        <v>2600542.86</v>
      </c>
      <c r="R453" s="65">
        <v>123803.5117</v>
      </c>
      <c r="S453" s="66">
        <f t="shared" si="150"/>
        <v>2724413.2831299999</v>
      </c>
      <c r="T453" s="64">
        <v>2734370.84</v>
      </c>
      <c r="U453" s="65">
        <v>130558.04876999999</v>
      </c>
      <c r="V453" s="67">
        <f t="shared" si="151"/>
        <v>2864194.070353</v>
      </c>
      <c r="W453" s="64">
        <v>3340749.18</v>
      </c>
      <c r="X453" s="65">
        <v>159083.29322399999</v>
      </c>
      <c r="Y453" s="67">
        <f t="shared" si="147"/>
        <v>3499832.4754536008</v>
      </c>
      <c r="Z453" s="64">
        <v>3371546.83</v>
      </c>
      <c r="AA453" s="68">
        <v>1386</v>
      </c>
      <c r="AB453" s="65">
        <v>160549.82944999999</v>
      </c>
      <c r="AC453" s="67">
        <f t="shared" si="152"/>
        <v>3543772.1006050003</v>
      </c>
      <c r="AD453" s="64">
        <v>3646587.83</v>
      </c>
      <c r="AE453" s="68">
        <v>1260</v>
      </c>
      <c r="AF453" s="65">
        <v>173646.987891</v>
      </c>
      <c r="AG453" s="67">
        <f t="shared" si="153"/>
        <v>3832048.9263199004</v>
      </c>
      <c r="AH453" s="64">
        <v>4469619</v>
      </c>
      <c r="AI453" s="68">
        <v>1260</v>
      </c>
      <c r="AJ453" s="64">
        <v>212838.62289299999</v>
      </c>
      <c r="AK453" s="67">
        <f t="shared" si="154"/>
        <v>4694272.4148177002</v>
      </c>
      <c r="AL453" s="64">
        <v>5458953.9400000004</v>
      </c>
      <c r="AM453" s="68">
        <v>1260</v>
      </c>
      <c r="AN453" s="64">
        <v>261083.85156400001</v>
      </c>
      <c r="AO453" s="67">
        <f t="shared" si="155"/>
        <v>5729471.0972796008</v>
      </c>
      <c r="AP453" s="69"/>
      <c r="AQ453" s="69"/>
      <c r="AR453" s="69"/>
      <c r="AS453" s="69"/>
      <c r="AT453" s="69"/>
      <c r="AU453" s="71"/>
      <c r="AV453" s="64">
        <v>8</v>
      </c>
      <c r="AW453" s="64">
        <v>8</v>
      </c>
      <c r="AX453" s="64">
        <v>8</v>
      </c>
      <c r="AY453" s="64">
        <v>8</v>
      </c>
      <c r="AZ453" s="64"/>
      <c r="BA453" s="64"/>
      <c r="BB453" s="64"/>
      <c r="BC453" s="64"/>
      <c r="BD453" s="72">
        <f t="shared" si="156"/>
        <v>4259879.4000000004</v>
      </c>
      <c r="BE453" s="73">
        <f t="shared" si="148"/>
        <v>1484.28</v>
      </c>
      <c r="BF453" s="74">
        <f t="shared" si="168"/>
        <v>3373.62</v>
      </c>
      <c r="BG453" s="66">
        <f t="shared" si="149"/>
        <v>5422405.7999999998</v>
      </c>
      <c r="BH453" s="75">
        <f t="shared" si="157"/>
        <v>2.0335105683754679E-3</v>
      </c>
      <c r="BI453" s="76">
        <f t="shared" si="158"/>
        <v>2.03351056837547E-3</v>
      </c>
      <c r="BJ453" s="76">
        <f>+BI453-'Izračun udjela za 2024. (euri)'!BI453</f>
        <v>6.2466480879857372E-8</v>
      </c>
    </row>
    <row r="454" spans="1:62" ht="15.75" customHeight="1" x14ac:dyDescent="0.25">
      <c r="A454" s="60">
        <v>1</v>
      </c>
      <c r="B454" s="61">
        <v>506</v>
      </c>
      <c r="C454" s="61">
        <v>12</v>
      </c>
      <c r="D454" s="79" t="s">
        <v>87</v>
      </c>
      <c r="E454" s="62" t="s">
        <v>533</v>
      </c>
      <c r="F454" s="63">
        <v>1691</v>
      </c>
      <c r="G454" s="64">
        <v>10</v>
      </c>
      <c r="H454" s="64">
        <v>567151.17000000004</v>
      </c>
      <c r="I454" s="65">
        <v>27528.794900000001</v>
      </c>
      <c r="J454" s="66">
        <v>593584.61261000007</v>
      </c>
      <c r="K454" s="64">
        <v>741102.25</v>
      </c>
      <c r="L454" s="65">
        <v>31316.028699999999</v>
      </c>
      <c r="M454" s="66">
        <v>780764.84343000001</v>
      </c>
      <c r="N454" s="64">
        <v>681583.54</v>
      </c>
      <c r="O454" s="65">
        <v>19653.499199999998</v>
      </c>
      <c r="P454" s="66">
        <v>728123.04488000018</v>
      </c>
      <c r="Q454" s="64">
        <v>825725.73</v>
      </c>
      <c r="R454" s="65">
        <v>24257.077700000002</v>
      </c>
      <c r="S454" s="66">
        <f t="shared" si="150"/>
        <v>881615.51753000007</v>
      </c>
      <c r="T454" s="64">
        <v>415057.21</v>
      </c>
      <c r="U454" s="65">
        <v>12515.432649</v>
      </c>
      <c r="V454" s="67">
        <f t="shared" si="151"/>
        <v>442795.95508610003</v>
      </c>
      <c r="W454" s="64">
        <v>770259.55</v>
      </c>
      <c r="X454" s="65">
        <v>22434.861851000001</v>
      </c>
      <c r="Y454" s="67">
        <f t="shared" si="147"/>
        <v>822607.15696390008</v>
      </c>
      <c r="Z454" s="64">
        <v>1102393.08</v>
      </c>
      <c r="AA454" s="68">
        <v>1734.6</v>
      </c>
      <c r="AB454" s="65">
        <v>32108.632177</v>
      </c>
      <c r="AC454" s="67">
        <f t="shared" si="152"/>
        <v>1177312.8926053003</v>
      </c>
      <c r="AD454" s="64">
        <v>858382.06</v>
      </c>
      <c r="AE454" s="68">
        <v>50.4</v>
      </c>
      <c r="AF454" s="65">
        <v>25044.194955999999</v>
      </c>
      <c r="AG454" s="67">
        <f t="shared" si="153"/>
        <v>916671.65154840017</v>
      </c>
      <c r="AH454" s="64">
        <v>1259649.52</v>
      </c>
      <c r="AI454" s="68">
        <v>0</v>
      </c>
      <c r="AJ454" s="64">
        <v>36666.152295</v>
      </c>
      <c r="AK454" s="67">
        <f t="shared" si="154"/>
        <v>1345281.7044755002</v>
      </c>
      <c r="AL454" s="64">
        <v>1276440.31</v>
      </c>
      <c r="AM454" s="68">
        <v>0</v>
      </c>
      <c r="AN454" s="64">
        <v>37177.885159999998</v>
      </c>
      <c r="AO454" s="67">
        <f t="shared" si="155"/>
        <v>1363188.667324</v>
      </c>
      <c r="AP454" s="69"/>
      <c r="AQ454" s="69"/>
      <c r="AR454" s="69"/>
      <c r="AS454" s="69"/>
      <c r="AT454" s="69"/>
      <c r="AU454" s="71"/>
      <c r="AV454" s="64">
        <v>0</v>
      </c>
      <c r="AW454" s="64">
        <v>0</v>
      </c>
      <c r="AX454" s="64">
        <v>0</v>
      </c>
      <c r="AY454" s="64">
        <v>0</v>
      </c>
      <c r="AZ454" s="64"/>
      <c r="BA454" s="64"/>
      <c r="BB454" s="64"/>
      <c r="BC454" s="64"/>
      <c r="BD454" s="72">
        <f t="shared" si="156"/>
        <v>1125012.4099999999</v>
      </c>
      <c r="BE454" s="73">
        <f t="shared" si="148"/>
        <v>665.29</v>
      </c>
      <c r="BF454" s="74">
        <f t="shared" si="168"/>
        <v>3373.62</v>
      </c>
      <c r="BG454" s="66">
        <f t="shared" si="149"/>
        <v>4579786.03</v>
      </c>
      <c r="BH454" s="75">
        <f t="shared" si="157"/>
        <v>1.7175113107365237E-3</v>
      </c>
      <c r="BI454" s="76">
        <f t="shared" si="158"/>
        <v>1.71751131073652E-3</v>
      </c>
      <c r="BJ454" s="76">
        <f>+BI454-'Izračun udjela za 2024. (euri)'!BI454</f>
        <v>2.8695026599865128E-8</v>
      </c>
    </row>
    <row r="455" spans="1:62" ht="15.75" customHeight="1" x14ac:dyDescent="0.25">
      <c r="A455" s="60">
        <v>1</v>
      </c>
      <c r="B455" s="61">
        <v>507</v>
      </c>
      <c r="C455" s="61">
        <v>8</v>
      </c>
      <c r="D455" s="79" t="s">
        <v>87</v>
      </c>
      <c r="E455" s="62" t="s">
        <v>534</v>
      </c>
      <c r="F455" s="63">
        <v>1190</v>
      </c>
      <c r="G455" s="64">
        <v>10</v>
      </c>
      <c r="H455" s="64">
        <v>3294176.34</v>
      </c>
      <c r="I455" s="65">
        <v>0</v>
      </c>
      <c r="J455" s="66">
        <v>3623593.9739999999</v>
      </c>
      <c r="K455" s="64">
        <v>3525881.94</v>
      </c>
      <c r="L455" s="65">
        <v>0</v>
      </c>
      <c r="M455" s="66">
        <v>3878470.1340000001</v>
      </c>
      <c r="N455" s="64">
        <v>2652247.3199999998</v>
      </c>
      <c r="O455" s="65">
        <v>0</v>
      </c>
      <c r="P455" s="66">
        <v>2917472.0520000001</v>
      </c>
      <c r="Q455" s="64">
        <v>3249139.02</v>
      </c>
      <c r="R455" s="65">
        <v>0</v>
      </c>
      <c r="S455" s="66">
        <f t="shared" si="150"/>
        <v>3574052.9220000003</v>
      </c>
      <c r="T455" s="64">
        <v>2946725.68</v>
      </c>
      <c r="U455" s="65">
        <v>0</v>
      </c>
      <c r="V455" s="67">
        <f t="shared" si="151"/>
        <v>3241398.2480000006</v>
      </c>
      <c r="W455" s="64">
        <v>3282265.66</v>
      </c>
      <c r="X455" s="65">
        <v>0</v>
      </c>
      <c r="Y455" s="67">
        <f t="shared" si="147"/>
        <v>3610492.2260000003</v>
      </c>
      <c r="Z455" s="64">
        <v>3633696.04</v>
      </c>
      <c r="AA455" s="68">
        <v>222676.53</v>
      </c>
      <c r="AB455" s="65">
        <v>0</v>
      </c>
      <c r="AC455" s="67">
        <f t="shared" si="152"/>
        <v>5611671.4610000001</v>
      </c>
      <c r="AD455" s="64">
        <v>2992598.76</v>
      </c>
      <c r="AE455" s="68">
        <v>182061.53</v>
      </c>
      <c r="AF455" s="65">
        <v>0</v>
      </c>
      <c r="AG455" s="67">
        <f t="shared" si="153"/>
        <v>4881840.9530000007</v>
      </c>
      <c r="AH455" s="64">
        <v>3065420.35</v>
      </c>
      <c r="AI455" s="68">
        <v>276598.23</v>
      </c>
      <c r="AJ455" s="64">
        <v>0</v>
      </c>
      <c r="AK455" s="67">
        <f t="shared" si="154"/>
        <v>5159904.3320000004</v>
      </c>
      <c r="AL455" s="64">
        <v>4361543.79</v>
      </c>
      <c r="AM455" s="68">
        <v>349354.53</v>
      </c>
      <c r="AN455" s="64">
        <v>0</v>
      </c>
      <c r="AO455" s="67">
        <f t="shared" si="155"/>
        <v>6522108.1860000007</v>
      </c>
      <c r="AP455" s="69"/>
      <c r="AQ455" s="69"/>
      <c r="AR455" s="69"/>
      <c r="AS455" s="69"/>
      <c r="AT455" s="69"/>
      <c r="AU455" s="71"/>
      <c r="AV455" s="64">
        <v>1127</v>
      </c>
      <c r="AW455" s="64">
        <v>1085</v>
      </c>
      <c r="AX455" s="64">
        <v>1268</v>
      </c>
      <c r="AY455" s="64">
        <v>1278</v>
      </c>
      <c r="AZ455" s="64"/>
      <c r="BA455" s="64"/>
      <c r="BB455" s="64"/>
      <c r="BC455" s="64"/>
      <c r="BD455" s="72">
        <f t="shared" si="156"/>
        <v>5157203.43</v>
      </c>
      <c r="BE455" s="73">
        <f t="shared" si="148"/>
        <v>4333.78</v>
      </c>
      <c r="BF455" s="74">
        <f t="shared" si="168"/>
        <v>3373.62</v>
      </c>
      <c r="BG455" s="66">
        <f t="shared" si="149"/>
        <v>0</v>
      </c>
      <c r="BH455" s="75">
        <f t="shared" si="157"/>
        <v>0</v>
      </c>
      <c r="BI455" s="76">
        <f t="shared" si="158"/>
        <v>0</v>
      </c>
      <c r="BJ455" s="76">
        <f>+BI455-'Izračun udjela za 2024. (euri)'!BI455</f>
        <v>0</v>
      </c>
    </row>
    <row r="456" spans="1:62" ht="15.75" customHeight="1" x14ac:dyDescent="0.25">
      <c r="A456" s="60">
        <v>1</v>
      </c>
      <c r="B456" s="61">
        <v>508</v>
      </c>
      <c r="C456" s="61">
        <v>1</v>
      </c>
      <c r="D456" s="79" t="s">
        <v>91</v>
      </c>
      <c r="E456" s="62" t="s">
        <v>535</v>
      </c>
      <c r="F456" s="63">
        <v>12981</v>
      </c>
      <c r="G456" s="64">
        <v>12</v>
      </c>
      <c r="H456" s="64">
        <v>26597108.940000001</v>
      </c>
      <c r="I456" s="65">
        <v>2821204.1510000001</v>
      </c>
      <c r="J456" s="66">
        <v>26629013.363680005</v>
      </c>
      <c r="K456" s="64">
        <v>26655900.07</v>
      </c>
      <c r="L456" s="65">
        <v>2827440.1804</v>
      </c>
      <c r="M456" s="66">
        <v>26687875.076352004</v>
      </c>
      <c r="N456" s="64">
        <v>23497970.510000002</v>
      </c>
      <c r="O456" s="65">
        <v>2492457.8525999999</v>
      </c>
      <c r="P456" s="66">
        <v>23526174.176288005</v>
      </c>
      <c r="Q456" s="64">
        <v>23669520.719999999</v>
      </c>
      <c r="R456" s="65">
        <v>2524583.3753999998</v>
      </c>
      <c r="S456" s="66">
        <f t="shared" si="150"/>
        <v>23682329.825952001</v>
      </c>
      <c r="T456" s="64">
        <v>22213230.02</v>
      </c>
      <c r="U456" s="65">
        <v>2372682.3104810002</v>
      </c>
      <c r="V456" s="67">
        <f t="shared" si="151"/>
        <v>22221413.43466128</v>
      </c>
      <c r="W456" s="64">
        <v>26677315.23</v>
      </c>
      <c r="X456" s="65">
        <v>2858278.0205020001</v>
      </c>
      <c r="Y456" s="67">
        <f t="shared" si="147"/>
        <v>26677321.674637761</v>
      </c>
      <c r="Z456" s="64">
        <v>30948640.289999999</v>
      </c>
      <c r="AA456" s="68">
        <v>68193.69</v>
      </c>
      <c r="AB456" s="65">
        <v>3315918.9598869998</v>
      </c>
      <c r="AC456" s="67">
        <f t="shared" si="152"/>
        <v>30889070.956926562</v>
      </c>
      <c r="AD456" s="64">
        <v>31599991.010000002</v>
      </c>
      <c r="AE456" s="68">
        <v>17019.57</v>
      </c>
      <c r="AF456" s="65">
        <v>3417201.2948730001</v>
      </c>
      <c r="AG456" s="67">
        <f t="shared" si="153"/>
        <v>31562462.562542245</v>
      </c>
      <c r="AH456" s="64">
        <v>28202284.280000001</v>
      </c>
      <c r="AI456" s="68">
        <v>4673.97</v>
      </c>
      <c r="AJ456" s="64">
        <v>3056114.5331939999</v>
      </c>
      <c r="AK456" s="67">
        <f t="shared" si="154"/>
        <v>28181995.270022728</v>
      </c>
      <c r="AL456" s="64">
        <v>33571180.07</v>
      </c>
      <c r="AM456" s="68">
        <v>6058.24</v>
      </c>
      <c r="AN456" s="64">
        <v>3564502.0685640001</v>
      </c>
      <c r="AO456" s="67">
        <f t="shared" si="155"/>
        <v>33641014.13280832</v>
      </c>
      <c r="AP456" s="69"/>
      <c r="AQ456" s="69"/>
      <c r="AR456" s="69"/>
      <c r="AS456" s="69"/>
      <c r="AT456" s="69"/>
      <c r="AU456" s="71"/>
      <c r="AV456" s="64">
        <v>10</v>
      </c>
      <c r="AW456" s="64">
        <v>10</v>
      </c>
      <c r="AX456" s="64">
        <v>14</v>
      </c>
      <c r="AY456" s="64">
        <v>24</v>
      </c>
      <c r="AZ456" s="64"/>
      <c r="BA456" s="64"/>
      <c r="BB456" s="64"/>
      <c r="BC456" s="64"/>
      <c r="BD456" s="72">
        <f t="shared" si="156"/>
        <v>30190372.920000002</v>
      </c>
      <c r="BE456" s="73">
        <f t="shared" si="148"/>
        <v>2325.7399999999998</v>
      </c>
      <c r="BF456" s="74">
        <f t="shared" ref="BF456:BF457" si="169">+$BJ$601</f>
        <v>3415.13</v>
      </c>
      <c r="BG456" s="66">
        <f t="shared" si="149"/>
        <v>14141371.590000004</v>
      </c>
      <c r="BH456" s="75">
        <f t="shared" si="157"/>
        <v>5.3032970309211461E-3</v>
      </c>
      <c r="BI456" s="76">
        <f t="shared" si="158"/>
        <v>5.3032970309211504E-3</v>
      </c>
      <c r="BJ456" s="76">
        <f>+BI456-'Izračun udjela za 2024. (euri)'!BI456</f>
        <v>-1.3078281977958045E-7</v>
      </c>
    </row>
    <row r="457" spans="1:62" ht="15.75" customHeight="1" x14ac:dyDescent="0.25">
      <c r="A457" s="60">
        <v>1</v>
      </c>
      <c r="B457" s="61">
        <v>509</v>
      </c>
      <c r="C457" s="61">
        <v>8</v>
      </c>
      <c r="D457" s="79" t="s">
        <v>91</v>
      </c>
      <c r="E457" s="62" t="s">
        <v>536</v>
      </c>
      <c r="F457" s="63">
        <v>3876</v>
      </c>
      <c r="G457" s="64">
        <v>12</v>
      </c>
      <c r="H457" s="64">
        <v>8190909.8899999997</v>
      </c>
      <c r="I457" s="65">
        <v>556679.00120000006</v>
      </c>
      <c r="J457" s="66">
        <v>8550338.5954560004</v>
      </c>
      <c r="K457" s="64">
        <v>7807114.5199999996</v>
      </c>
      <c r="L457" s="65">
        <v>542041.83189999999</v>
      </c>
      <c r="M457" s="66">
        <v>8136881.4106720006</v>
      </c>
      <c r="N457" s="64">
        <v>7275622.0800000001</v>
      </c>
      <c r="O457" s="65">
        <v>654805.94810000004</v>
      </c>
      <c r="P457" s="66">
        <v>7415314.0677280007</v>
      </c>
      <c r="Q457" s="64">
        <v>7728778.5999999996</v>
      </c>
      <c r="R457" s="65">
        <v>698815.86100000003</v>
      </c>
      <c r="S457" s="66">
        <f t="shared" si="150"/>
        <v>7873558.2676800005</v>
      </c>
      <c r="T457" s="64">
        <v>6894674.29</v>
      </c>
      <c r="U457" s="65">
        <v>624563.1899</v>
      </c>
      <c r="V457" s="67">
        <f t="shared" si="151"/>
        <v>7022524.4321120009</v>
      </c>
      <c r="W457" s="64">
        <v>8163012.5700000003</v>
      </c>
      <c r="X457" s="65">
        <v>742092.37790700002</v>
      </c>
      <c r="Y457" s="67">
        <f t="shared" si="147"/>
        <v>8311430.6151441606</v>
      </c>
      <c r="Z457" s="64">
        <v>8735118.3399999999</v>
      </c>
      <c r="AA457" s="68">
        <v>21490.53</v>
      </c>
      <c r="AB457" s="65">
        <v>794101.94018300006</v>
      </c>
      <c r="AC457" s="67">
        <f t="shared" si="152"/>
        <v>9029468.9741950408</v>
      </c>
      <c r="AD457" s="64">
        <v>9034674.5500000007</v>
      </c>
      <c r="AE457" s="68">
        <v>19349.599999999999</v>
      </c>
      <c r="AF457" s="65">
        <v>829659.20033999998</v>
      </c>
      <c r="AG457" s="67">
        <f t="shared" si="153"/>
        <v>9379625.6396192014</v>
      </c>
      <c r="AH457" s="64">
        <v>7118892.8799999999</v>
      </c>
      <c r="AI457" s="68">
        <v>17713.29</v>
      </c>
      <c r="AJ457" s="64">
        <v>654722.31177100004</v>
      </c>
      <c r="AK457" s="67">
        <f t="shared" si="154"/>
        <v>7483792.1516164811</v>
      </c>
      <c r="AL457" s="64">
        <v>8941924.8499999996</v>
      </c>
      <c r="AM457" s="68">
        <v>26313.41</v>
      </c>
      <c r="AN457" s="64">
        <v>805114.30016700004</v>
      </c>
      <c r="AO457" s="67">
        <f t="shared" si="155"/>
        <v>9352556.7966129612</v>
      </c>
      <c r="AP457" s="69"/>
      <c r="AQ457" s="69"/>
      <c r="AR457" s="69"/>
      <c r="AS457" s="69"/>
      <c r="AT457" s="69"/>
      <c r="AU457" s="71"/>
      <c r="AV457" s="64">
        <v>95</v>
      </c>
      <c r="AW457" s="64">
        <v>126</v>
      </c>
      <c r="AX457" s="64">
        <v>157</v>
      </c>
      <c r="AY457" s="64">
        <v>160</v>
      </c>
      <c r="AZ457" s="64"/>
      <c r="BA457" s="64"/>
      <c r="BB457" s="64"/>
      <c r="BC457" s="64"/>
      <c r="BD457" s="72">
        <f t="shared" si="156"/>
        <v>8711374.8399999999</v>
      </c>
      <c r="BE457" s="73">
        <f t="shared" si="148"/>
        <v>2247.52</v>
      </c>
      <c r="BF457" s="74">
        <f t="shared" si="169"/>
        <v>3415.13</v>
      </c>
      <c r="BG457" s="66">
        <f t="shared" si="149"/>
        <v>4525656.3600000003</v>
      </c>
      <c r="BH457" s="75">
        <f t="shared" si="157"/>
        <v>1.6972116024395762E-3</v>
      </c>
      <c r="BI457" s="76">
        <f t="shared" si="158"/>
        <v>1.6972116024395799E-3</v>
      </c>
      <c r="BJ457" s="76">
        <f>+BI457-'Izračun udjela za 2024. (euri)'!BI457</f>
        <v>-2.2133719110133121E-8</v>
      </c>
    </row>
    <row r="458" spans="1:62" ht="15.75" customHeight="1" x14ac:dyDescent="0.25">
      <c r="A458" s="60">
        <v>1</v>
      </c>
      <c r="B458" s="61">
        <v>510</v>
      </c>
      <c r="C458" s="61">
        <v>3</v>
      </c>
      <c r="D458" s="79" t="s">
        <v>87</v>
      </c>
      <c r="E458" s="62" t="s">
        <v>537</v>
      </c>
      <c r="F458" s="63">
        <v>2047</v>
      </c>
      <c r="G458" s="64">
        <v>10</v>
      </c>
      <c r="H458" s="64">
        <v>926055.03</v>
      </c>
      <c r="I458" s="65">
        <v>0</v>
      </c>
      <c r="J458" s="66">
        <v>1018660.5330000002</v>
      </c>
      <c r="K458" s="64">
        <v>885390.87</v>
      </c>
      <c r="L458" s="65">
        <v>0</v>
      </c>
      <c r="M458" s="66">
        <v>973929.95700000005</v>
      </c>
      <c r="N458" s="64">
        <v>625021.92000000004</v>
      </c>
      <c r="O458" s="65">
        <v>0</v>
      </c>
      <c r="P458" s="66">
        <v>687524.11200000008</v>
      </c>
      <c r="Q458" s="64">
        <v>941999.59</v>
      </c>
      <c r="R458" s="65">
        <v>0</v>
      </c>
      <c r="S458" s="66">
        <f t="shared" si="150"/>
        <v>1036199.549</v>
      </c>
      <c r="T458" s="64">
        <v>438854.46</v>
      </c>
      <c r="U458" s="65">
        <v>0</v>
      </c>
      <c r="V458" s="67">
        <f t="shared" si="151"/>
        <v>482739.90600000008</v>
      </c>
      <c r="W458" s="64">
        <v>873081.84</v>
      </c>
      <c r="X458" s="65">
        <v>0</v>
      </c>
      <c r="Y458" s="67">
        <f t="shared" si="147"/>
        <v>960390.02400000009</v>
      </c>
      <c r="Z458" s="64">
        <v>1457176.01</v>
      </c>
      <c r="AA458" s="68">
        <v>1050</v>
      </c>
      <c r="AB458" s="65">
        <v>0</v>
      </c>
      <c r="AC458" s="67">
        <f t="shared" si="152"/>
        <v>1621538.611</v>
      </c>
      <c r="AD458" s="64">
        <v>1311889.71</v>
      </c>
      <c r="AE458" s="68">
        <v>450</v>
      </c>
      <c r="AF458" s="65">
        <v>0</v>
      </c>
      <c r="AG458" s="67">
        <f t="shared" si="153"/>
        <v>1443078.6810000001</v>
      </c>
      <c r="AH458" s="64">
        <v>1132045.08</v>
      </c>
      <c r="AI458" s="68">
        <v>600</v>
      </c>
      <c r="AJ458" s="64">
        <v>0</v>
      </c>
      <c r="AK458" s="67">
        <f t="shared" si="154"/>
        <v>1249539.5880000002</v>
      </c>
      <c r="AL458" s="64">
        <v>1265985.81</v>
      </c>
      <c r="AM458" s="68">
        <v>600</v>
      </c>
      <c r="AN458" s="64">
        <v>0</v>
      </c>
      <c r="AO458" s="67">
        <f t="shared" si="155"/>
        <v>1396874.3910000001</v>
      </c>
      <c r="AP458" s="69"/>
      <c r="AQ458" s="69"/>
      <c r="AR458" s="69"/>
      <c r="AS458" s="69"/>
      <c r="AT458" s="69"/>
      <c r="AU458" s="71"/>
      <c r="AV458" s="64">
        <v>12</v>
      </c>
      <c r="AW458" s="64">
        <v>0</v>
      </c>
      <c r="AX458" s="64">
        <v>3</v>
      </c>
      <c r="AY458" s="64">
        <v>3</v>
      </c>
      <c r="AZ458" s="64"/>
      <c r="BA458" s="64"/>
      <c r="BB458" s="64"/>
      <c r="BC458" s="64"/>
      <c r="BD458" s="72">
        <f t="shared" si="156"/>
        <v>1334284.26</v>
      </c>
      <c r="BE458" s="73">
        <f t="shared" si="148"/>
        <v>651.82000000000005</v>
      </c>
      <c r="BF458" s="74">
        <f>+$BJ$600</f>
        <v>3373.62</v>
      </c>
      <c r="BG458" s="66">
        <f t="shared" si="149"/>
        <v>5571524.5999999996</v>
      </c>
      <c r="BH458" s="75">
        <f t="shared" si="157"/>
        <v>2.0894330992460766E-3</v>
      </c>
      <c r="BI458" s="76">
        <f t="shared" si="158"/>
        <v>2.08943309924608E-3</v>
      </c>
      <c r="BJ458" s="76">
        <f>+BI458-'Izračun udjela za 2024. (euri)'!BI458</f>
        <v>2.1840484060176024E-8</v>
      </c>
    </row>
    <row r="459" spans="1:62" ht="15.75" customHeight="1" x14ac:dyDescent="0.25">
      <c r="A459" s="60">
        <v>1</v>
      </c>
      <c r="B459" s="61">
        <v>511</v>
      </c>
      <c r="C459" s="61">
        <v>17</v>
      </c>
      <c r="D459" s="79" t="s">
        <v>91</v>
      </c>
      <c r="E459" s="62" t="s">
        <v>538</v>
      </c>
      <c r="F459" s="63">
        <v>5698</v>
      </c>
      <c r="G459" s="64">
        <v>12</v>
      </c>
      <c r="H459" s="64">
        <v>6651446.79</v>
      </c>
      <c r="I459" s="65">
        <v>852028.87199999997</v>
      </c>
      <c r="J459" s="66">
        <v>6495348.0681600003</v>
      </c>
      <c r="K459" s="64">
        <v>6623674.5899999999</v>
      </c>
      <c r="L459" s="65">
        <v>845252.21</v>
      </c>
      <c r="M459" s="66">
        <v>6471833.0656000003</v>
      </c>
      <c r="N459" s="64">
        <v>5828641.9500000002</v>
      </c>
      <c r="O459" s="65">
        <v>524577.73540000001</v>
      </c>
      <c r="P459" s="66">
        <v>5940551.9203520007</v>
      </c>
      <c r="Q459" s="64">
        <v>5815356.3700000001</v>
      </c>
      <c r="R459" s="65">
        <v>531936.25249999994</v>
      </c>
      <c r="S459" s="66">
        <f t="shared" si="150"/>
        <v>5917430.5316000003</v>
      </c>
      <c r="T459" s="64">
        <v>5470254.29</v>
      </c>
      <c r="U459" s="65">
        <v>504196.37864100002</v>
      </c>
      <c r="V459" s="67">
        <f t="shared" si="151"/>
        <v>5561984.8607220808</v>
      </c>
      <c r="W459" s="64">
        <v>7252420.54</v>
      </c>
      <c r="X459" s="65">
        <v>659311.227831</v>
      </c>
      <c r="Y459" s="67">
        <f t="shared" ref="Y459:Y522" si="170">+(W459-X459)*(1+G459/100)</f>
        <v>7384282.4296292812</v>
      </c>
      <c r="Z459" s="64">
        <v>8498539.5399999991</v>
      </c>
      <c r="AA459" s="68">
        <v>85948.479999999996</v>
      </c>
      <c r="AB459" s="65">
        <v>772594.74311899999</v>
      </c>
      <c r="AC459" s="67">
        <f t="shared" si="152"/>
        <v>8788635.8749067206</v>
      </c>
      <c r="AD459" s="64">
        <v>9975941.4499999993</v>
      </c>
      <c r="AE459" s="68">
        <v>49995.86</v>
      </c>
      <c r="AF459" s="65">
        <v>938958.20389799995</v>
      </c>
      <c r="AG459" s="67">
        <f t="shared" si="153"/>
        <v>10307345.872434242</v>
      </c>
      <c r="AH459" s="64">
        <v>8744481.3000000007</v>
      </c>
      <c r="AI459" s="68">
        <v>78165.52</v>
      </c>
      <c r="AJ459" s="64">
        <v>840057.98936699994</v>
      </c>
      <c r="AK459" s="67">
        <f t="shared" si="154"/>
        <v>9034208.7255089618</v>
      </c>
      <c r="AL459" s="64">
        <v>9803932.3399999999</v>
      </c>
      <c r="AM459" s="68">
        <v>49304.959999999999</v>
      </c>
      <c r="AN459" s="64">
        <v>894964.33173400001</v>
      </c>
      <c r="AO459" s="67">
        <f t="shared" si="155"/>
        <v>10211782.614057921</v>
      </c>
      <c r="AP459" s="69"/>
      <c r="AQ459" s="69"/>
      <c r="AR459" s="69"/>
      <c r="AS459" s="69"/>
      <c r="AT459" s="69"/>
      <c r="AU459" s="71"/>
      <c r="AV459" s="64">
        <v>138</v>
      </c>
      <c r="AW459" s="64">
        <v>144</v>
      </c>
      <c r="AX459" s="64">
        <v>160</v>
      </c>
      <c r="AY459" s="64">
        <v>172</v>
      </c>
      <c r="AZ459" s="64"/>
      <c r="BA459" s="64"/>
      <c r="BB459" s="64"/>
      <c r="BC459" s="64"/>
      <c r="BD459" s="72">
        <f t="shared" si="156"/>
        <v>9145251.0999999996</v>
      </c>
      <c r="BE459" s="73">
        <f t="shared" ref="BE459:BE522" si="171">ROUND(BD459/F459,2)</f>
        <v>1604.99</v>
      </c>
      <c r="BF459" s="74">
        <f>+$BJ$601</f>
        <v>3415.13</v>
      </c>
      <c r="BG459" s="66">
        <f t="shared" ref="BG459:BG522" si="172">IF((BF459-BE459)&lt;0,0,(BF459-BE459)*F459)</f>
        <v>10314177.720000001</v>
      </c>
      <c r="BH459" s="75">
        <f t="shared" si="157"/>
        <v>3.8680228244302168E-3</v>
      </c>
      <c r="BI459" s="76">
        <f t="shared" si="158"/>
        <v>3.8680228244302199E-3</v>
      </c>
      <c r="BJ459" s="76">
        <f>+BI459-'Izračun udjela za 2024. (euri)'!BI459</f>
        <v>-6.2946305009938669E-8</v>
      </c>
    </row>
    <row r="460" spans="1:62" ht="15.75" customHeight="1" x14ac:dyDescent="0.25">
      <c r="A460" s="60">
        <v>1</v>
      </c>
      <c r="B460" s="61">
        <v>512</v>
      </c>
      <c r="C460" s="61">
        <v>9</v>
      </c>
      <c r="D460" s="79" t="s">
        <v>87</v>
      </c>
      <c r="E460" s="62" t="s">
        <v>539</v>
      </c>
      <c r="F460" s="63">
        <v>653</v>
      </c>
      <c r="G460" s="64">
        <v>10</v>
      </c>
      <c r="H460" s="64">
        <v>260993.4</v>
      </c>
      <c r="I460" s="65">
        <v>23366.8406</v>
      </c>
      <c r="J460" s="66">
        <v>261389.21534000002</v>
      </c>
      <c r="K460" s="64">
        <v>277793.48</v>
      </c>
      <c r="L460" s="65">
        <v>22878.472000000002</v>
      </c>
      <c r="M460" s="66">
        <v>280406.50880000001</v>
      </c>
      <c r="N460" s="64">
        <v>203070.05</v>
      </c>
      <c r="O460" s="65">
        <v>9573.3070000000007</v>
      </c>
      <c r="P460" s="66">
        <v>212846.4173</v>
      </c>
      <c r="Q460" s="64">
        <v>301473.76</v>
      </c>
      <c r="R460" s="65">
        <v>14490.835999999999</v>
      </c>
      <c r="S460" s="66">
        <f t="shared" ref="S460:S523" si="173">+(Q460-R460)*(1+G460/100)</f>
        <v>315681.21640000003</v>
      </c>
      <c r="T460" s="64">
        <v>246497.84</v>
      </c>
      <c r="U460" s="65">
        <v>11944.228401</v>
      </c>
      <c r="V460" s="67">
        <f t="shared" ref="V460:V523" si="174">+(T460-U460)*(1+G460/100)</f>
        <v>258008.97275890002</v>
      </c>
      <c r="W460" s="64">
        <v>324098.59999999998</v>
      </c>
      <c r="X460" s="65">
        <v>15433.460719999999</v>
      </c>
      <c r="Y460" s="67">
        <f t="shared" si="170"/>
        <v>339531.653208</v>
      </c>
      <c r="Z460" s="64">
        <v>455188.69</v>
      </c>
      <c r="AA460" s="68">
        <v>11270.74</v>
      </c>
      <c r="AB460" s="65">
        <v>21675.829862999999</v>
      </c>
      <c r="AC460" s="67">
        <f t="shared" ref="AC460:AC523" si="175">+(Z460-AB460-AA460+IF(AV460=0,AA460,AV460*$G$7))*(1+G460/100)</f>
        <v>636066.33215070004</v>
      </c>
      <c r="AD460" s="64">
        <v>282047.17</v>
      </c>
      <c r="AE460" s="68">
        <v>12824.3</v>
      </c>
      <c r="AF460" s="65">
        <v>13465.631149999999</v>
      </c>
      <c r="AG460" s="67">
        <f t="shared" ref="AG460:AG523" si="176">+(AD460-AF460-AE460+IF(AW460=0,AE460,AW460*$G$7))*(1+G460/100)</f>
        <v>459532.96273500007</v>
      </c>
      <c r="AH460" s="64">
        <v>290420.42</v>
      </c>
      <c r="AI460" s="68">
        <v>20717.57</v>
      </c>
      <c r="AJ460" s="64">
        <v>12973.614496</v>
      </c>
      <c r="AK460" s="67">
        <f t="shared" ref="AK460:AK523" si="177">+(AH460-AJ460-AI460+IF(AX460=0,AI460,AX460*$G$7))*(1+G460/100)</f>
        <v>473802.15905439999</v>
      </c>
      <c r="AL460" s="64">
        <v>340137.66</v>
      </c>
      <c r="AM460" s="68">
        <v>29711.46</v>
      </c>
      <c r="AN460" s="64">
        <v>17034.500499000002</v>
      </c>
      <c r="AO460" s="67">
        <f t="shared" ref="AO460:AO523" si="178">+(AL460-AN460-AM460+IF(AY460=0,AM460,AY460*$G$7))*(1+G460/100)</f>
        <v>545480.86945110001</v>
      </c>
      <c r="AP460" s="69"/>
      <c r="AQ460" s="69"/>
      <c r="AR460" s="69"/>
      <c r="AS460" s="69"/>
      <c r="AT460" s="69"/>
      <c r="AU460" s="71"/>
      <c r="AV460" s="64">
        <v>104</v>
      </c>
      <c r="AW460" s="64">
        <v>108</v>
      </c>
      <c r="AX460" s="64">
        <v>116</v>
      </c>
      <c r="AY460" s="64">
        <v>135</v>
      </c>
      <c r="AZ460" s="64"/>
      <c r="BA460" s="64"/>
      <c r="BB460" s="64"/>
      <c r="BC460" s="64"/>
      <c r="BD460" s="72">
        <f t="shared" ref="BD460:BD523" si="179">+ROUND((Y460+AC460+AG460+AK460+AO460)/5,2)</f>
        <v>490882.8</v>
      </c>
      <c r="BE460" s="73">
        <f t="shared" si="171"/>
        <v>751.73</v>
      </c>
      <c r="BF460" s="74">
        <f>+$BJ$600</f>
        <v>3373.62</v>
      </c>
      <c r="BG460" s="66">
        <f t="shared" si="172"/>
        <v>1712094.17</v>
      </c>
      <c r="BH460" s="75">
        <f t="shared" ref="BH460:BH523" si="180">+BG460/$BG$7</f>
        <v>6.4206953834938449E-4</v>
      </c>
      <c r="BI460" s="76">
        <f t="shared" ref="BI460:BI523" si="181">+ROUND(BH460,18)</f>
        <v>6.4206953834938395E-4</v>
      </c>
      <c r="BJ460" s="76">
        <f>+BI460-'Izračun udjela za 2024. (euri)'!BI460</f>
        <v>6.4264520129031499E-9</v>
      </c>
    </row>
    <row r="461" spans="1:62" ht="15.75" customHeight="1" x14ac:dyDescent="0.25">
      <c r="A461" s="60">
        <v>1</v>
      </c>
      <c r="B461" s="61">
        <v>513</v>
      </c>
      <c r="C461" s="61">
        <v>17</v>
      </c>
      <c r="D461" s="79" t="s">
        <v>91</v>
      </c>
      <c r="E461" s="62" t="s">
        <v>540</v>
      </c>
      <c r="F461" s="63">
        <v>1728</v>
      </c>
      <c r="G461" s="64">
        <v>12</v>
      </c>
      <c r="H461" s="64">
        <v>1074855.19</v>
      </c>
      <c r="I461" s="65">
        <v>165541.5306</v>
      </c>
      <c r="J461" s="66">
        <v>1018431.2985280001</v>
      </c>
      <c r="K461" s="64">
        <v>1186747.55</v>
      </c>
      <c r="L461" s="65">
        <v>170683.81080000001</v>
      </c>
      <c r="M461" s="66">
        <v>1137991.3879040002</v>
      </c>
      <c r="N461" s="64">
        <v>1312858.3799999999</v>
      </c>
      <c r="O461" s="65">
        <v>85029.023799999995</v>
      </c>
      <c r="P461" s="66">
        <v>1375168.878944</v>
      </c>
      <c r="Q461" s="64">
        <v>1742230.49</v>
      </c>
      <c r="R461" s="65">
        <v>114784.4798</v>
      </c>
      <c r="S461" s="66">
        <f t="shared" si="173"/>
        <v>1822739.5314240002</v>
      </c>
      <c r="T461" s="64">
        <v>1621931.9</v>
      </c>
      <c r="U461" s="65">
        <v>109265.567391</v>
      </c>
      <c r="V461" s="67">
        <f t="shared" si="174"/>
        <v>1694186.29252208</v>
      </c>
      <c r="W461" s="64">
        <v>2067782.37</v>
      </c>
      <c r="X461" s="65">
        <v>135276.348722</v>
      </c>
      <c r="Y461" s="67">
        <f t="shared" si="170"/>
        <v>2164406.7438313602</v>
      </c>
      <c r="Z461" s="64">
        <v>2538180.34</v>
      </c>
      <c r="AA461" s="68">
        <v>17688.78</v>
      </c>
      <c r="AB461" s="65">
        <v>166050.15033800001</v>
      </c>
      <c r="AC461" s="67">
        <f t="shared" si="175"/>
        <v>2697454.37882144</v>
      </c>
      <c r="AD461" s="64">
        <v>2318202.16</v>
      </c>
      <c r="AE461" s="68">
        <v>4733.88</v>
      </c>
      <c r="AF461" s="65">
        <v>139196.474028</v>
      </c>
      <c r="AG461" s="67">
        <f t="shared" si="176"/>
        <v>2495664.4226886402</v>
      </c>
      <c r="AH461" s="64">
        <v>2433354.14</v>
      </c>
      <c r="AI461" s="68">
        <v>6048.22</v>
      </c>
      <c r="AJ461" s="64">
        <v>163309.594622</v>
      </c>
      <c r="AK461" s="67">
        <f t="shared" si="177"/>
        <v>2596155.8844233602</v>
      </c>
      <c r="AL461" s="64">
        <v>2419889.13</v>
      </c>
      <c r="AM461" s="68">
        <v>4621.3900000000003</v>
      </c>
      <c r="AN461" s="64">
        <v>158104.62259000001</v>
      </c>
      <c r="AO461" s="67">
        <f t="shared" si="178"/>
        <v>2598582.6914992002</v>
      </c>
      <c r="AP461" s="69"/>
      <c r="AQ461" s="69"/>
      <c r="AR461" s="69"/>
      <c r="AS461" s="69"/>
      <c r="AT461" s="69"/>
      <c r="AU461" s="71"/>
      <c r="AV461" s="64">
        <v>36</v>
      </c>
      <c r="AW461" s="64">
        <v>36</v>
      </c>
      <c r="AX461" s="64">
        <v>36</v>
      </c>
      <c r="AY461" s="64">
        <v>42</v>
      </c>
      <c r="AZ461" s="64"/>
      <c r="BA461" s="64"/>
      <c r="BB461" s="64"/>
      <c r="BC461" s="64"/>
      <c r="BD461" s="72">
        <f t="shared" si="179"/>
        <v>2510452.8199999998</v>
      </c>
      <c r="BE461" s="73">
        <f t="shared" si="171"/>
        <v>1452.81</v>
      </c>
      <c r="BF461" s="74">
        <f>+$BJ$601</f>
        <v>3415.13</v>
      </c>
      <c r="BG461" s="66">
        <f t="shared" si="172"/>
        <v>3390888.9600000004</v>
      </c>
      <c r="BH461" s="75">
        <f t="shared" si="180"/>
        <v>1.2716511435473348E-3</v>
      </c>
      <c r="BI461" s="76">
        <f t="shared" si="181"/>
        <v>1.27165114354733E-3</v>
      </c>
      <c r="BJ461" s="76">
        <f>+BI461-'Izračun udjela za 2024. (euri)'!BI461</f>
        <v>-3.0358932320102491E-8</v>
      </c>
    </row>
    <row r="462" spans="1:62" ht="15.75" customHeight="1" x14ac:dyDescent="0.25">
      <c r="A462" s="60">
        <v>1</v>
      </c>
      <c r="B462" s="61">
        <v>514</v>
      </c>
      <c r="C462" s="61">
        <v>12</v>
      </c>
      <c r="D462" s="79" t="s">
        <v>87</v>
      </c>
      <c r="E462" s="62" t="s">
        <v>541</v>
      </c>
      <c r="F462" s="63">
        <v>2818</v>
      </c>
      <c r="G462" s="64">
        <v>10</v>
      </c>
      <c r="H462" s="64">
        <v>2428108.6800000002</v>
      </c>
      <c r="I462" s="65">
        <v>0</v>
      </c>
      <c r="J462" s="66">
        <v>2670919.5480000004</v>
      </c>
      <c r="K462" s="64">
        <v>1925130.82</v>
      </c>
      <c r="L462" s="65">
        <v>0</v>
      </c>
      <c r="M462" s="66">
        <v>2117643.9020000002</v>
      </c>
      <c r="N462" s="64">
        <v>1553613.62</v>
      </c>
      <c r="O462" s="65">
        <v>0</v>
      </c>
      <c r="P462" s="66">
        <v>1708974.9820000003</v>
      </c>
      <c r="Q462" s="64">
        <v>2064486.95</v>
      </c>
      <c r="R462" s="65">
        <v>0</v>
      </c>
      <c r="S462" s="66">
        <f t="shared" si="173"/>
        <v>2270935.645</v>
      </c>
      <c r="T462" s="64">
        <v>2032118.82</v>
      </c>
      <c r="U462" s="65">
        <v>0</v>
      </c>
      <c r="V462" s="67">
        <f t="shared" si="174"/>
        <v>2235330.702</v>
      </c>
      <c r="W462" s="64">
        <v>2486138.7400000002</v>
      </c>
      <c r="X462" s="65">
        <v>0</v>
      </c>
      <c r="Y462" s="67">
        <f t="shared" si="170"/>
        <v>2734752.6140000005</v>
      </c>
      <c r="Z462" s="64">
        <v>2639936.21</v>
      </c>
      <c r="AA462" s="68">
        <v>4733.45</v>
      </c>
      <c r="AB462" s="65">
        <v>0</v>
      </c>
      <c r="AC462" s="67">
        <f t="shared" si="175"/>
        <v>2903929.8310000002</v>
      </c>
      <c r="AD462" s="64">
        <v>2415698.81</v>
      </c>
      <c r="AE462" s="68">
        <v>4050</v>
      </c>
      <c r="AF462" s="65">
        <v>0</v>
      </c>
      <c r="AG462" s="67">
        <f t="shared" si="176"/>
        <v>2657268.6910000001</v>
      </c>
      <c r="AH462" s="64">
        <v>2902951.82</v>
      </c>
      <c r="AI462" s="68">
        <v>0</v>
      </c>
      <c r="AJ462" s="64">
        <v>0</v>
      </c>
      <c r="AK462" s="67">
        <f t="shared" si="177"/>
        <v>3193247.0019999999</v>
      </c>
      <c r="AL462" s="64">
        <v>3200776.81</v>
      </c>
      <c r="AM462" s="68">
        <v>0</v>
      </c>
      <c r="AN462" s="64">
        <v>0</v>
      </c>
      <c r="AO462" s="67">
        <f t="shared" si="178"/>
        <v>3520854.4910000004</v>
      </c>
      <c r="AP462" s="69"/>
      <c r="AQ462" s="69"/>
      <c r="AR462" s="69"/>
      <c r="AS462" s="69"/>
      <c r="AT462" s="69"/>
      <c r="AU462" s="71"/>
      <c r="AV462" s="64">
        <v>0</v>
      </c>
      <c r="AW462" s="64">
        <v>0</v>
      </c>
      <c r="AX462" s="64">
        <v>0</v>
      </c>
      <c r="AY462" s="64">
        <v>0</v>
      </c>
      <c r="AZ462" s="64"/>
      <c r="BA462" s="64"/>
      <c r="BB462" s="64"/>
      <c r="BC462" s="64"/>
      <c r="BD462" s="72">
        <f t="shared" si="179"/>
        <v>3002010.53</v>
      </c>
      <c r="BE462" s="73">
        <f t="shared" si="171"/>
        <v>1065.3</v>
      </c>
      <c r="BF462" s="74">
        <f t="shared" ref="BF462:BF464" si="182">+$BJ$600</f>
        <v>3373.62</v>
      </c>
      <c r="BG462" s="66">
        <f t="shared" si="172"/>
        <v>6504845.7599999988</v>
      </c>
      <c r="BH462" s="75">
        <f t="shared" si="180"/>
        <v>2.4394471912471674E-3</v>
      </c>
      <c r="BI462" s="76">
        <f t="shared" si="181"/>
        <v>2.43944719124717E-3</v>
      </c>
      <c r="BJ462" s="76">
        <f>+BI462-'Izračun udjela za 2024. (euri)'!BI462</f>
        <v>4.5593560889841539E-8</v>
      </c>
    </row>
    <row r="463" spans="1:62" ht="15.75" customHeight="1" x14ac:dyDescent="0.25">
      <c r="A463" s="60">
        <v>1</v>
      </c>
      <c r="B463" s="61">
        <v>516</v>
      </c>
      <c r="C463" s="61">
        <v>18</v>
      </c>
      <c r="D463" s="79" t="s">
        <v>87</v>
      </c>
      <c r="E463" s="62" t="s">
        <v>542</v>
      </c>
      <c r="F463" s="63">
        <v>1923</v>
      </c>
      <c r="G463" s="64">
        <v>10</v>
      </c>
      <c r="H463" s="64">
        <v>5878700.4100000001</v>
      </c>
      <c r="I463" s="65">
        <v>0</v>
      </c>
      <c r="J463" s="66">
        <v>6466570.4510000004</v>
      </c>
      <c r="K463" s="64">
        <v>6526911.0599999996</v>
      </c>
      <c r="L463" s="65">
        <v>0</v>
      </c>
      <c r="M463" s="66">
        <v>7179602.1660000002</v>
      </c>
      <c r="N463" s="64">
        <v>7786526.79</v>
      </c>
      <c r="O463" s="65">
        <v>0</v>
      </c>
      <c r="P463" s="66">
        <v>8565179.4690000005</v>
      </c>
      <c r="Q463" s="64">
        <v>6700131.3099999996</v>
      </c>
      <c r="R463" s="65">
        <v>0</v>
      </c>
      <c r="S463" s="66">
        <f t="shared" si="173"/>
        <v>7370144.4410000006</v>
      </c>
      <c r="T463" s="64">
        <v>6066843.5599999996</v>
      </c>
      <c r="U463" s="65">
        <v>0</v>
      </c>
      <c r="V463" s="67">
        <f t="shared" si="174"/>
        <v>6673527.9160000002</v>
      </c>
      <c r="W463" s="64">
        <v>7072065.4699999997</v>
      </c>
      <c r="X463" s="65">
        <v>0</v>
      </c>
      <c r="Y463" s="67">
        <f t="shared" si="170"/>
        <v>7779272.017</v>
      </c>
      <c r="Z463" s="64">
        <v>8039330.3700000001</v>
      </c>
      <c r="AA463" s="68">
        <v>331066.52</v>
      </c>
      <c r="AB463" s="65">
        <v>0</v>
      </c>
      <c r="AC463" s="67">
        <f t="shared" si="175"/>
        <v>10536640.235000001</v>
      </c>
      <c r="AD463" s="64">
        <v>5669833.7599999998</v>
      </c>
      <c r="AE463" s="68">
        <v>255530.71</v>
      </c>
      <c r="AF463" s="65">
        <v>0</v>
      </c>
      <c r="AG463" s="67">
        <f t="shared" si="176"/>
        <v>7838383.3550000004</v>
      </c>
      <c r="AH463" s="64">
        <v>5943707.1299999999</v>
      </c>
      <c r="AI463" s="68">
        <v>364393.49</v>
      </c>
      <c r="AJ463" s="64">
        <v>0</v>
      </c>
      <c r="AK463" s="67">
        <f t="shared" si="177"/>
        <v>8397745.0040000007</v>
      </c>
      <c r="AL463" s="64">
        <v>8336436.3300000001</v>
      </c>
      <c r="AM463" s="68">
        <v>401424.59</v>
      </c>
      <c r="AN463" s="64">
        <v>0</v>
      </c>
      <c r="AO463" s="67">
        <f t="shared" si="178"/>
        <v>11003862.914000001</v>
      </c>
      <c r="AP463" s="69"/>
      <c r="AQ463" s="69"/>
      <c r="AR463" s="69"/>
      <c r="AS463" s="69"/>
      <c r="AT463" s="69"/>
      <c r="AU463" s="71"/>
      <c r="AV463" s="64">
        <v>1247</v>
      </c>
      <c r="AW463" s="64">
        <v>1141</v>
      </c>
      <c r="AX463" s="64">
        <v>1370</v>
      </c>
      <c r="AY463" s="64">
        <v>1379</v>
      </c>
      <c r="AZ463" s="64"/>
      <c r="BA463" s="64"/>
      <c r="BB463" s="64"/>
      <c r="BC463" s="64"/>
      <c r="BD463" s="72">
        <f t="shared" si="179"/>
        <v>9111180.7100000009</v>
      </c>
      <c r="BE463" s="73">
        <f t="shared" si="171"/>
        <v>4738</v>
      </c>
      <c r="BF463" s="74">
        <f t="shared" si="182"/>
        <v>3373.62</v>
      </c>
      <c r="BG463" s="66">
        <f t="shared" si="172"/>
        <v>0</v>
      </c>
      <c r="BH463" s="75">
        <f t="shared" si="180"/>
        <v>0</v>
      </c>
      <c r="BI463" s="76">
        <f t="shared" si="181"/>
        <v>0</v>
      </c>
      <c r="BJ463" s="76">
        <f>+BI463-'Izračun udjela za 2024. (euri)'!BI463</f>
        <v>0</v>
      </c>
    </row>
    <row r="464" spans="1:62" ht="15.75" customHeight="1" x14ac:dyDescent="0.25">
      <c r="A464" s="60">
        <v>1</v>
      </c>
      <c r="B464" s="61">
        <v>517</v>
      </c>
      <c r="C464" s="61">
        <v>14</v>
      </c>
      <c r="D464" s="79" t="s">
        <v>87</v>
      </c>
      <c r="E464" s="62" t="s">
        <v>543</v>
      </c>
      <c r="F464" s="63">
        <v>984</v>
      </c>
      <c r="G464" s="64">
        <v>10</v>
      </c>
      <c r="H464" s="64">
        <v>1074097.79</v>
      </c>
      <c r="I464" s="65">
        <v>0</v>
      </c>
      <c r="J464" s="66">
        <v>1181507.5690000001</v>
      </c>
      <c r="K464" s="64">
        <v>1010952.17</v>
      </c>
      <c r="L464" s="65">
        <v>0</v>
      </c>
      <c r="M464" s="66">
        <v>1112047.3870000001</v>
      </c>
      <c r="N464" s="64">
        <v>856143.74</v>
      </c>
      <c r="O464" s="65">
        <v>0</v>
      </c>
      <c r="P464" s="66">
        <v>941758.11400000006</v>
      </c>
      <c r="Q464" s="64">
        <v>929621.4</v>
      </c>
      <c r="R464" s="65">
        <v>0</v>
      </c>
      <c r="S464" s="66">
        <f t="shared" si="173"/>
        <v>1022583.5400000002</v>
      </c>
      <c r="T464" s="64">
        <v>886038.21</v>
      </c>
      <c r="U464" s="65">
        <v>0</v>
      </c>
      <c r="V464" s="67">
        <f t="shared" si="174"/>
        <v>974642.03100000008</v>
      </c>
      <c r="W464" s="64">
        <v>957552.4</v>
      </c>
      <c r="X464" s="65">
        <v>0</v>
      </c>
      <c r="Y464" s="67">
        <f t="shared" si="170"/>
        <v>1053307.6400000001</v>
      </c>
      <c r="Z464" s="64">
        <v>1394506.23</v>
      </c>
      <c r="AA464" s="68">
        <v>1642.82</v>
      </c>
      <c r="AB464" s="65">
        <v>0</v>
      </c>
      <c r="AC464" s="67">
        <f t="shared" si="175"/>
        <v>1533956.8530000001</v>
      </c>
      <c r="AD464" s="64">
        <v>1347838.01</v>
      </c>
      <c r="AE464" s="68">
        <v>200</v>
      </c>
      <c r="AF464" s="65">
        <v>0</v>
      </c>
      <c r="AG464" s="67">
        <f t="shared" si="176"/>
        <v>1482621.8110000002</v>
      </c>
      <c r="AH464" s="64">
        <v>1433544.09</v>
      </c>
      <c r="AI464" s="68">
        <v>0</v>
      </c>
      <c r="AJ464" s="64">
        <v>0</v>
      </c>
      <c r="AK464" s="67">
        <f t="shared" si="177"/>
        <v>1576898.4990000003</v>
      </c>
      <c r="AL464" s="64">
        <v>1493918.08</v>
      </c>
      <c r="AM464" s="68">
        <v>0</v>
      </c>
      <c r="AN464" s="64">
        <v>0</v>
      </c>
      <c r="AO464" s="67">
        <f t="shared" si="178"/>
        <v>1643309.8880000003</v>
      </c>
      <c r="AP464" s="69"/>
      <c r="AQ464" s="69"/>
      <c r="AR464" s="69"/>
      <c r="AS464" s="69"/>
      <c r="AT464" s="69"/>
      <c r="AU464" s="71"/>
      <c r="AV464" s="64">
        <v>0</v>
      </c>
      <c r="AW464" s="64">
        <v>0</v>
      </c>
      <c r="AX464" s="64">
        <v>0</v>
      </c>
      <c r="AY464" s="64">
        <v>0</v>
      </c>
      <c r="AZ464" s="64"/>
      <c r="BA464" s="64"/>
      <c r="BB464" s="64"/>
      <c r="BC464" s="64"/>
      <c r="BD464" s="72">
        <f t="shared" si="179"/>
        <v>1458018.94</v>
      </c>
      <c r="BE464" s="73">
        <f t="shared" si="171"/>
        <v>1481.73</v>
      </c>
      <c r="BF464" s="74">
        <f t="shared" si="182"/>
        <v>3373.62</v>
      </c>
      <c r="BG464" s="66">
        <f t="shared" si="172"/>
        <v>1861619.7599999998</v>
      </c>
      <c r="BH464" s="75">
        <f t="shared" si="180"/>
        <v>6.981446236016865E-4</v>
      </c>
      <c r="BI464" s="76">
        <f t="shared" si="181"/>
        <v>6.9814462360168596E-4</v>
      </c>
      <c r="BJ464" s="76">
        <f>+BI464-'Izračun udjela za 2024. (euri)'!BI464</f>
        <v>1.7085432589005432E-8</v>
      </c>
    </row>
    <row r="465" spans="1:62" ht="15.75" customHeight="1" x14ac:dyDescent="0.25">
      <c r="A465" s="60">
        <v>1</v>
      </c>
      <c r="B465" s="61">
        <v>518</v>
      </c>
      <c r="C465" s="61">
        <v>16</v>
      </c>
      <c r="D465" s="79" t="s">
        <v>91</v>
      </c>
      <c r="E465" s="62" t="s">
        <v>544</v>
      </c>
      <c r="F465" s="63">
        <v>23175</v>
      </c>
      <c r="G465" s="64">
        <v>12</v>
      </c>
      <c r="H465" s="64">
        <v>22912114.789999999</v>
      </c>
      <c r="I465" s="65">
        <v>0</v>
      </c>
      <c r="J465" s="66">
        <v>25661568.564800002</v>
      </c>
      <c r="K465" s="64">
        <v>22296540.09</v>
      </c>
      <c r="L465" s="65">
        <v>0</v>
      </c>
      <c r="M465" s="66">
        <v>24972124.900800001</v>
      </c>
      <c r="N465" s="64">
        <v>28340436.809999999</v>
      </c>
      <c r="O465" s="65">
        <v>0</v>
      </c>
      <c r="P465" s="66">
        <v>31741289.227200001</v>
      </c>
      <c r="Q465" s="64">
        <v>22963918.690000001</v>
      </c>
      <c r="R465" s="65">
        <v>0</v>
      </c>
      <c r="S465" s="66">
        <f t="shared" si="173"/>
        <v>25719588.932800002</v>
      </c>
      <c r="T465" s="64">
        <v>10641919.279999999</v>
      </c>
      <c r="U465" s="65">
        <v>0</v>
      </c>
      <c r="V465" s="67">
        <f t="shared" si="174"/>
        <v>11918949.593600001</v>
      </c>
      <c r="W465" s="64">
        <v>24437730.57</v>
      </c>
      <c r="X465" s="65">
        <v>0</v>
      </c>
      <c r="Y465" s="67">
        <f t="shared" si="170"/>
        <v>27370258.238400001</v>
      </c>
      <c r="Z465" s="64">
        <v>25987955.149999999</v>
      </c>
      <c r="AA465" s="68">
        <v>91845.43</v>
      </c>
      <c r="AB465" s="65">
        <v>0</v>
      </c>
      <c r="AC465" s="67">
        <f t="shared" si="175"/>
        <v>29220362.886400003</v>
      </c>
      <c r="AD465" s="64">
        <v>29123942.329999998</v>
      </c>
      <c r="AE465" s="68">
        <v>30044.43</v>
      </c>
      <c r="AF465" s="65">
        <v>0</v>
      </c>
      <c r="AG465" s="67">
        <f t="shared" si="176"/>
        <v>32790125.648000002</v>
      </c>
      <c r="AH465" s="64">
        <v>21084423.149999999</v>
      </c>
      <c r="AI465" s="68">
        <v>63436.45</v>
      </c>
      <c r="AJ465" s="64">
        <v>0</v>
      </c>
      <c r="AK465" s="67">
        <f t="shared" si="177"/>
        <v>23879505.104000002</v>
      </c>
      <c r="AL465" s="64">
        <v>27163348.18</v>
      </c>
      <c r="AM465" s="68">
        <v>66136.92</v>
      </c>
      <c r="AN465" s="64">
        <v>0</v>
      </c>
      <c r="AO465" s="67">
        <f t="shared" si="178"/>
        <v>30656316.611200001</v>
      </c>
      <c r="AP465" s="69"/>
      <c r="AQ465" s="69"/>
      <c r="AR465" s="69"/>
      <c r="AS465" s="69"/>
      <c r="AT465" s="69"/>
      <c r="AU465" s="71"/>
      <c r="AV465" s="64">
        <v>129</v>
      </c>
      <c r="AW465" s="64">
        <v>122</v>
      </c>
      <c r="AX465" s="64">
        <v>200</v>
      </c>
      <c r="AY465" s="64">
        <v>183</v>
      </c>
      <c r="AZ465" s="64"/>
      <c r="BA465" s="64"/>
      <c r="BB465" s="64"/>
      <c r="BC465" s="64"/>
      <c r="BD465" s="72">
        <f t="shared" si="179"/>
        <v>28783313.699999999</v>
      </c>
      <c r="BE465" s="73">
        <f t="shared" si="171"/>
        <v>1242</v>
      </c>
      <c r="BF465" s="74">
        <f t="shared" ref="BF465:BF467" si="183">+$BJ$601</f>
        <v>3415.13</v>
      </c>
      <c r="BG465" s="66">
        <f t="shared" si="172"/>
        <v>50362287.75</v>
      </c>
      <c r="BH465" s="75">
        <f t="shared" si="180"/>
        <v>1.8886864643585209E-2</v>
      </c>
      <c r="BI465" s="76">
        <f t="shared" si="181"/>
        <v>1.8886864643585199E-2</v>
      </c>
      <c r="BJ465" s="76">
        <f>+BI465-'Izračun udjela za 2024. (euri)'!BI465</f>
        <v>-4.5921061200132618E-7</v>
      </c>
    </row>
    <row r="466" spans="1:62" ht="15.75" customHeight="1" x14ac:dyDescent="0.25">
      <c r="A466" s="60">
        <v>1</v>
      </c>
      <c r="B466" s="61">
        <v>519</v>
      </c>
      <c r="C466" s="61">
        <v>2</v>
      </c>
      <c r="D466" s="79" t="s">
        <v>91</v>
      </c>
      <c r="E466" s="62" t="s">
        <v>545</v>
      </c>
      <c r="F466" s="63">
        <v>8656</v>
      </c>
      <c r="G466" s="64">
        <v>12</v>
      </c>
      <c r="H466" s="64">
        <v>25217873.77</v>
      </c>
      <c r="I466" s="65">
        <v>0</v>
      </c>
      <c r="J466" s="66">
        <v>28244018.622400001</v>
      </c>
      <c r="K466" s="64">
        <v>24707436.030000001</v>
      </c>
      <c r="L466" s="65">
        <v>0</v>
      </c>
      <c r="M466" s="66">
        <v>27672328.353600003</v>
      </c>
      <c r="N466" s="64">
        <v>22369940.969999999</v>
      </c>
      <c r="O466" s="65">
        <v>0</v>
      </c>
      <c r="P466" s="66">
        <v>25054333.886399999</v>
      </c>
      <c r="Q466" s="64">
        <v>24257482.780000001</v>
      </c>
      <c r="R466" s="65">
        <v>0</v>
      </c>
      <c r="S466" s="66">
        <f t="shared" si="173"/>
        <v>27168380.713600002</v>
      </c>
      <c r="T466" s="64">
        <v>23345989.949999999</v>
      </c>
      <c r="U466" s="65">
        <v>0</v>
      </c>
      <c r="V466" s="67">
        <f t="shared" si="174"/>
        <v>26147508.744000003</v>
      </c>
      <c r="W466" s="64">
        <v>25855615.530000001</v>
      </c>
      <c r="X466" s="65">
        <v>0</v>
      </c>
      <c r="Y466" s="67">
        <f t="shared" si="170"/>
        <v>28958289.393600006</v>
      </c>
      <c r="Z466" s="64">
        <v>29247940.84</v>
      </c>
      <c r="AA466" s="68">
        <v>44093.51</v>
      </c>
      <c r="AB466" s="65">
        <v>0</v>
      </c>
      <c r="AC466" s="67">
        <f t="shared" si="175"/>
        <v>32721749.009600002</v>
      </c>
      <c r="AD466" s="64">
        <v>30068796.59</v>
      </c>
      <c r="AE466" s="68">
        <v>19851.79</v>
      </c>
      <c r="AF466" s="65">
        <v>0</v>
      </c>
      <c r="AG466" s="67">
        <f t="shared" si="176"/>
        <v>33674978.176000006</v>
      </c>
      <c r="AH466" s="64">
        <v>27325871.260000002</v>
      </c>
      <c r="AI466" s="68">
        <v>6332.18</v>
      </c>
      <c r="AJ466" s="64">
        <v>0</v>
      </c>
      <c r="AK466" s="67">
        <f t="shared" si="177"/>
        <v>30675163.769600004</v>
      </c>
      <c r="AL466" s="64">
        <v>33584841.719999999</v>
      </c>
      <c r="AM466" s="68">
        <v>9801.9599999999991</v>
      </c>
      <c r="AN466" s="64">
        <v>0</v>
      </c>
      <c r="AO466" s="67">
        <f t="shared" si="178"/>
        <v>37709884.531199999</v>
      </c>
      <c r="AP466" s="69"/>
      <c r="AQ466" s="69"/>
      <c r="AR466" s="69"/>
      <c r="AS466" s="69"/>
      <c r="AT466" s="69"/>
      <c r="AU466" s="71"/>
      <c r="AV466" s="64">
        <v>8</v>
      </c>
      <c r="AW466" s="64">
        <v>12</v>
      </c>
      <c r="AX466" s="64">
        <v>46</v>
      </c>
      <c r="AY466" s="64">
        <v>63</v>
      </c>
      <c r="AZ466" s="64"/>
      <c r="BA466" s="64"/>
      <c r="BB466" s="64"/>
      <c r="BC466" s="64"/>
      <c r="BD466" s="72">
        <f t="shared" si="179"/>
        <v>32748012.98</v>
      </c>
      <c r="BE466" s="73">
        <f t="shared" si="171"/>
        <v>3783.27</v>
      </c>
      <c r="BF466" s="74">
        <f t="shared" si="183"/>
        <v>3415.13</v>
      </c>
      <c r="BG466" s="66">
        <f t="shared" si="172"/>
        <v>0</v>
      </c>
      <c r="BH466" s="75">
        <f t="shared" si="180"/>
        <v>0</v>
      </c>
      <c r="BI466" s="76">
        <f t="shared" si="181"/>
        <v>0</v>
      </c>
      <c r="BJ466" s="76">
        <f>+BI466-'Izračun udjela za 2024. (euri)'!BI466</f>
        <v>0</v>
      </c>
    </row>
    <row r="467" spans="1:62" ht="15.75" customHeight="1" x14ac:dyDescent="0.25">
      <c r="A467" s="60">
        <v>1</v>
      </c>
      <c r="B467" s="61">
        <v>520</v>
      </c>
      <c r="C467" s="61">
        <v>13</v>
      </c>
      <c r="D467" s="79" t="s">
        <v>91</v>
      </c>
      <c r="E467" s="62" t="s">
        <v>546</v>
      </c>
      <c r="F467" s="63">
        <v>70779</v>
      </c>
      <c r="G467" s="64">
        <v>15</v>
      </c>
      <c r="H467" s="64">
        <v>216478319.27000001</v>
      </c>
      <c r="I467" s="65">
        <v>23113864.825199999</v>
      </c>
      <c r="J467" s="66">
        <v>222369122.61151999</v>
      </c>
      <c r="K467" s="64">
        <v>220334625.97</v>
      </c>
      <c r="L467" s="65">
        <v>21694249.942899998</v>
      </c>
      <c r="M467" s="66">
        <v>228436432.43116498</v>
      </c>
      <c r="N467" s="64">
        <v>188273667.16</v>
      </c>
      <c r="O467" s="65">
        <v>19712061.8024</v>
      </c>
      <c r="P467" s="66">
        <v>193845846.16123998</v>
      </c>
      <c r="Q467" s="64">
        <v>203635368.21000001</v>
      </c>
      <c r="R467" s="65">
        <v>21740417.0198</v>
      </c>
      <c r="S467" s="66">
        <f t="shared" si="173"/>
        <v>209179193.86872998</v>
      </c>
      <c r="T467" s="64">
        <v>188569131.16999999</v>
      </c>
      <c r="U467" s="65">
        <v>20167996.554375</v>
      </c>
      <c r="V467" s="67">
        <f t="shared" si="174"/>
        <v>193661304.80796874</v>
      </c>
      <c r="W467" s="64">
        <v>220507625.31</v>
      </c>
      <c r="X467" s="65">
        <v>23625874.038506001</v>
      </c>
      <c r="Y467" s="67">
        <f t="shared" si="170"/>
        <v>226414013.96221808</v>
      </c>
      <c r="Z467" s="64">
        <v>239039541.69</v>
      </c>
      <c r="AA467" s="68">
        <v>5574908.4299999997</v>
      </c>
      <c r="AB467" s="65">
        <v>25611441.217758998</v>
      </c>
      <c r="AC467" s="67">
        <f t="shared" si="175"/>
        <v>266437970.84857711</v>
      </c>
      <c r="AD467" s="64">
        <v>229015504.30000001</v>
      </c>
      <c r="AE467" s="68">
        <v>3760256.18</v>
      </c>
      <c r="AF467" s="65">
        <v>24768857.613878999</v>
      </c>
      <c r="AG467" s="67">
        <f t="shared" si="176"/>
        <v>256261849.08203915</v>
      </c>
      <c r="AH467" s="64">
        <v>208294601.09</v>
      </c>
      <c r="AI467" s="68">
        <v>5225383.74</v>
      </c>
      <c r="AJ467" s="64">
        <v>22317257.866452001</v>
      </c>
      <c r="AK467" s="67">
        <f t="shared" si="177"/>
        <v>236344503.40608016</v>
      </c>
      <c r="AL467" s="64">
        <v>262855070.47999999</v>
      </c>
      <c r="AM467" s="68">
        <v>6185133.25</v>
      </c>
      <c r="AN467" s="64">
        <v>28163016.897574</v>
      </c>
      <c r="AO467" s="67">
        <f t="shared" si="178"/>
        <v>292216633.38228983</v>
      </c>
      <c r="AP467" s="69"/>
      <c r="AQ467" s="69"/>
      <c r="AR467" s="69"/>
      <c r="AS467" s="69"/>
      <c r="AT467" s="69"/>
      <c r="AU467" s="71"/>
      <c r="AV467" s="64">
        <v>15888</v>
      </c>
      <c r="AW467" s="64">
        <v>14900</v>
      </c>
      <c r="AX467" s="64">
        <v>16510</v>
      </c>
      <c r="AY467" s="64">
        <v>17063</v>
      </c>
      <c r="AZ467" s="64"/>
      <c r="BA467" s="64"/>
      <c r="BB467" s="64"/>
      <c r="BC467" s="64"/>
      <c r="BD467" s="72">
        <f t="shared" si="179"/>
        <v>255534994.13999999</v>
      </c>
      <c r="BE467" s="73">
        <f t="shared" si="171"/>
        <v>3610.32</v>
      </c>
      <c r="BF467" s="74">
        <f t="shared" si="183"/>
        <v>3415.13</v>
      </c>
      <c r="BG467" s="66">
        <f t="shared" si="172"/>
        <v>0</v>
      </c>
      <c r="BH467" s="75">
        <f t="shared" si="180"/>
        <v>0</v>
      </c>
      <c r="BI467" s="76">
        <f t="shared" si="181"/>
        <v>0</v>
      </c>
      <c r="BJ467" s="76">
        <f>+BI467-'Izračun udjela za 2024. (euri)'!BI467</f>
        <v>0</v>
      </c>
    </row>
    <row r="468" spans="1:62" ht="15.75" customHeight="1" x14ac:dyDescent="0.25">
      <c r="A468" s="60">
        <v>1</v>
      </c>
      <c r="B468" s="61">
        <v>521</v>
      </c>
      <c r="C468" s="61">
        <v>2</v>
      </c>
      <c r="D468" s="79" t="s">
        <v>87</v>
      </c>
      <c r="E468" s="62" t="s">
        <v>547</v>
      </c>
      <c r="F468" s="63">
        <v>899</v>
      </c>
      <c r="G468" s="64">
        <v>10</v>
      </c>
      <c r="H468" s="64">
        <v>1009482.85</v>
      </c>
      <c r="I468" s="65">
        <v>0</v>
      </c>
      <c r="J468" s="66">
        <v>1110431.135</v>
      </c>
      <c r="K468" s="64">
        <v>1254748.33</v>
      </c>
      <c r="L468" s="65">
        <v>0</v>
      </c>
      <c r="M468" s="66">
        <v>1380223.1630000002</v>
      </c>
      <c r="N468" s="64">
        <v>801672.97</v>
      </c>
      <c r="O468" s="65">
        <v>0</v>
      </c>
      <c r="P468" s="66">
        <v>881840.26699999999</v>
      </c>
      <c r="Q468" s="64">
        <v>863980.08</v>
      </c>
      <c r="R468" s="65">
        <v>0</v>
      </c>
      <c r="S468" s="66">
        <f t="shared" si="173"/>
        <v>950378.08799999999</v>
      </c>
      <c r="T468" s="64">
        <v>873823.26</v>
      </c>
      <c r="U468" s="65">
        <v>0</v>
      </c>
      <c r="V468" s="67">
        <f t="shared" si="174"/>
        <v>961205.58600000013</v>
      </c>
      <c r="W468" s="64">
        <v>1180031.22</v>
      </c>
      <c r="X468" s="65">
        <v>0</v>
      </c>
      <c r="Y468" s="67">
        <f t="shared" si="170"/>
        <v>1298034.3420000002</v>
      </c>
      <c r="Z468" s="64">
        <v>1351641.31</v>
      </c>
      <c r="AA468" s="68">
        <v>6843.04</v>
      </c>
      <c r="AB468" s="65">
        <v>0</v>
      </c>
      <c r="AC468" s="67">
        <f t="shared" si="175"/>
        <v>1494128.0970000001</v>
      </c>
      <c r="AD468" s="64">
        <v>1233256.23</v>
      </c>
      <c r="AE468" s="68">
        <v>1950</v>
      </c>
      <c r="AF468" s="65">
        <v>0</v>
      </c>
      <c r="AG468" s="67">
        <f t="shared" si="176"/>
        <v>1367636.8530000001</v>
      </c>
      <c r="AH468" s="64">
        <v>1235045.25</v>
      </c>
      <c r="AI468" s="68">
        <v>600</v>
      </c>
      <c r="AJ468" s="64">
        <v>0</v>
      </c>
      <c r="AK468" s="67">
        <f t="shared" si="177"/>
        <v>1364489.7750000001</v>
      </c>
      <c r="AL468" s="64">
        <v>1247272.8400000001</v>
      </c>
      <c r="AM468" s="68">
        <v>525</v>
      </c>
      <c r="AN468" s="64">
        <v>0</v>
      </c>
      <c r="AO468" s="67">
        <f t="shared" si="178"/>
        <v>1387922.6240000003</v>
      </c>
      <c r="AP468" s="69"/>
      <c r="AQ468" s="69"/>
      <c r="AR468" s="69"/>
      <c r="AS468" s="69"/>
      <c r="AT468" s="69"/>
      <c r="AU468" s="71"/>
      <c r="AV468" s="64">
        <v>9</v>
      </c>
      <c r="AW468" s="64">
        <v>8</v>
      </c>
      <c r="AX468" s="64">
        <v>4</v>
      </c>
      <c r="AY468" s="64">
        <v>10</v>
      </c>
      <c r="AZ468" s="64"/>
      <c r="BA468" s="64"/>
      <c r="BB468" s="64"/>
      <c r="BC468" s="64"/>
      <c r="BD468" s="72">
        <f t="shared" si="179"/>
        <v>1382442.34</v>
      </c>
      <c r="BE468" s="73">
        <f t="shared" si="171"/>
        <v>1537.76</v>
      </c>
      <c r="BF468" s="74">
        <f t="shared" ref="BF468:BF472" si="184">+$BJ$600</f>
        <v>3373.62</v>
      </c>
      <c r="BG468" s="66">
        <f t="shared" si="172"/>
        <v>1650438.14</v>
      </c>
      <c r="BH468" s="75">
        <f t="shared" si="180"/>
        <v>6.1894729460121745E-4</v>
      </c>
      <c r="BI468" s="76">
        <f t="shared" si="181"/>
        <v>6.1894729460121702E-4</v>
      </c>
      <c r="BJ468" s="76">
        <f>+BI468-'Izračun udjela za 2024. (euri)'!BI468</f>
        <v>2.466542404100814E-8</v>
      </c>
    </row>
    <row r="469" spans="1:62" ht="15.75" customHeight="1" x14ac:dyDescent="0.25">
      <c r="A469" s="60">
        <v>1</v>
      </c>
      <c r="B469" s="61">
        <v>522</v>
      </c>
      <c r="C469" s="61">
        <v>17</v>
      </c>
      <c r="D469" s="79" t="s">
        <v>87</v>
      </c>
      <c r="E469" s="62" t="s">
        <v>548</v>
      </c>
      <c r="F469" s="63">
        <v>957</v>
      </c>
      <c r="G469" s="64">
        <v>10</v>
      </c>
      <c r="H469" s="64">
        <v>1062950.3400000001</v>
      </c>
      <c r="I469" s="65">
        <v>83842.565600000002</v>
      </c>
      <c r="J469" s="66">
        <v>1077018.5518400003</v>
      </c>
      <c r="K469" s="64">
        <v>1196527.8500000001</v>
      </c>
      <c r="L469" s="65">
        <v>85361.387499999997</v>
      </c>
      <c r="M469" s="66">
        <v>1222283.1087500004</v>
      </c>
      <c r="N469" s="64">
        <v>1126167.51</v>
      </c>
      <c r="O469" s="65">
        <v>63108.299700000003</v>
      </c>
      <c r="P469" s="66">
        <v>1169365.13133</v>
      </c>
      <c r="Q469" s="64">
        <v>1020707.34</v>
      </c>
      <c r="R469" s="65">
        <v>57813.036999999997</v>
      </c>
      <c r="S469" s="66">
        <f t="shared" si="173"/>
        <v>1059183.7333</v>
      </c>
      <c r="T469" s="64">
        <v>919700.68</v>
      </c>
      <c r="U469" s="65">
        <v>53209.906515000002</v>
      </c>
      <c r="V469" s="67">
        <f t="shared" si="174"/>
        <v>953139.85083350004</v>
      </c>
      <c r="W469" s="64">
        <v>863405.57</v>
      </c>
      <c r="X469" s="65">
        <v>48872.312945999998</v>
      </c>
      <c r="Y469" s="67">
        <f t="shared" si="170"/>
        <v>895986.58275940001</v>
      </c>
      <c r="Z469" s="64">
        <v>910075.86</v>
      </c>
      <c r="AA469" s="68">
        <v>24938.34</v>
      </c>
      <c r="AB469" s="65">
        <v>51513.993941000001</v>
      </c>
      <c r="AC469" s="67">
        <f t="shared" si="175"/>
        <v>1232135.8786649001</v>
      </c>
      <c r="AD469" s="64">
        <v>1158093.32</v>
      </c>
      <c r="AE469" s="68">
        <v>27885.68</v>
      </c>
      <c r="AF469" s="65">
        <v>63155.387754000003</v>
      </c>
      <c r="AG469" s="67">
        <f t="shared" si="176"/>
        <v>1500457.4774706003</v>
      </c>
      <c r="AH469" s="64">
        <v>972282.52</v>
      </c>
      <c r="AI469" s="68">
        <v>39256.25</v>
      </c>
      <c r="AJ469" s="64">
        <v>59480.552250000001</v>
      </c>
      <c r="AK469" s="67">
        <f t="shared" si="177"/>
        <v>1393200.2895250001</v>
      </c>
      <c r="AL469" s="64">
        <v>1049162.47</v>
      </c>
      <c r="AM469" s="68">
        <v>47411.49</v>
      </c>
      <c r="AN469" s="64">
        <v>57488.41575</v>
      </c>
      <c r="AO469" s="67">
        <f t="shared" si="178"/>
        <v>1532038.8206749998</v>
      </c>
      <c r="AP469" s="69"/>
      <c r="AQ469" s="69"/>
      <c r="AR469" s="69"/>
      <c r="AS469" s="69"/>
      <c r="AT469" s="69"/>
      <c r="AU469" s="71"/>
      <c r="AV469" s="64">
        <v>191</v>
      </c>
      <c r="AW469" s="64">
        <v>198</v>
      </c>
      <c r="AX469" s="64">
        <v>262</v>
      </c>
      <c r="AY469" s="64">
        <v>299</v>
      </c>
      <c r="AZ469" s="64"/>
      <c r="BA469" s="64"/>
      <c r="BB469" s="64"/>
      <c r="BC469" s="64"/>
      <c r="BD469" s="72">
        <f t="shared" si="179"/>
        <v>1310763.81</v>
      </c>
      <c r="BE469" s="73">
        <f t="shared" si="171"/>
        <v>1369.66</v>
      </c>
      <c r="BF469" s="74">
        <f t="shared" si="184"/>
        <v>3373.62</v>
      </c>
      <c r="BG469" s="66">
        <f t="shared" si="172"/>
        <v>1917789.7199999997</v>
      </c>
      <c r="BH469" s="75">
        <f t="shared" si="180"/>
        <v>7.1920948143383687E-4</v>
      </c>
      <c r="BI469" s="76">
        <f t="shared" si="181"/>
        <v>7.1920948143383697E-4</v>
      </c>
      <c r="BJ469" s="76">
        <f>+BI469-'Izračun udjela za 2024. (euri)'!BI469</f>
        <v>2.7966298199975925E-8</v>
      </c>
    </row>
    <row r="470" spans="1:62" ht="15.75" customHeight="1" x14ac:dyDescent="0.25">
      <c r="A470" s="60">
        <v>1</v>
      </c>
      <c r="B470" s="61">
        <v>523</v>
      </c>
      <c r="C470" s="61">
        <v>19</v>
      </c>
      <c r="D470" s="79" t="s">
        <v>87</v>
      </c>
      <c r="E470" s="62" t="s">
        <v>549</v>
      </c>
      <c r="F470" s="63">
        <v>553</v>
      </c>
      <c r="G470" s="64">
        <v>10</v>
      </c>
      <c r="H470" s="64">
        <v>259456.18</v>
      </c>
      <c r="I470" s="65">
        <v>0</v>
      </c>
      <c r="J470" s="66">
        <v>285401.79800000001</v>
      </c>
      <c r="K470" s="64">
        <v>286161.71999999997</v>
      </c>
      <c r="L470" s="65">
        <v>0</v>
      </c>
      <c r="M470" s="66">
        <v>314777.89199999999</v>
      </c>
      <c r="N470" s="64">
        <v>196422.51</v>
      </c>
      <c r="O470" s="65">
        <v>0</v>
      </c>
      <c r="P470" s="66">
        <v>216064.76100000003</v>
      </c>
      <c r="Q470" s="64">
        <v>318580.44</v>
      </c>
      <c r="R470" s="65">
        <v>0</v>
      </c>
      <c r="S470" s="66">
        <f t="shared" si="173"/>
        <v>350438.48400000005</v>
      </c>
      <c r="T470" s="64">
        <v>302216.75</v>
      </c>
      <c r="U470" s="65">
        <v>0</v>
      </c>
      <c r="V470" s="67">
        <f t="shared" si="174"/>
        <v>332438.42500000005</v>
      </c>
      <c r="W470" s="64">
        <v>432520.48</v>
      </c>
      <c r="X470" s="65">
        <v>0</v>
      </c>
      <c r="Y470" s="67">
        <f t="shared" si="170"/>
        <v>475772.52799999999</v>
      </c>
      <c r="Z470" s="64">
        <v>668291.38</v>
      </c>
      <c r="AA470" s="68">
        <v>0</v>
      </c>
      <c r="AB470" s="65">
        <v>0</v>
      </c>
      <c r="AC470" s="67">
        <f t="shared" si="175"/>
        <v>735120.51800000004</v>
      </c>
      <c r="AD470" s="64">
        <v>731280.14</v>
      </c>
      <c r="AE470" s="68">
        <v>450</v>
      </c>
      <c r="AF470" s="65">
        <v>0</v>
      </c>
      <c r="AG470" s="67">
        <f t="shared" si="176"/>
        <v>813813.1540000001</v>
      </c>
      <c r="AH470" s="64">
        <v>544168.55000000005</v>
      </c>
      <c r="AI470" s="68">
        <v>982.94</v>
      </c>
      <c r="AJ470" s="64">
        <v>0</v>
      </c>
      <c r="AK470" s="67">
        <f t="shared" si="177"/>
        <v>607404.17100000021</v>
      </c>
      <c r="AL470" s="64">
        <v>617999.46</v>
      </c>
      <c r="AM470" s="68">
        <v>1194.95</v>
      </c>
      <c r="AN470" s="64">
        <v>0</v>
      </c>
      <c r="AO470" s="67">
        <f t="shared" si="178"/>
        <v>691684.96100000001</v>
      </c>
      <c r="AP470" s="69"/>
      <c r="AQ470" s="69"/>
      <c r="AR470" s="69"/>
      <c r="AS470" s="69"/>
      <c r="AT470" s="69"/>
      <c r="AU470" s="71"/>
      <c r="AV470" s="64">
        <v>0</v>
      </c>
      <c r="AW470" s="64">
        <v>6</v>
      </c>
      <c r="AX470" s="64">
        <v>6</v>
      </c>
      <c r="AY470" s="64">
        <v>8</v>
      </c>
      <c r="AZ470" s="64"/>
      <c r="BA470" s="64"/>
      <c r="BB470" s="64"/>
      <c r="BC470" s="64"/>
      <c r="BD470" s="72">
        <f t="shared" si="179"/>
        <v>664759.06999999995</v>
      </c>
      <c r="BE470" s="73">
        <f t="shared" si="171"/>
        <v>1202.0999999999999</v>
      </c>
      <c r="BF470" s="74">
        <f t="shared" si="184"/>
        <v>3373.62</v>
      </c>
      <c r="BG470" s="66">
        <f t="shared" si="172"/>
        <v>1200850.56</v>
      </c>
      <c r="BH470" s="75">
        <f t="shared" si="180"/>
        <v>4.5034296488831563E-4</v>
      </c>
      <c r="BI470" s="76">
        <f t="shared" si="181"/>
        <v>4.5034296488831601E-4</v>
      </c>
      <c r="BJ470" s="76">
        <f>+BI470-'Izračun udjela za 2024. (euri)'!BI470</f>
        <v>1.4538515575018146E-8</v>
      </c>
    </row>
    <row r="471" spans="1:62" ht="15.75" customHeight="1" x14ac:dyDescent="0.25">
      <c r="A471" s="60">
        <v>1</v>
      </c>
      <c r="B471" s="61">
        <v>524</v>
      </c>
      <c r="C471" s="61">
        <v>10</v>
      </c>
      <c r="D471" s="79" t="s">
        <v>87</v>
      </c>
      <c r="E471" s="62" t="s">
        <v>550</v>
      </c>
      <c r="F471" s="63">
        <v>1453</v>
      </c>
      <c r="G471" s="64">
        <v>10</v>
      </c>
      <c r="H471" s="64">
        <v>1525350.18</v>
      </c>
      <c r="I471" s="65">
        <v>0</v>
      </c>
      <c r="J471" s="66">
        <v>1677885.1980000001</v>
      </c>
      <c r="K471" s="64">
        <v>1310777.6599999999</v>
      </c>
      <c r="L471" s="65">
        <v>0</v>
      </c>
      <c r="M471" s="66">
        <v>1441855.426</v>
      </c>
      <c r="N471" s="64">
        <v>733407.01</v>
      </c>
      <c r="O471" s="65">
        <v>0</v>
      </c>
      <c r="P471" s="66">
        <v>806747.71100000013</v>
      </c>
      <c r="Q471" s="64">
        <v>805556.77</v>
      </c>
      <c r="R471" s="65">
        <v>0</v>
      </c>
      <c r="S471" s="66">
        <f t="shared" si="173"/>
        <v>886112.44700000004</v>
      </c>
      <c r="T471" s="64">
        <v>701372.82</v>
      </c>
      <c r="U471" s="65">
        <v>0</v>
      </c>
      <c r="V471" s="67">
        <f t="shared" si="174"/>
        <v>771510.10199999996</v>
      </c>
      <c r="W471" s="64">
        <v>1101063.8500000001</v>
      </c>
      <c r="X471" s="65">
        <v>0</v>
      </c>
      <c r="Y471" s="67">
        <f t="shared" si="170"/>
        <v>1211170.2350000001</v>
      </c>
      <c r="Z471" s="64">
        <v>1255751.27</v>
      </c>
      <c r="AA471" s="68">
        <v>0</v>
      </c>
      <c r="AB471" s="65">
        <v>0</v>
      </c>
      <c r="AC471" s="67">
        <f t="shared" si="175"/>
        <v>1381326.3970000001</v>
      </c>
      <c r="AD471" s="64">
        <v>1049583.6000000001</v>
      </c>
      <c r="AE471" s="68">
        <v>0</v>
      </c>
      <c r="AF471" s="65">
        <v>0</v>
      </c>
      <c r="AG471" s="67">
        <f t="shared" si="176"/>
        <v>1154541.9600000002</v>
      </c>
      <c r="AH471" s="64">
        <v>1355548.95</v>
      </c>
      <c r="AI471" s="68">
        <v>0</v>
      </c>
      <c r="AJ471" s="64">
        <v>0</v>
      </c>
      <c r="AK471" s="67">
        <f t="shared" si="177"/>
        <v>1491103.845</v>
      </c>
      <c r="AL471" s="64">
        <v>1825716.14</v>
      </c>
      <c r="AM471" s="68">
        <v>0</v>
      </c>
      <c r="AN471" s="64">
        <v>0</v>
      </c>
      <c r="AO471" s="67">
        <f t="shared" si="178"/>
        <v>2008287.754</v>
      </c>
      <c r="AP471" s="69"/>
      <c r="AQ471" s="69"/>
      <c r="AR471" s="69"/>
      <c r="AS471" s="69"/>
      <c r="AT471" s="69"/>
      <c r="AU471" s="71"/>
      <c r="AV471" s="64">
        <v>0</v>
      </c>
      <c r="AW471" s="64">
        <v>0</v>
      </c>
      <c r="AX471" s="64">
        <v>0</v>
      </c>
      <c r="AY471" s="64">
        <v>0</v>
      </c>
      <c r="AZ471" s="64"/>
      <c r="BA471" s="64"/>
      <c r="BB471" s="64"/>
      <c r="BC471" s="64"/>
      <c r="BD471" s="72">
        <f t="shared" si="179"/>
        <v>1449286.04</v>
      </c>
      <c r="BE471" s="73">
        <f t="shared" si="171"/>
        <v>997.44</v>
      </c>
      <c r="BF471" s="74">
        <f t="shared" si="184"/>
        <v>3373.62</v>
      </c>
      <c r="BG471" s="66">
        <f t="shared" si="172"/>
        <v>3452589.5399999996</v>
      </c>
      <c r="BH471" s="75">
        <f t="shared" si="180"/>
        <v>1.2947900944360517E-3</v>
      </c>
      <c r="BI471" s="76">
        <f t="shared" si="181"/>
        <v>1.29479009443605E-3</v>
      </c>
      <c r="BJ471" s="76">
        <f>+BI471-'Izračun udjela za 2024. (euri)'!BI471</f>
        <v>9.3064436500027437E-9</v>
      </c>
    </row>
    <row r="472" spans="1:62" ht="15.75" customHeight="1" x14ac:dyDescent="0.25">
      <c r="A472" s="60">
        <v>1</v>
      </c>
      <c r="B472" s="61">
        <v>525</v>
      </c>
      <c r="C472" s="61">
        <v>13</v>
      </c>
      <c r="D472" s="79" t="s">
        <v>87</v>
      </c>
      <c r="E472" s="62" t="s">
        <v>551</v>
      </c>
      <c r="F472" s="63">
        <v>2159</v>
      </c>
      <c r="G472" s="64">
        <v>10</v>
      </c>
      <c r="H472" s="64">
        <v>1956152.8</v>
      </c>
      <c r="I472" s="65">
        <v>0</v>
      </c>
      <c r="J472" s="66">
        <v>2151768.08</v>
      </c>
      <c r="K472" s="64">
        <v>1775174.07</v>
      </c>
      <c r="L472" s="65">
        <v>0</v>
      </c>
      <c r="M472" s="66">
        <v>1952691.4770000002</v>
      </c>
      <c r="N472" s="64">
        <v>2449938.17</v>
      </c>
      <c r="O472" s="65">
        <v>0</v>
      </c>
      <c r="P472" s="66">
        <v>2694931.9870000002</v>
      </c>
      <c r="Q472" s="64">
        <v>2799816.09</v>
      </c>
      <c r="R472" s="65">
        <v>0</v>
      </c>
      <c r="S472" s="66">
        <f t="shared" si="173"/>
        <v>3079797.699</v>
      </c>
      <c r="T472" s="64">
        <v>2422583.0499999998</v>
      </c>
      <c r="U472" s="65">
        <v>0</v>
      </c>
      <c r="V472" s="67">
        <f t="shared" si="174"/>
        <v>2664841.355</v>
      </c>
      <c r="W472" s="64">
        <v>2788872.57</v>
      </c>
      <c r="X472" s="65">
        <v>0</v>
      </c>
      <c r="Y472" s="67">
        <f t="shared" si="170"/>
        <v>3067759.827</v>
      </c>
      <c r="Z472" s="64">
        <v>3516506.78</v>
      </c>
      <c r="AA472" s="68">
        <v>32291.08</v>
      </c>
      <c r="AB472" s="65">
        <v>0</v>
      </c>
      <c r="AC472" s="67">
        <f t="shared" si="175"/>
        <v>3989387.27</v>
      </c>
      <c r="AD472" s="64">
        <v>3283912.44</v>
      </c>
      <c r="AE472" s="68">
        <v>24346.18</v>
      </c>
      <c r="AF472" s="65">
        <v>0</v>
      </c>
      <c r="AG472" s="67">
        <f t="shared" si="176"/>
        <v>3757122.8859999999</v>
      </c>
      <c r="AH472" s="64">
        <v>3350576.4</v>
      </c>
      <c r="AI472" s="68">
        <v>22672.66</v>
      </c>
      <c r="AJ472" s="64">
        <v>0</v>
      </c>
      <c r="AK472" s="67">
        <f t="shared" si="177"/>
        <v>3993994.1140000001</v>
      </c>
      <c r="AL472" s="64">
        <v>4123128.53</v>
      </c>
      <c r="AM472" s="68">
        <v>37890.71</v>
      </c>
      <c r="AN472" s="64">
        <v>0</v>
      </c>
      <c r="AO472" s="67">
        <f t="shared" si="178"/>
        <v>4846861.6020000009</v>
      </c>
      <c r="AP472" s="69"/>
      <c r="AQ472" s="69"/>
      <c r="AR472" s="69"/>
      <c r="AS472" s="69"/>
      <c r="AT472" s="69"/>
      <c r="AU472" s="71"/>
      <c r="AV472" s="64">
        <v>95</v>
      </c>
      <c r="AW472" s="64">
        <v>104</v>
      </c>
      <c r="AX472" s="64">
        <v>202</v>
      </c>
      <c r="AY472" s="64">
        <v>214</v>
      </c>
      <c r="AZ472" s="64"/>
      <c r="BA472" s="64"/>
      <c r="BB472" s="64"/>
      <c r="BC472" s="64"/>
      <c r="BD472" s="72">
        <f t="shared" si="179"/>
        <v>3931025.14</v>
      </c>
      <c r="BE472" s="73">
        <f t="shared" si="171"/>
        <v>1820.76</v>
      </c>
      <c r="BF472" s="74">
        <f t="shared" si="184"/>
        <v>3373.62</v>
      </c>
      <c r="BG472" s="66">
        <f t="shared" si="172"/>
        <v>3352624.7399999998</v>
      </c>
      <c r="BH472" s="75">
        <f t="shared" si="180"/>
        <v>1.2573012961492212E-3</v>
      </c>
      <c r="BI472" s="76">
        <f t="shared" si="181"/>
        <v>1.2573012961492199E-3</v>
      </c>
      <c r="BJ472" s="76">
        <f>+BI472-'Izračun udjela za 2024. (euri)'!BI472</f>
        <v>5.6589279299849859E-8</v>
      </c>
    </row>
    <row r="473" spans="1:62" ht="15.75" customHeight="1" x14ac:dyDescent="0.25">
      <c r="A473" s="60">
        <v>1</v>
      </c>
      <c r="B473" s="61">
        <v>526</v>
      </c>
      <c r="C473" s="61">
        <v>2</v>
      </c>
      <c r="D473" s="79" t="s">
        <v>91</v>
      </c>
      <c r="E473" s="62" t="s">
        <v>552</v>
      </c>
      <c r="F473" s="63">
        <v>5574</v>
      </c>
      <c r="G473" s="64">
        <v>12</v>
      </c>
      <c r="H473" s="64">
        <v>10414702.619999999</v>
      </c>
      <c r="I473" s="65">
        <v>937323.23329999996</v>
      </c>
      <c r="J473" s="66">
        <v>10614664.913104</v>
      </c>
      <c r="K473" s="64">
        <v>10857651.779999999</v>
      </c>
      <c r="L473" s="65">
        <v>977188.62899999996</v>
      </c>
      <c r="M473" s="66">
        <v>11066118.729119999</v>
      </c>
      <c r="N473" s="64">
        <v>10014537.76</v>
      </c>
      <c r="O473" s="65">
        <v>901308.90430000005</v>
      </c>
      <c r="P473" s="66">
        <v>10206816.318384001</v>
      </c>
      <c r="Q473" s="64">
        <v>9782999.0199999996</v>
      </c>
      <c r="R473" s="65">
        <v>883523.27859999996</v>
      </c>
      <c r="S473" s="66">
        <f t="shared" si="173"/>
        <v>9967412.830368001</v>
      </c>
      <c r="T473" s="64">
        <v>9481026.8800000008</v>
      </c>
      <c r="U473" s="65">
        <v>857531.83077700005</v>
      </c>
      <c r="V473" s="67">
        <f t="shared" si="174"/>
        <v>9658314.4551297612</v>
      </c>
      <c r="W473" s="64">
        <v>10687687.51</v>
      </c>
      <c r="X473" s="65">
        <v>971606.47204400005</v>
      </c>
      <c r="Y473" s="67">
        <f t="shared" si="170"/>
        <v>10882010.762510721</v>
      </c>
      <c r="Z473" s="64">
        <v>12617057.300000001</v>
      </c>
      <c r="AA473" s="68">
        <v>16219.51</v>
      </c>
      <c r="AB473" s="65">
        <v>1147003.378366</v>
      </c>
      <c r="AC473" s="67">
        <f t="shared" si="175"/>
        <v>12846460.39223008</v>
      </c>
      <c r="AD473" s="64">
        <v>12634087.35</v>
      </c>
      <c r="AE473" s="68">
        <v>4146.2</v>
      </c>
      <c r="AF473" s="65">
        <v>1156334.7070849999</v>
      </c>
      <c r="AG473" s="67">
        <f t="shared" si="176"/>
        <v>12855082.9600648</v>
      </c>
      <c r="AH473" s="64">
        <v>12304718.310000001</v>
      </c>
      <c r="AI473" s="68">
        <v>0</v>
      </c>
      <c r="AJ473" s="64">
        <v>1118608.729635</v>
      </c>
      <c r="AK473" s="67">
        <f t="shared" si="177"/>
        <v>12528442.730008801</v>
      </c>
      <c r="AL473" s="64">
        <v>15479209.050000001</v>
      </c>
      <c r="AM473" s="68">
        <v>1828.43</v>
      </c>
      <c r="AN473" s="64">
        <v>1407198.1992309999</v>
      </c>
      <c r="AO473" s="67">
        <f t="shared" si="178"/>
        <v>15775404.311261281</v>
      </c>
      <c r="AP473" s="69"/>
      <c r="AQ473" s="69"/>
      <c r="AR473" s="69"/>
      <c r="AS473" s="69"/>
      <c r="AT473" s="69"/>
      <c r="AU473" s="71"/>
      <c r="AV473" s="64">
        <v>0</v>
      </c>
      <c r="AW473" s="64">
        <v>0</v>
      </c>
      <c r="AX473" s="64">
        <v>0</v>
      </c>
      <c r="AY473" s="64">
        <v>10</v>
      </c>
      <c r="AZ473" s="64"/>
      <c r="BA473" s="64"/>
      <c r="BB473" s="64"/>
      <c r="BC473" s="64"/>
      <c r="BD473" s="72">
        <f t="shared" si="179"/>
        <v>12977480.23</v>
      </c>
      <c r="BE473" s="73">
        <f t="shared" si="171"/>
        <v>2328.2199999999998</v>
      </c>
      <c r="BF473" s="74">
        <f>+$BJ$601</f>
        <v>3415.13</v>
      </c>
      <c r="BG473" s="66">
        <f t="shared" si="172"/>
        <v>6058436.3400000017</v>
      </c>
      <c r="BH473" s="75">
        <f t="shared" si="180"/>
        <v>2.2720347350653823E-3</v>
      </c>
      <c r="BI473" s="76">
        <f t="shared" si="181"/>
        <v>2.2720347350653801E-3</v>
      </c>
      <c r="BJ473" s="76">
        <f>+BI473-'Izračun udjela za 2024. (euri)'!BI473</f>
        <v>-4.279402190986506E-8</v>
      </c>
    </row>
    <row r="474" spans="1:62" ht="15.75" customHeight="1" x14ac:dyDescent="0.25">
      <c r="A474" s="60">
        <v>1</v>
      </c>
      <c r="B474" s="61">
        <v>527</v>
      </c>
      <c r="C474" s="61">
        <v>2</v>
      </c>
      <c r="D474" s="79" t="s">
        <v>87</v>
      </c>
      <c r="E474" s="62" t="s">
        <v>553</v>
      </c>
      <c r="F474" s="63">
        <v>2308</v>
      </c>
      <c r="G474" s="64">
        <v>10</v>
      </c>
      <c r="H474" s="64">
        <v>5626791.6600000001</v>
      </c>
      <c r="I474" s="65">
        <v>265263.18030000001</v>
      </c>
      <c r="J474" s="66">
        <v>5897681.3276700005</v>
      </c>
      <c r="K474" s="64">
        <v>5304865.3099999996</v>
      </c>
      <c r="L474" s="65">
        <v>250086.66459999999</v>
      </c>
      <c r="M474" s="66">
        <v>5560256.5099400003</v>
      </c>
      <c r="N474" s="64">
        <v>4924318.7699999996</v>
      </c>
      <c r="O474" s="65">
        <v>232146.8559</v>
      </c>
      <c r="P474" s="66">
        <v>5161389.1055100001</v>
      </c>
      <c r="Q474" s="64">
        <v>5144823.9000000004</v>
      </c>
      <c r="R474" s="65">
        <v>243711.68169999999</v>
      </c>
      <c r="S474" s="66">
        <f t="shared" si="173"/>
        <v>5391223.4401300009</v>
      </c>
      <c r="T474" s="64">
        <v>4453279.97</v>
      </c>
      <c r="U474" s="65">
        <v>211082.828736</v>
      </c>
      <c r="V474" s="67">
        <f t="shared" si="174"/>
        <v>4666416.8553904006</v>
      </c>
      <c r="W474" s="64">
        <v>5844834.3700000001</v>
      </c>
      <c r="X474" s="65">
        <v>278325.32802100002</v>
      </c>
      <c r="Y474" s="67">
        <f t="shared" si="170"/>
        <v>6123159.9461769005</v>
      </c>
      <c r="Z474" s="64">
        <v>6196879.4299999997</v>
      </c>
      <c r="AA474" s="68">
        <v>8272.5</v>
      </c>
      <c r="AB474" s="65">
        <v>295089.375337</v>
      </c>
      <c r="AC474" s="67">
        <f t="shared" si="175"/>
        <v>6491969.0601292998</v>
      </c>
      <c r="AD474" s="64">
        <v>4935716.58</v>
      </c>
      <c r="AE474" s="68">
        <v>1447.22</v>
      </c>
      <c r="AF474" s="65">
        <v>232317.83493400001</v>
      </c>
      <c r="AG474" s="67">
        <f t="shared" si="176"/>
        <v>5173738.6195726003</v>
      </c>
      <c r="AH474" s="64">
        <v>5915684.5700000003</v>
      </c>
      <c r="AI474" s="68">
        <v>0</v>
      </c>
      <c r="AJ474" s="64">
        <v>281703.57714200002</v>
      </c>
      <c r="AK474" s="67">
        <f t="shared" si="177"/>
        <v>6197379.092143801</v>
      </c>
      <c r="AL474" s="64">
        <v>6693223.1900000004</v>
      </c>
      <c r="AM474" s="68">
        <v>510</v>
      </c>
      <c r="AN474" s="64">
        <v>318723.47222900001</v>
      </c>
      <c r="AO474" s="67">
        <f t="shared" si="178"/>
        <v>7011949.6895481013</v>
      </c>
      <c r="AP474" s="69"/>
      <c r="AQ474" s="69"/>
      <c r="AR474" s="69"/>
      <c r="AS474" s="69"/>
      <c r="AT474" s="69"/>
      <c r="AU474" s="71"/>
      <c r="AV474" s="64">
        <v>0</v>
      </c>
      <c r="AW474" s="64">
        <v>0</v>
      </c>
      <c r="AX474" s="64">
        <v>0</v>
      </c>
      <c r="AY474" s="64">
        <v>0</v>
      </c>
      <c r="AZ474" s="64"/>
      <c r="BA474" s="64"/>
      <c r="BB474" s="64"/>
      <c r="BC474" s="64"/>
      <c r="BD474" s="72">
        <f t="shared" si="179"/>
        <v>6199639.2800000003</v>
      </c>
      <c r="BE474" s="73">
        <f t="shared" si="171"/>
        <v>2686.15</v>
      </c>
      <c r="BF474" s="74">
        <f t="shared" ref="BF474:BF478" si="185">+$BJ$600</f>
        <v>3373.62</v>
      </c>
      <c r="BG474" s="66">
        <f t="shared" si="172"/>
        <v>1586680.7599999995</v>
      </c>
      <c r="BH474" s="75">
        <f t="shared" si="180"/>
        <v>5.9503700259726385E-4</v>
      </c>
      <c r="BI474" s="76">
        <f t="shared" si="181"/>
        <v>5.9503700259726396E-4</v>
      </c>
      <c r="BJ474" s="76">
        <f>+BI474-'Izračun udjela za 2024. (euri)'!BI474</f>
        <v>1.7315293574936448E-8</v>
      </c>
    </row>
    <row r="475" spans="1:62" ht="15.75" customHeight="1" x14ac:dyDescent="0.25">
      <c r="A475" s="60">
        <v>1</v>
      </c>
      <c r="B475" s="61">
        <v>528</v>
      </c>
      <c r="C475" s="61">
        <v>17</v>
      </c>
      <c r="D475" s="79" t="s">
        <v>87</v>
      </c>
      <c r="E475" s="62" t="s">
        <v>554</v>
      </c>
      <c r="F475" s="63">
        <v>1654</v>
      </c>
      <c r="G475" s="64">
        <v>10</v>
      </c>
      <c r="H475" s="64">
        <v>1532936.82</v>
      </c>
      <c r="I475" s="65">
        <v>158328.7782</v>
      </c>
      <c r="J475" s="66">
        <v>1512068.8459800002</v>
      </c>
      <c r="K475" s="64">
        <v>1418001.51</v>
      </c>
      <c r="L475" s="65">
        <v>152844.1059</v>
      </c>
      <c r="M475" s="66">
        <v>1391673.14451</v>
      </c>
      <c r="N475" s="64">
        <v>965721.77</v>
      </c>
      <c r="O475" s="65">
        <v>71122.870500000005</v>
      </c>
      <c r="P475" s="66">
        <v>984058.78945000016</v>
      </c>
      <c r="Q475" s="64">
        <v>1395355.69</v>
      </c>
      <c r="R475" s="65">
        <v>106576.4712</v>
      </c>
      <c r="S475" s="66">
        <f t="shared" si="173"/>
        <v>1417657.14068</v>
      </c>
      <c r="T475" s="64">
        <v>1607865.44</v>
      </c>
      <c r="U475" s="65">
        <v>121327.76802</v>
      </c>
      <c r="V475" s="67">
        <f t="shared" si="174"/>
        <v>1635191.439178</v>
      </c>
      <c r="W475" s="64">
        <v>1811591.59</v>
      </c>
      <c r="X475" s="65">
        <v>134192.34466900001</v>
      </c>
      <c r="Y475" s="67">
        <f t="shared" si="170"/>
        <v>1845139.1698641002</v>
      </c>
      <c r="Z475" s="64">
        <v>2230041.61</v>
      </c>
      <c r="AA475" s="68">
        <v>37932.85</v>
      </c>
      <c r="AB475" s="65">
        <v>165188.72328800001</v>
      </c>
      <c r="AC475" s="67">
        <f t="shared" si="175"/>
        <v>2442462.0403831997</v>
      </c>
      <c r="AD475" s="64">
        <v>2338122.4500000002</v>
      </c>
      <c r="AE475" s="68">
        <v>19593.48</v>
      </c>
      <c r="AF475" s="65">
        <v>176562.81642399999</v>
      </c>
      <c r="AG475" s="67">
        <f t="shared" si="176"/>
        <v>2578912.7689336003</v>
      </c>
      <c r="AH475" s="64">
        <v>2114773.58</v>
      </c>
      <c r="AI475" s="68">
        <v>25261.14</v>
      </c>
      <c r="AJ475" s="64">
        <v>162445.37134300001</v>
      </c>
      <c r="AK475" s="67">
        <f t="shared" si="177"/>
        <v>2400273.7755227005</v>
      </c>
      <c r="AL475" s="64">
        <v>2778091.11</v>
      </c>
      <c r="AM475" s="68">
        <v>31009.93</v>
      </c>
      <c r="AN475" s="64">
        <v>203406.34353499999</v>
      </c>
      <c r="AO475" s="67">
        <f t="shared" si="178"/>
        <v>3095042.3201115001</v>
      </c>
      <c r="AP475" s="69"/>
      <c r="AQ475" s="69"/>
      <c r="AR475" s="69"/>
      <c r="AS475" s="69"/>
      <c r="AT475" s="69"/>
      <c r="AU475" s="71"/>
      <c r="AV475" s="64">
        <v>129</v>
      </c>
      <c r="AW475" s="64">
        <v>135</v>
      </c>
      <c r="AX475" s="64">
        <v>170</v>
      </c>
      <c r="AY475" s="64">
        <v>180</v>
      </c>
      <c r="AZ475" s="64"/>
      <c r="BA475" s="64"/>
      <c r="BB475" s="64"/>
      <c r="BC475" s="64"/>
      <c r="BD475" s="72">
        <f t="shared" si="179"/>
        <v>2472366.0099999998</v>
      </c>
      <c r="BE475" s="73">
        <f t="shared" si="171"/>
        <v>1494.78</v>
      </c>
      <c r="BF475" s="74">
        <f t="shared" si="185"/>
        <v>3373.62</v>
      </c>
      <c r="BG475" s="66">
        <f t="shared" si="172"/>
        <v>3107601.36</v>
      </c>
      <c r="BH475" s="75">
        <f t="shared" si="180"/>
        <v>1.1654126306551932E-3</v>
      </c>
      <c r="BI475" s="76">
        <f t="shared" si="181"/>
        <v>1.16541263065519E-3</v>
      </c>
      <c r="BJ475" s="76">
        <f>+BI475-'Izračun udjela za 2024. (euri)'!BI475</f>
        <v>1.9245221709882424E-8</v>
      </c>
    </row>
    <row r="476" spans="1:62" ht="15.75" customHeight="1" x14ac:dyDescent="0.25">
      <c r="A476" s="60">
        <v>1</v>
      </c>
      <c r="B476" s="61">
        <v>530</v>
      </c>
      <c r="C476" s="61">
        <v>4</v>
      </c>
      <c r="D476" s="79" t="s">
        <v>87</v>
      </c>
      <c r="E476" s="62" t="s">
        <v>555</v>
      </c>
      <c r="F476" s="63">
        <v>1732</v>
      </c>
      <c r="G476" s="64">
        <v>10</v>
      </c>
      <c r="H476" s="64">
        <v>2343913.4700000002</v>
      </c>
      <c r="I476" s="65">
        <v>110499.35</v>
      </c>
      <c r="J476" s="66">
        <v>2456755.5320000001</v>
      </c>
      <c r="K476" s="64">
        <v>2211230.23</v>
      </c>
      <c r="L476" s="65">
        <v>104244.24219999999</v>
      </c>
      <c r="M476" s="66">
        <v>2317684.5865799999</v>
      </c>
      <c r="N476" s="64">
        <v>1536404.47</v>
      </c>
      <c r="O476" s="65">
        <v>72430.068400000004</v>
      </c>
      <c r="P476" s="66">
        <v>1610371.8417600002</v>
      </c>
      <c r="Q476" s="64">
        <v>1956159.85</v>
      </c>
      <c r="R476" s="65">
        <v>93649.677200000006</v>
      </c>
      <c r="S476" s="66">
        <f t="shared" si="173"/>
        <v>2048761.1900800003</v>
      </c>
      <c r="T476" s="64">
        <v>2051801.01</v>
      </c>
      <c r="U476" s="65">
        <v>98379.353497999997</v>
      </c>
      <c r="V476" s="67">
        <f t="shared" si="174"/>
        <v>2148763.8221522002</v>
      </c>
      <c r="W476" s="64">
        <v>2889790.39</v>
      </c>
      <c r="X476" s="65">
        <v>1069.9666219999999</v>
      </c>
      <c r="Y476" s="67">
        <f t="shared" si="170"/>
        <v>3177592.4657158004</v>
      </c>
      <c r="Z476" s="64">
        <v>3180103.94</v>
      </c>
      <c r="AA476" s="68">
        <v>22195.95</v>
      </c>
      <c r="AB476" s="65">
        <v>0</v>
      </c>
      <c r="AC476" s="67">
        <f t="shared" si="175"/>
        <v>3495148.7889999999</v>
      </c>
      <c r="AD476" s="64">
        <v>3539792.71</v>
      </c>
      <c r="AE476" s="68">
        <v>3003.84</v>
      </c>
      <c r="AF476" s="65">
        <v>0</v>
      </c>
      <c r="AG476" s="67">
        <f t="shared" si="176"/>
        <v>3911917.7570000002</v>
      </c>
      <c r="AH476" s="64">
        <v>2921416.42</v>
      </c>
      <c r="AI476" s="68">
        <v>600</v>
      </c>
      <c r="AJ476" s="64">
        <v>0</v>
      </c>
      <c r="AK476" s="67">
        <f t="shared" si="177"/>
        <v>3219498.0620000004</v>
      </c>
      <c r="AL476" s="64">
        <v>4013711.29</v>
      </c>
      <c r="AM476" s="68">
        <v>600</v>
      </c>
      <c r="AN476" s="64">
        <v>0</v>
      </c>
      <c r="AO476" s="67">
        <f t="shared" si="178"/>
        <v>4421022.4190000007</v>
      </c>
      <c r="AP476" s="69"/>
      <c r="AQ476" s="69"/>
      <c r="AR476" s="69"/>
      <c r="AS476" s="69"/>
      <c r="AT476" s="69"/>
      <c r="AU476" s="71"/>
      <c r="AV476" s="64">
        <v>13</v>
      </c>
      <c r="AW476" s="64">
        <v>13</v>
      </c>
      <c r="AX476" s="64">
        <v>4</v>
      </c>
      <c r="AY476" s="64">
        <v>4</v>
      </c>
      <c r="AZ476" s="64"/>
      <c r="BA476" s="64"/>
      <c r="BB476" s="64"/>
      <c r="BC476" s="64"/>
      <c r="BD476" s="72">
        <f t="shared" si="179"/>
        <v>3645035.9</v>
      </c>
      <c r="BE476" s="73">
        <f t="shared" si="171"/>
        <v>2104.52</v>
      </c>
      <c r="BF476" s="74">
        <f t="shared" si="185"/>
        <v>3373.62</v>
      </c>
      <c r="BG476" s="66">
        <f t="shared" si="172"/>
        <v>2198081.1999999997</v>
      </c>
      <c r="BH476" s="75">
        <f t="shared" si="180"/>
        <v>8.2432438943382479E-4</v>
      </c>
      <c r="BI476" s="76">
        <f t="shared" si="181"/>
        <v>8.2432438943382501E-4</v>
      </c>
      <c r="BJ476" s="76">
        <f>+BI476-'Izračun udjela za 2024. (euri)'!BI476</f>
        <v>3.9021558014993782E-8</v>
      </c>
    </row>
    <row r="477" spans="1:62" ht="15.75" customHeight="1" x14ac:dyDescent="0.25">
      <c r="A477" s="60">
        <v>1</v>
      </c>
      <c r="B477" s="61">
        <v>531</v>
      </c>
      <c r="C477" s="61">
        <v>18</v>
      </c>
      <c r="D477" s="79" t="s">
        <v>87</v>
      </c>
      <c r="E477" s="62" t="s">
        <v>556</v>
      </c>
      <c r="F477" s="63">
        <v>3360</v>
      </c>
      <c r="G477" s="64">
        <v>10</v>
      </c>
      <c r="H477" s="64">
        <v>8400167.0700000003</v>
      </c>
      <c r="I477" s="65">
        <v>425161.30839999998</v>
      </c>
      <c r="J477" s="66">
        <v>8772506.3377600014</v>
      </c>
      <c r="K477" s="64">
        <v>8666916.4299999997</v>
      </c>
      <c r="L477" s="65">
        <v>408582.52340000001</v>
      </c>
      <c r="M477" s="66">
        <v>9084167.2972599994</v>
      </c>
      <c r="N477" s="64">
        <v>7762537.7999999998</v>
      </c>
      <c r="O477" s="65">
        <v>365948.62219999998</v>
      </c>
      <c r="P477" s="66">
        <v>8136248.0955800004</v>
      </c>
      <c r="Q477" s="64">
        <v>8935311.7300000004</v>
      </c>
      <c r="R477" s="65">
        <v>423612.75219999999</v>
      </c>
      <c r="S477" s="66">
        <f t="shared" si="173"/>
        <v>9362868.8755800016</v>
      </c>
      <c r="T477" s="64">
        <v>8280649.9199999999</v>
      </c>
      <c r="U477" s="65">
        <v>392992.20070599997</v>
      </c>
      <c r="V477" s="67">
        <f t="shared" si="174"/>
        <v>8676423.4912234005</v>
      </c>
      <c r="W477" s="64">
        <v>9394693.5700000003</v>
      </c>
      <c r="X477" s="65">
        <v>447368.89767600002</v>
      </c>
      <c r="Y477" s="67">
        <f t="shared" si="170"/>
        <v>9842057.1395564005</v>
      </c>
      <c r="Z477" s="64">
        <v>10298615.08</v>
      </c>
      <c r="AA477" s="68">
        <v>115835.79</v>
      </c>
      <c r="AB477" s="65">
        <v>490412.98796400003</v>
      </c>
      <c r="AC477" s="67">
        <f t="shared" si="175"/>
        <v>11968402.932239601</v>
      </c>
      <c r="AD477" s="64">
        <v>11573784.76</v>
      </c>
      <c r="AE477" s="68">
        <v>103473.83</v>
      </c>
      <c r="AF477" s="65">
        <v>551135.60452399997</v>
      </c>
      <c r="AG477" s="67">
        <f t="shared" si="176"/>
        <v>13220542.858023601</v>
      </c>
      <c r="AH477" s="64">
        <v>10085846.810000001</v>
      </c>
      <c r="AI477" s="68">
        <v>160895.98000000001</v>
      </c>
      <c r="AJ477" s="64">
        <v>480278.65437499998</v>
      </c>
      <c r="AK477" s="67">
        <f t="shared" si="177"/>
        <v>12001189.393187501</v>
      </c>
      <c r="AL477" s="64">
        <v>11727500.24</v>
      </c>
      <c r="AM477" s="68">
        <v>167982.03</v>
      </c>
      <c r="AN477" s="64">
        <v>558452.63687499997</v>
      </c>
      <c r="AO477" s="67">
        <f t="shared" si="178"/>
        <v>13803972.130437503</v>
      </c>
      <c r="AP477" s="69"/>
      <c r="AQ477" s="69"/>
      <c r="AR477" s="69"/>
      <c r="AS477" s="69"/>
      <c r="AT477" s="69"/>
      <c r="AU477" s="71"/>
      <c r="AV477" s="64">
        <v>792</v>
      </c>
      <c r="AW477" s="64">
        <v>733</v>
      </c>
      <c r="AX477" s="64">
        <v>977</v>
      </c>
      <c r="AY477" s="64">
        <v>1032</v>
      </c>
      <c r="AZ477" s="64"/>
      <c r="BA477" s="64"/>
      <c r="BB477" s="64"/>
      <c r="BC477" s="64"/>
      <c r="BD477" s="72">
        <f t="shared" si="179"/>
        <v>12167232.890000001</v>
      </c>
      <c r="BE477" s="73">
        <f t="shared" si="171"/>
        <v>3621.2</v>
      </c>
      <c r="BF477" s="74">
        <f t="shared" si="185"/>
        <v>3373.62</v>
      </c>
      <c r="BG477" s="66">
        <f t="shared" si="172"/>
        <v>0</v>
      </c>
      <c r="BH477" s="75">
        <f t="shared" si="180"/>
        <v>0</v>
      </c>
      <c r="BI477" s="76">
        <f t="shared" si="181"/>
        <v>0</v>
      </c>
      <c r="BJ477" s="76">
        <f>+BI477-'Izračun udjela za 2024. (euri)'!BI477</f>
        <v>0</v>
      </c>
    </row>
    <row r="478" spans="1:62" ht="15.75" customHeight="1" x14ac:dyDescent="0.25">
      <c r="A478" s="60">
        <v>1</v>
      </c>
      <c r="B478" s="61">
        <v>533</v>
      </c>
      <c r="C478" s="61">
        <v>1</v>
      </c>
      <c r="D478" s="79" t="s">
        <v>87</v>
      </c>
      <c r="E478" s="62" t="s">
        <v>557</v>
      </c>
      <c r="F478" s="63">
        <v>2250</v>
      </c>
      <c r="G478" s="64">
        <v>10</v>
      </c>
      <c r="H478" s="64">
        <v>3675660.6</v>
      </c>
      <c r="I478" s="65">
        <v>205975.9564</v>
      </c>
      <c r="J478" s="66">
        <v>3816653.1079600002</v>
      </c>
      <c r="K478" s="64">
        <v>3790214.44</v>
      </c>
      <c r="L478" s="65">
        <v>212395.2653</v>
      </c>
      <c r="M478" s="66">
        <v>3935601.0921700001</v>
      </c>
      <c r="N478" s="64">
        <v>3311268.73</v>
      </c>
      <c r="O478" s="65">
        <v>185556.1335</v>
      </c>
      <c r="P478" s="66">
        <v>3438283.8561500004</v>
      </c>
      <c r="Q478" s="64">
        <v>3272588.18</v>
      </c>
      <c r="R478" s="65">
        <v>185171.02299999999</v>
      </c>
      <c r="S478" s="66">
        <f t="shared" si="173"/>
        <v>3396158.8727000002</v>
      </c>
      <c r="T478" s="64">
        <v>3370652.36</v>
      </c>
      <c r="U478" s="65">
        <v>191343.98501900001</v>
      </c>
      <c r="V478" s="67">
        <f t="shared" si="174"/>
        <v>3497239.2124791006</v>
      </c>
      <c r="W478" s="64">
        <v>5862347.9500000002</v>
      </c>
      <c r="X478" s="65">
        <v>331831.33816799999</v>
      </c>
      <c r="Y478" s="67">
        <f t="shared" si="170"/>
        <v>6083568.2730152011</v>
      </c>
      <c r="Z478" s="64">
        <v>4433602.53</v>
      </c>
      <c r="AA478" s="68">
        <v>21124.46</v>
      </c>
      <c r="AB478" s="65">
        <v>250958.962677</v>
      </c>
      <c r="AC478" s="67">
        <f t="shared" si="175"/>
        <v>4604071.0180553002</v>
      </c>
      <c r="AD478" s="64">
        <v>4182038.09</v>
      </c>
      <c r="AE478" s="68">
        <v>10310.66</v>
      </c>
      <c r="AF478" s="65">
        <v>234076.43956</v>
      </c>
      <c r="AG478" s="67">
        <f t="shared" si="176"/>
        <v>4359466.0894840006</v>
      </c>
      <c r="AH478" s="64">
        <v>4023214.6</v>
      </c>
      <c r="AI478" s="68">
        <v>956.15</v>
      </c>
      <c r="AJ478" s="64">
        <v>232603.89449999999</v>
      </c>
      <c r="AK478" s="67">
        <f t="shared" si="177"/>
        <v>4199970.0110500008</v>
      </c>
      <c r="AL478" s="64">
        <v>4785253.2699999996</v>
      </c>
      <c r="AM478" s="68">
        <v>5276.57</v>
      </c>
      <c r="AN478" s="64">
        <v>266110.13925000001</v>
      </c>
      <c r="AO478" s="67">
        <f t="shared" si="178"/>
        <v>5024653.216825</v>
      </c>
      <c r="AP478" s="69"/>
      <c r="AQ478" s="69"/>
      <c r="AR478" s="69"/>
      <c r="AS478" s="69"/>
      <c r="AT478" s="69"/>
      <c r="AU478" s="71"/>
      <c r="AV478" s="64">
        <v>16</v>
      </c>
      <c r="AW478" s="64">
        <v>17</v>
      </c>
      <c r="AX478" s="64">
        <v>19</v>
      </c>
      <c r="AY478" s="64">
        <v>36</v>
      </c>
      <c r="AZ478" s="64"/>
      <c r="BA478" s="64"/>
      <c r="BB478" s="64"/>
      <c r="BC478" s="64"/>
      <c r="BD478" s="72">
        <f t="shared" si="179"/>
        <v>4854345.72</v>
      </c>
      <c r="BE478" s="73">
        <f t="shared" si="171"/>
        <v>2157.4899999999998</v>
      </c>
      <c r="BF478" s="74">
        <f t="shared" si="185"/>
        <v>3373.62</v>
      </c>
      <c r="BG478" s="66">
        <f t="shared" si="172"/>
        <v>2736292.5000000005</v>
      </c>
      <c r="BH478" s="75">
        <f t="shared" si="180"/>
        <v>1.0261643857264484E-3</v>
      </c>
      <c r="BI478" s="76">
        <f t="shared" si="181"/>
        <v>1.0261643857264499E-3</v>
      </c>
      <c r="BJ478" s="76">
        <f>+BI478-'Izračun udjela za 2024. (euri)'!BI478</f>
        <v>4.8756025979989487E-8</v>
      </c>
    </row>
    <row r="479" spans="1:62" ht="15.75" customHeight="1" x14ac:dyDescent="0.25">
      <c r="A479" s="60">
        <v>1</v>
      </c>
      <c r="B479" s="61">
        <v>534</v>
      </c>
      <c r="C479" s="61">
        <v>16</v>
      </c>
      <c r="D479" s="79" t="s">
        <v>91</v>
      </c>
      <c r="E479" s="62" t="s">
        <v>558</v>
      </c>
      <c r="F479" s="63">
        <v>9153</v>
      </c>
      <c r="G479" s="64">
        <v>12</v>
      </c>
      <c r="H479" s="64">
        <v>21747456.609999999</v>
      </c>
      <c r="I479" s="65">
        <v>2306777.9215000002</v>
      </c>
      <c r="J479" s="66">
        <v>21773560.13112</v>
      </c>
      <c r="K479" s="64">
        <v>20117040.100000001</v>
      </c>
      <c r="L479" s="65">
        <v>2133837.7634999999</v>
      </c>
      <c r="M479" s="66">
        <v>20141186.616880003</v>
      </c>
      <c r="N479" s="64">
        <v>18246548.66</v>
      </c>
      <c r="O479" s="65">
        <v>1935443.3674999999</v>
      </c>
      <c r="P479" s="66">
        <v>18268437.927600004</v>
      </c>
      <c r="Q479" s="64">
        <v>16792153.25</v>
      </c>
      <c r="R479" s="65">
        <v>1803252.4482</v>
      </c>
      <c r="S479" s="66">
        <f t="shared" si="173"/>
        <v>16787568.898016002</v>
      </c>
      <c r="T479" s="64">
        <v>15059160.970000001</v>
      </c>
      <c r="U479" s="65">
        <v>1621549.92976</v>
      </c>
      <c r="V479" s="67">
        <f t="shared" si="174"/>
        <v>15050124.365068803</v>
      </c>
      <c r="W479" s="64">
        <v>18048608.989999998</v>
      </c>
      <c r="X479" s="65">
        <v>1933783.730893</v>
      </c>
      <c r="Y479" s="67">
        <f t="shared" si="170"/>
        <v>18048604.290199839</v>
      </c>
      <c r="Z479" s="64">
        <v>20524837.780000001</v>
      </c>
      <c r="AA479" s="68">
        <v>62801.48</v>
      </c>
      <c r="AB479" s="65">
        <v>2199094.4081799998</v>
      </c>
      <c r="AC479" s="67">
        <f t="shared" si="175"/>
        <v>20533454.918838404</v>
      </c>
      <c r="AD479" s="64">
        <v>23292509.82</v>
      </c>
      <c r="AE479" s="68">
        <v>27885.599999999999</v>
      </c>
      <c r="AF479" s="65">
        <v>2560736.3162830002</v>
      </c>
      <c r="AG479" s="67">
        <f t="shared" si="176"/>
        <v>23277394.452163041</v>
      </c>
      <c r="AH479" s="64">
        <v>19988016.850000001</v>
      </c>
      <c r="AI479" s="68">
        <v>44511.61</v>
      </c>
      <c r="AJ479" s="64">
        <v>1650388.653015</v>
      </c>
      <c r="AK479" s="67">
        <f t="shared" si="177"/>
        <v>20595810.577423204</v>
      </c>
      <c r="AL479" s="64">
        <v>23567972.98</v>
      </c>
      <c r="AM479" s="68">
        <v>20620.25</v>
      </c>
      <c r="AN479" s="64">
        <v>1945981.6228529999</v>
      </c>
      <c r="AO479" s="67">
        <f t="shared" si="178"/>
        <v>24301055.640004642</v>
      </c>
      <c r="AP479" s="69"/>
      <c r="AQ479" s="69"/>
      <c r="AR479" s="69"/>
      <c r="AS479" s="69"/>
      <c r="AT479" s="69"/>
      <c r="AU479" s="71"/>
      <c r="AV479" s="64">
        <v>47</v>
      </c>
      <c r="AW479" s="64">
        <v>53</v>
      </c>
      <c r="AX479" s="64">
        <v>64</v>
      </c>
      <c r="AY479" s="64">
        <v>64</v>
      </c>
      <c r="AZ479" s="64"/>
      <c r="BA479" s="64"/>
      <c r="BB479" s="64"/>
      <c r="BC479" s="64"/>
      <c r="BD479" s="72">
        <f t="shared" si="179"/>
        <v>21351263.98</v>
      </c>
      <c r="BE479" s="73">
        <f t="shared" si="171"/>
        <v>2332.71</v>
      </c>
      <c r="BF479" s="74">
        <f t="shared" ref="BF479:BF480" si="186">+$BJ$601</f>
        <v>3415.13</v>
      </c>
      <c r="BG479" s="66">
        <f t="shared" si="172"/>
        <v>9907390.2599999998</v>
      </c>
      <c r="BH479" s="75">
        <f t="shared" si="180"/>
        <v>3.7154693952876367E-3</v>
      </c>
      <c r="BI479" s="76">
        <f t="shared" si="181"/>
        <v>3.7154693952876402E-3</v>
      </c>
      <c r="BJ479" s="76">
        <f>+BI479-'Izračun udjela za 2024. (euri)'!BI479</f>
        <v>-2.2346894757970318E-7</v>
      </c>
    </row>
    <row r="480" spans="1:62" ht="15.75" customHeight="1" x14ac:dyDescent="0.25">
      <c r="A480" s="60">
        <v>1</v>
      </c>
      <c r="B480" s="61">
        <v>535</v>
      </c>
      <c r="C480" s="61">
        <v>16</v>
      </c>
      <c r="D480" s="79" t="s">
        <v>91</v>
      </c>
      <c r="E480" s="62" t="s">
        <v>559</v>
      </c>
      <c r="F480" s="63">
        <v>4899</v>
      </c>
      <c r="G480" s="64">
        <v>12</v>
      </c>
      <c r="H480" s="64">
        <v>4506444.18</v>
      </c>
      <c r="I480" s="65">
        <v>531413.05900000001</v>
      </c>
      <c r="J480" s="66">
        <v>4452034.8555199997</v>
      </c>
      <c r="K480" s="64">
        <v>3801531.44</v>
      </c>
      <c r="L480" s="65">
        <v>502775.09</v>
      </c>
      <c r="M480" s="66">
        <v>3694607.1120000007</v>
      </c>
      <c r="N480" s="64">
        <v>2483007.4</v>
      </c>
      <c r="O480" s="65">
        <v>223471.31140000001</v>
      </c>
      <c r="P480" s="66">
        <v>2530680.4192320001</v>
      </c>
      <c r="Q480" s="64">
        <v>3680019.09</v>
      </c>
      <c r="R480" s="65">
        <v>334427.88260000001</v>
      </c>
      <c r="S480" s="66">
        <f t="shared" si="173"/>
        <v>3747062.1522880001</v>
      </c>
      <c r="T480" s="64">
        <v>2972363.52</v>
      </c>
      <c r="U480" s="65">
        <v>272384.60049500002</v>
      </c>
      <c r="V480" s="67">
        <f t="shared" si="174"/>
        <v>3023976.3898456004</v>
      </c>
      <c r="W480" s="64">
        <v>5117610.0999999996</v>
      </c>
      <c r="X480" s="65">
        <v>465237.64476200001</v>
      </c>
      <c r="Y480" s="67">
        <f t="shared" si="170"/>
        <v>5210657.1498665595</v>
      </c>
      <c r="Z480" s="64">
        <v>6317101</v>
      </c>
      <c r="AA480" s="68">
        <v>6707</v>
      </c>
      <c r="AB480" s="65">
        <v>574282.28714599996</v>
      </c>
      <c r="AC480" s="67">
        <f t="shared" si="175"/>
        <v>6431956.9583964804</v>
      </c>
      <c r="AD480" s="64">
        <v>6720292.2699999996</v>
      </c>
      <c r="AE480" s="68">
        <v>3228.42</v>
      </c>
      <c r="AF480" s="65">
        <v>627743.67368400004</v>
      </c>
      <c r="AG480" s="67">
        <f t="shared" si="176"/>
        <v>6823654.4278739197</v>
      </c>
      <c r="AH480" s="64">
        <v>6617250.3700000001</v>
      </c>
      <c r="AI480" s="68">
        <v>4742.97</v>
      </c>
      <c r="AJ480" s="64">
        <v>395423.26899100002</v>
      </c>
      <c r="AK480" s="67">
        <f t="shared" si="177"/>
        <v>6968446.3531300807</v>
      </c>
      <c r="AL480" s="64">
        <v>6473381.4100000001</v>
      </c>
      <c r="AM480" s="68">
        <v>734.71</v>
      </c>
      <c r="AN480" s="64">
        <v>314794.04732499999</v>
      </c>
      <c r="AO480" s="67">
        <f t="shared" si="178"/>
        <v>6897617.8461960005</v>
      </c>
      <c r="AP480" s="69"/>
      <c r="AQ480" s="69"/>
      <c r="AR480" s="69"/>
      <c r="AS480" s="69"/>
      <c r="AT480" s="69"/>
      <c r="AU480" s="71"/>
      <c r="AV480" s="64">
        <v>0</v>
      </c>
      <c r="AW480" s="64">
        <v>0</v>
      </c>
      <c r="AX480" s="64">
        <v>0</v>
      </c>
      <c r="AY480" s="64">
        <v>0</v>
      </c>
      <c r="AZ480" s="64"/>
      <c r="BA480" s="64"/>
      <c r="BB480" s="64"/>
      <c r="BC480" s="64"/>
      <c r="BD480" s="72">
        <f t="shared" si="179"/>
        <v>6466466.5499999998</v>
      </c>
      <c r="BE480" s="73">
        <f t="shared" si="171"/>
        <v>1319.96</v>
      </c>
      <c r="BF480" s="74">
        <f t="shared" si="186"/>
        <v>3415.13</v>
      </c>
      <c r="BG480" s="66">
        <f t="shared" si="172"/>
        <v>10264237.83</v>
      </c>
      <c r="BH480" s="75">
        <f t="shared" si="180"/>
        <v>3.8492943673865722E-3</v>
      </c>
      <c r="BI480" s="76">
        <f t="shared" si="181"/>
        <v>3.84929436738657E-3</v>
      </c>
      <c r="BJ480" s="76">
        <f>+BI480-'Izračun udjela za 2024. (euri)'!BI480</f>
        <v>-5.6054947229940144E-8</v>
      </c>
    </row>
    <row r="481" spans="1:62" ht="15.75" customHeight="1" x14ac:dyDescent="0.25">
      <c r="A481" s="60">
        <v>1</v>
      </c>
      <c r="B481" s="61">
        <v>536</v>
      </c>
      <c r="C481" s="61">
        <v>1</v>
      </c>
      <c r="D481" s="79" t="s">
        <v>87</v>
      </c>
      <c r="E481" s="62" t="s">
        <v>560</v>
      </c>
      <c r="F481" s="63">
        <v>1141</v>
      </c>
      <c r="G481" s="64">
        <v>10</v>
      </c>
      <c r="H481" s="64">
        <v>1020236.92</v>
      </c>
      <c r="I481" s="65">
        <v>29418.57</v>
      </c>
      <c r="J481" s="66">
        <v>1089900.1850000003</v>
      </c>
      <c r="K481" s="64">
        <v>794993.39</v>
      </c>
      <c r="L481" s="65">
        <v>22923.6875</v>
      </c>
      <c r="M481" s="66">
        <v>849276.67275000003</v>
      </c>
      <c r="N481" s="64">
        <v>690700.12</v>
      </c>
      <c r="O481" s="65">
        <v>19916.383999999998</v>
      </c>
      <c r="P481" s="66">
        <v>737862.10960000008</v>
      </c>
      <c r="Q481" s="64">
        <v>673825.26</v>
      </c>
      <c r="R481" s="65">
        <v>19946.4872</v>
      </c>
      <c r="S481" s="66">
        <f t="shared" si="173"/>
        <v>719266.65008000005</v>
      </c>
      <c r="T481" s="64">
        <v>570866.94999999995</v>
      </c>
      <c r="U481" s="65">
        <v>17310.510492000001</v>
      </c>
      <c r="V481" s="67">
        <f t="shared" si="174"/>
        <v>608912.08345879999</v>
      </c>
      <c r="W481" s="64">
        <v>889226.41</v>
      </c>
      <c r="X481" s="65">
        <v>25899.913624000001</v>
      </c>
      <c r="Y481" s="67">
        <f t="shared" si="170"/>
        <v>949659.14601360005</v>
      </c>
      <c r="Z481" s="64">
        <v>1212451.9099999999</v>
      </c>
      <c r="AA481" s="68">
        <v>3914</v>
      </c>
      <c r="AB481" s="65">
        <v>35314.242781000001</v>
      </c>
      <c r="AC481" s="67">
        <f t="shared" si="175"/>
        <v>1294851.4339409</v>
      </c>
      <c r="AD481" s="64">
        <v>1422790.52</v>
      </c>
      <c r="AE481" s="68">
        <v>309</v>
      </c>
      <c r="AF481" s="65">
        <v>42155.709749000001</v>
      </c>
      <c r="AG481" s="67">
        <f t="shared" si="176"/>
        <v>1518698.2912761003</v>
      </c>
      <c r="AH481" s="64">
        <v>1424463.98</v>
      </c>
      <c r="AI481" s="68">
        <v>0</v>
      </c>
      <c r="AJ481" s="64">
        <v>42963.147167000003</v>
      </c>
      <c r="AK481" s="67">
        <f t="shared" si="177"/>
        <v>1519650.9161163</v>
      </c>
      <c r="AL481" s="64">
        <v>1617071.18</v>
      </c>
      <c r="AM481" s="68">
        <v>0</v>
      </c>
      <c r="AN481" s="64">
        <v>46351.068714000001</v>
      </c>
      <c r="AO481" s="67">
        <f t="shared" si="178"/>
        <v>1727792.1224146001</v>
      </c>
      <c r="AP481" s="69"/>
      <c r="AQ481" s="69"/>
      <c r="AR481" s="69"/>
      <c r="AS481" s="69"/>
      <c r="AT481" s="69"/>
      <c r="AU481" s="71"/>
      <c r="AV481" s="64">
        <v>0</v>
      </c>
      <c r="AW481" s="64">
        <v>0</v>
      </c>
      <c r="AX481" s="64">
        <v>0</v>
      </c>
      <c r="AY481" s="64">
        <v>0</v>
      </c>
      <c r="AZ481" s="64"/>
      <c r="BA481" s="64"/>
      <c r="BB481" s="64"/>
      <c r="BC481" s="64"/>
      <c r="BD481" s="72">
        <f t="shared" si="179"/>
        <v>1402130.38</v>
      </c>
      <c r="BE481" s="73">
        <f t="shared" si="171"/>
        <v>1228.8599999999999</v>
      </c>
      <c r="BF481" s="74">
        <f t="shared" ref="BF481:BF485" si="187">+$BJ$600</f>
        <v>3373.62</v>
      </c>
      <c r="BG481" s="66">
        <f t="shared" si="172"/>
        <v>2447171.16</v>
      </c>
      <c r="BH481" s="75">
        <f t="shared" si="180"/>
        <v>9.1773810371839994E-4</v>
      </c>
      <c r="BI481" s="76">
        <f t="shared" si="181"/>
        <v>9.1773810371840005E-4</v>
      </c>
      <c r="BJ481" s="76">
        <f>+BI481-'Izračun udjela za 2024. (euri)'!BI481</f>
        <v>2.4674646592007937E-8</v>
      </c>
    </row>
    <row r="482" spans="1:62" ht="15.75" customHeight="1" x14ac:dyDescent="0.25">
      <c r="A482" s="60">
        <v>1</v>
      </c>
      <c r="B482" s="61">
        <v>537</v>
      </c>
      <c r="C482" s="61">
        <v>13</v>
      </c>
      <c r="D482" s="79" t="s">
        <v>87</v>
      </c>
      <c r="E482" s="62" t="s">
        <v>561</v>
      </c>
      <c r="F482" s="63">
        <v>2160</v>
      </c>
      <c r="G482" s="64">
        <v>10</v>
      </c>
      <c r="H482" s="64">
        <v>1694750.7</v>
      </c>
      <c r="I482" s="65">
        <v>0</v>
      </c>
      <c r="J482" s="66">
        <v>1864225.77</v>
      </c>
      <c r="K482" s="64">
        <v>1884893.74</v>
      </c>
      <c r="L482" s="65">
        <v>0</v>
      </c>
      <c r="M482" s="66">
        <v>2073383.1140000001</v>
      </c>
      <c r="N482" s="64">
        <v>1886618.04</v>
      </c>
      <c r="O482" s="65">
        <v>0</v>
      </c>
      <c r="P482" s="66">
        <v>2075279.8440000003</v>
      </c>
      <c r="Q482" s="64">
        <v>2476255.5099999998</v>
      </c>
      <c r="R482" s="65">
        <v>0</v>
      </c>
      <c r="S482" s="66">
        <f t="shared" si="173"/>
        <v>2723881.0609999998</v>
      </c>
      <c r="T482" s="64">
        <v>2480944.42</v>
      </c>
      <c r="U482" s="65">
        <v>0</v>
      </c>
      <c r="V482" s="67">
        <f t="shared" si="174"/>
        <v>2729038.8620000002</v>
      </c>
      <c r="W482" s="64">
        <v>3005911.78</v>
      </c>
      <c r="X482" s="65">
        <v>0</v>
      </c>
      <c r="Y482" s="67">
        <f t="shared" si="170"/>
        <v>3306502.9580000001</v>
      </c>
      <c r="Z482" s="64">
        <v>3688835.05</v>
      </c>
      <c r="AA482" s="68">
        <v>147480.9</v>
      </c>
      <c r="AB482" s="65">
        <v>0</v>
      </c>
      <c r="AC482" s="67">
        <f t="shared" si="175"/>
        <v>4972939.5650000004</v>
      </c>
      <c r="AD482" s="64">
        <v>3115644.65</v>
      </c>
      <c r="AE482" s="68">
        <v>106243.5</v>
      </c>
      <c r="AF482" s="65">
        <v>0</v>
      </c>
      <c r="AG482" s="67">
        <f t="shared" si="176"/>
        <v>4534641.2650000006</v>
      </c>
      <c r="AH482" s="64">
        <v>3628239.17</v>
      </c>
      <c r="AI482" s="68">
        <v>231168.42</v>
      </c>
      <c r="AJ482" s="64">
        <v>0</v>
      </c>
      <c r="AK482" s="67">
        <f t="shared" si="177"/>
        <v>5107927.8250000002</v>
      </c>
      <c r="AL482" s="64">
        <v>3778829.51</v>
      </c>
      <c r="AM482" s="68">
        <v>229184.48</v>
      </c>
      <c r="AN482" s="64">
        <v>0</v>
      </c>
      <c r="AO482" s="67">
        <f t="shared" si="178"/>
        <v>5407759.5329999998</v>
      </c>
      <c r="AP482" s="69"/>
      <c r="AQ482" s="69"/>
      <c r="AR482" s="69"/>
      <c r="AS482" s="69"/>
      <c r="AT482" s="69"/>
      <c r="AU482" s="71"/>
      <c r="AV482" s="64">
        <v>653</v>
      </c>
      <c r="AW482" s="64">
        <v>742</v>
      </c>
      <c r="AX482" s="64">
        <v>831</v>
      </c>
      <c r="AY482" s="64">
        <v>911</v>
      </c>
      <c r="AZ482" s="64"/>
      <c r="BA482" s="64"/>
      <c r="BB482" s="64"/>
      <c r="BC482" s="64"/>
      <c r="BD482" s="72">
        <f t="shared" si="179"/>
        <v>4665954.2300000004</v>
      </c>
      <c r="BE482" s="73">
        <f t="shared" si="171"/>
        <v>2160.16</v>
      </c>
      <c r="BF482" s="74">
        <f t="shared" si="187"/>
        <v>3373.62</v>
      </c>
      <c r="BG482" s="66">
        <f t="shared" si="172"/>
        <v>2621073.6</v>
      </c>
      <c r="BH482" s="75">
        <f t="shared" si="180"/>
        <v>9.8295499501161159E-4</v>
      </c>
      <c r="BI482" s="76">
        <f t="shared" si="181"/>
        <v>9.8295499501161203E-4</v>
      </c>
      <c r="BJ482" s="76">
        <f>+BI482-'Izračun udjela za 2024. (euri)'!BI482</f>
        <v>2.0141995933121992E-8</v>
      </c>
    </row>
    <row r="483" spans="1:62" ht="15.75" customHeight="1" x14ac:dyDescent="0.25">
      <c r="A483" s="60">
        <v>1</v>
      </c>
      <c r="B483" s="61">
        <v>538</v>
      </c>
      <c r="C483" s="61">
        <v>8</v>
      </c>
      <c r="D483" s="79" t="s">
        <v>87</v>
      </c>
      <c r="E483" s="62" t="s">
        <v>562</v>
      </c>
      <c r="F483" s="63">
        <v>4398</v>
      </c>
      <c r="G483" s="64">
        <v>10</v>
      </c>
      <c r="H483" s="64">
        <v>19188041.43</v>
      </c>
      <c r="I483" s="65">
        <v>0</v>
      </c>
      <c r="J483" s="66">
        <v>21106845.573000003</v>
      </c>
      <c r="K483" s="64">
        <v>18822980.969999999</v>
      </c>
      <c r="L483" s="65">
        <v>0</v>
      </c>
      <c r="M483" s="66">
        <v>20705279.067000002</v>
      </c>
      <c r="N483" s="64">
        <v>19373724.780000001</v>
      </c>
      <c r="O483" s="65">
        <v>0</v>
      </c>
      <c r="P483" s="66">
        <v>21311097.258000001</v>
      </c>
      <c r="Q483" s="64">
        <v>20232299.07</v>
      </c>
      <c r="R483" s="65">
        <v>0</v>
      </c>
      <c r="S483" s="66">
        <f t="shared" si="173"/>
        <v>22255528.977000002</v>
      </c>
      <c r="T483" s="64">
        <v>21009489.609999999</v>
      </c>
      <c r="U483" s="65">
        <v>0</v>
      </c>
      <c r="V483" s="67">
        <f t="shared" si="174"/>
        <v>23110438.571000002</v>
      </c>
      <c r="W483" s="64">
        <v>22004694.5</v>
      </c>
      <c r="X483" s="65">
        <v>0</v>
      </c>
      <c r="Y483" s="67">
        <f t="shared" si="170"/>
        <v>24205163.950000003</v>
      </c>
      <c r="Z483" s="64">
        <v>23441771.149999999</v>
      </c>
      <c r="AA483" s="68">
        <v>205953.84</v>
      </c>
      <c r="AB483" s="65">
        <v>0</v>
      </c>
      <c r="AC483" s="67">
        <f t="shared" si="175"/>
        <v>26455349.041000001</v>
      </c>
      <c r="AD483" s="64">
        <v>25926362.5</v>
      </c>
      <c r="AE483" s="68">
        <v>109077.82</v>
      </c>
      <c r="AF483" s="65">
        <v>0</v>
      </c>
      <c r="AG483" s="67">
        <f t="shared" si="176"/>
        <v>29248763.148000002</v>
      </c>
      <c r="AH483" s="64">
        <v>22741186.129999999</v>
      </c>
      <c r="AI483" s="68">
        <v>124626.08</v>
      </c>
      <c r="AJ483" s="64">
        <v>0</v>
      </c>
      <c r="AK483" s="67">
        <f t="shared" si="177"/>
        <v>25955666.055000003</v>
      </c>
      <c r="AL483" s="64">
        <v>30066256.760000002</v>
      </c>
      <c r="AM483" s="68">
        <v>138437.76999999999</v>
      </c>
      <c r="AN483" s="64">
        <v>0</v>
      </c>
      <c r="AO483" s="67">
        <f t="shared" si="178"/>
        <v>34138300.889000006</v>
      </c>
      <c r="AP483" s="69"/>
      <c r="AQ483" s="69"/>
      <c r="AR483" s="69"/>
      <c r="AS483" s="69"/>
      <c r="AT483" s="69"/>
      <c r="AU483" s="71"/>
      <c r="AV483" s="64">
        <v>543</v>
      </c>
      <c r="AW483" s="64">
        <v>515</v>
      </c>
      <c r="AX483" s="64">
        <v>653</v>
      </c>
      <c r="AY483" s="64">
        <v>738</v>
      </c>
      <c r="AZ483" s="64"/>
      <c r="BA483" s="64"/>
      <c r="BB483" s="64"/>
      <c r="BC483" s="64"/>
      <c r="BD483" s="72">
        <f t="shared" si="179"/>
        <v>28000648.620000001</v>
      </c>
      <c r="BE483" s="73">
        <f t="shared" si="171"/>
        <v>6366.68</v>
      </c>
      <c r="BF483" s="74">
        <f t="shared" si="187"/>
        <v>3373.62</v>
      </c>
      <c r="BG483" s="66">
        <f t="shared" si="172"/>
        <v>0</v>
      </c>
      <c r="BH483" s="75">
        <f t="shared" si="180"/>
        <v>0</v>
      </c>
      <c r="BI483" s="76">
        <f t="shared" si="181"/>
        <v>0</v>
      </c>
      <c r="BJ483" s="76">
        <f>+BI483-'Izračun udjela za 2024. (euri)'!BI483</f>
        <v>0</v>
      </c>
    </row>
    <row r="484" spans="1:62" ht="15.75" customHeight="1" x14ac:dyDescent="0.25">
      <c r="A484" s="60">
        <v>1</v>
      </c>
      <c r="B484" s="61">
        <v>539</v>
      </c>
      <c r="C484" s="61">
        <v>1</v>
      </c>
      <c r="D484" s="79" t="s">
        <v>87</v>
      </c>
      <c r="E484" s="62" t="s">
        <v>563</v>
      </c>
      <c r="F484" s="63">
        <v>2094</v>
      </c>
      <c r="G484" s="64">
        <v>10</v>
      </c>
      <c r="H484" s="64">
        <v>6011768.0599999996</v>
      </c>
      <c r="I484" s="65">
        <v>541060.02540000004</v>
      </c>
      <c r="J484" s="66">
        <v>6017778.83806</v>
      </c>
      <c r="K484" s="64">
        <v>6102967.4299999997</v>
      </c>
      <c r="L484" s="65">
        <v>549267.9656</v>
      </c>
      <c r="M484" s="66">
        <v>6109069.41084</v>
      </c>
      <c r="N484" s="64">
        <v>5608231.8899999997</v>
      </c>
      <c r="O484" s="65">
        <v>504741.02240000002</v>
      </c>
      <c r="P484" s="66">
        <v>5613839.9543599999</v>
      </c>
      <c r="Q484" s="64">
        <v>6784146.2199999997</v>
      </c>
      <c r="R484" s="65">
        <v>611743.55110000004</v>
      </c>
      <c r="S484" s="66">
        <f t="shared" si="173"/>
        <v>6789642.9357900005</v>
      </c>
      <c r="T484" s="64">
        <v>5525619.5999999996</v>
      </c>
      <c r="U484" s="65">
        <v>498719.64985099999</v>
      </c>
      <c r="V484" s="67">
        <f t="shared" si="174"/>
        <v>5529589.9451639</v>
      </c>
      <c r="W484" s="64">
        <v>6183844.7400000002</v>
      </c>
      <c r="X484" s="65">
        <v>562168.09497400001</v>
      </c>
      <c r="Y484" s="67">
        <f t="shared" si="170"/>
        <v>6183844.3095286004</v>
      </c>
      <c r="Z484" s="64">
        <v>6586024.7599999998</v>
      </c>
      <c r="AA484" s="68">
        <v>5619.26</v>
      </c>
      <c r="AB484" s="65">
        <v>598729.90127000003</v>
      </c>
      <c r="AC484" s="67">
        <f t="shared" si="175"/>
        <v>6586024.3446030002</v>
      </c>
      <c r="AD484" s="64">
        <v>6829661.7999999998</v>
      </c>
      <c r="AE484" s="68">
        <v>3465</v>
      </c>
      <c r="AF484" s="65">
        <v>626333.62366599997</v>
      </c>
      <c r="AG484" s="67">
        <f t="shared" si="176"/>
        <v>6861099.4939674009</v>
      </c>
      <c r="AH484" s="64">
        <v>5725580.4800000004</v>
      </c>
      <c r="AI484" s="68">
        <v>3630.94</v>
      </c>
      <c r="AJ484" s="64">
        <v>526554.430207</v>
      </c>
      <c r="AK484" s="67">
        <f t="shared" si="177"/>
        <v>5736384.6207723003</v>
      </c>
      <c r="AL484" s="64">
        <v>7414400.3300000001</v>
      </c>
      <c r="AM484" s="68">
        <v>4560.3500000000004</v>
      </c>
      <c r="AN484" s="64">
        <v>668085.481914</v>
      </c>
      <c r="AO484" s="67">
        <f t="shared" si="178"/>
        <v>7437379.9478946012</v>
      </c>
      <c r="AP484" s="69"/>
      <c r="AQ484" s="69"/>
      <c r="AR484" s="69"/>
      <c r="AS484" s="69"/>
      <c r="AT484" s="69"/>
      <c r="AU484" s="71"/>
      <c r="AV484" s="64">
        <v>0</v>
      </c>
      <c r="AW484" s="64">
        <v>25</v>
      </c>
      <c r="AX484" s="64">
        <v>13</v>
      </c>
      <c r="AY484" s="64">
        <v>13</v>
      </c>
      <c r="AZ484" s="64"/>
      <c r="BA484" s="64"/>
      <c r="BB484" s="64"/>
      <c r="BC484" s="64"/>
      <c r="BD484" s="72">
        <f t="shared" si="179"/>
        <v>6560946.54</v>
      </c>
      <c r="BE484" s="73">
        <f t="shared" si="171"/>
        <v>3133.21</v>
      </c>
      <c r="BF484" s="74">
        <f t="shared" si="187"/>
        <v>3373.62</v>
      </c>
      <c r="BG484" s="66">
        <f t="shared" si="172"/>
        <v>503418.53999999969</v>
      </c>
      <c r="BH484" s="75">
        <f t="shared" si="180"/>
        <v>1.887920157886648E-4</v>
      </c>
      <c r="BI484" s="76">
        <f t="shared" si="181"/>
        <v>1.8879201578866499E-4</v>
      </c>
      <c r="BJ484" s="76">
        <f>+BI484-'Izračun udjela za 2024. (euri)'!BI484</f>
        <v>4.607746535497813E-8</v>
      </c>
    </row>
    <row r="485" spans="1:62" ht="15.75" customHeight="1" x14ac:dyDescent="0.25">
      <c r="A485" s="60">
        <v>1</v>
      </c>
      <c r="B485" s="61">
        <v>540</v>
      </c>
      <c r="C485" s="61">
        <v>1</v>
      </c>
      <c r="D485" s="79" t="s">
        <v>87</v>
      </c>
      <c r="E485" s="62" t="s">
        <v>564</v>
      </c>
      <c r="F485" s="63">
        <v>609</v>
      </c>
      <c r="G485" s="64">
        <v>10</v>
      </c>
      <c r="H485" s="64">
        <v>865869.57</v>
      </c>
      <c r="I485" s="65">
        <v>28904.204099999999</v>
      </c>
      <c r="J485" s="66">
        <v>920661.90249000001</v>
      </c>
      <c r="K485" s="64">
        <v>1066186.58</v>
      </c>
      <c r="L485" s="65">
        <v>34824.449999999997</v>
      </c>
      <c r="M485" s="66">
        <v>1134498.3430000001</v>
      </c>
      <c r="N485" s="64">
        <v>1011382.91</v>
      </c>
      <c r="O485" s="65">
        <v>29163.2484</v>
      </c>
      <c r="P485" s="66">
        <v>1080441.6277600001</v>
      </c>
      <c r="Q485" s="64">
        <v>962765.94</v>
      </c>
      <c r="R485" s="65">
        <v>27998.243399999999</v>
      </c>
      <c r="S485" s="66">
        <f t="shared" si="173"/>
        <v>1028244.46626</v>
      </c>
      <c r="T485" s="64">
        <v>627044.31999999995</v>
      </c>
      <c r="U485" s="65">
        <v>18792.302307000002</v>
      </c>
      <c r="V485" s="67">
        <f t="shared" si="174"/>
        <v>669077.21946229995</v>
      </c>
      <c r="W485" s="64">
        <v>745270.19</v>
      </c>
      <c r="X485" s="65">
        <v>21707.023055000001</v>
      </c>
      <c r="Y485" s="67">
        <f t="shared" si="170"/>
        <v>795919.48363949999</v>
      </c>
      <c r="Z485" s="64">
        <v>1182394.74</v>
      </c>
      <c r="AA485" s="68">
        <v>962.53</v>
      </c>
      <c r="AB485" s="65">
        <v>34438.767941999999</v>
      </c>
      <c r="AC485" s="67">
        <f t="shared" si="175"/>
        <v>1274892.7862638002</v>
      </c>
      <c r="AD485" s="64">
        <v>509465.94</v>
      </c>
      <c r="AE485" s="68">
        <v>2152.27</v>
      </c>
      <c r="AF485" s="65">
        <v>14017.973125</v>
      </c>
      <c r="AG485" s="67">
        <f t="shared" si="176"/>
        <v>573975.26656250004</v>
      </c>
      <c r="AH485" s="64">
        <v>468020.1</v>
      </c>
      <c r="AI485" s="68">
        <v>4024.29</v>
      </c>
      <c r="AJ485" s="64">
        <v>13621.436119</v>
      </c>
      <c r="AK485" s="67">
        <f t="shared" si="177"/>
        <v>544911.81126910006</v>
      </c>
      <c r="AL485" s="64">
        <v>659586.11</v>
      </c>
      <c r="AM485" s="68">
        <v>4132.8</v>
      </c>
      <c r="AN485" s="64">
        <v>19211.267801999998</v>
      </c>
      <c r="AO485" s="67">
        <f t="shared" si="178"/>
        <v>759266.24641779996</v>
      </c>
      <c r="AP485" s="69"/>
      <c r="AQ485" s="69"/>
      <c r="AR485" s="69"/>
      <c r="AS485" s="69"/>
      <c r="AT485" s="69"/>
      <c r="AU485" s="71"/>
      <c r="AV485" s="64">
        <v>8</v>
      </c>
      <c r="AW485" s="64">
        <v>19</v>
      </c>
      <c r="AX485" s="64">
        <v>30</v>
      </c>
      <c r="AY485" s="64">
        <v>36</v>
      </c>
      <c r="AZ485" s="64"/>
      <c r="BA485" s="64"/>
      <c r="BB485" s="64"/>
      <c r="BC485" s="64"/>
      <c r="BD485" s="72">
        <f t="shared" si="179"/>
        <v>789793.12</v>
      </c>
      <c r="BE485" s="73">
        <f t="shared" si="171"/>
        <v>1296.8699999999999</v>
      </c>
      <c r="BF485" s="74">
        <f t="shared" si="187"/>
        <v>3373.62</v>
      </c>
      <c r="BG485" s="66">
        <f t="shared" si="172"/>
        <v>1264740.75</v>
      </c>
      <c r="BH485" s="75">
        <f t="shared" si="180"/>
        <v>4.7430306329712831E-4</v>
      </c>
      <c r="BI485" s="76">
        <f t="shared" si="181"/>
        <v>4.7430306329712798E-4</v>
      </c>
      <c r="BJ485" s="76">
        <f>+BI485-'Izračun udjela za 2024. (euri)'!BI485</f>
        <v>2.0723354489686138E-9</v>
      </c>
    </row>
    <row r="486" spans="1:62" ht="15.75" customHeight="1" x14ac:dyDescent="0.25">
      <c r="A486" s="60">
        <v>1</v>
      </c>
      <c r="B486" s="61">
        <v>541</v>
      </c>
      <c r="C486" s="61">
        <v>1</v>
      </c>
      <c r="D486" s="79" t="s">
        <v>91</v>
      </c>
      <c r="E486" s="62" t="s">
        <v>565</v>
      </c>
      <c r="F486" s="63">
        <v>61075</v>
      </c>
      <c r="G486" s="64">
        <v>15</v>
      </c>
      <c r="H486" s="64">
        <v>232112338.09</v>
      </c>
      <c r="I486" s="65">
        <v>24620532.423599999</v>
      </c>
      <c r="J486" s="66">
        <v>238615576.51635998</v>
      </c>
      <c r="K486" s="64">
        <v>240666588.63999999</v>
      </c>
      <c r="L486" s="65">
        <v>25527895.580899999</v>
      </c>
      <c r="M486" s="66">
        <v>247409497.01796496</v>
      </c>
      <c r="N486" s="64">
        <v>206239295.56999999</v>
      </c>
      <c r="O486" s="65">
        <v>21876085.500999998</v>
      </c>
      <c r="P486" s="66">
        <v>212017691.57934999</v>
      </c>
      <c r="Q486" s="64">
        <v>222199064.03</v>
      </c>
      <c r="R486" s="65">
        <v>23642090.255800001</v>
      </c>
      <c r="S486" s="66">
        <f t="shared" si="173"/>
        <v>228340519.84032997</v>
      </c>
      <c r="T486" s="64">
        <v>201676180.72</v>
      </c>
      <c r="U486" s="65">
        <v>21481086.736414999</v>
      </c>
      <c r="V486" s="67">
        <f t="shared" si="174"/>
        <v>207224358.08112273</v>
      </c>
      <c r="W486" s="64">
        <v>231480238.37</v>
      </c>
      <c r="X486" s="65">
        <v>24801477.246091999</v>
      </c>
      <c r="Y486" s="67">
        <f t="shared" si="170"/>
        <v>237680575.29249421</v>
      </c>
      <c r="Z486" s="64">
        <v>259789848.25999999</v>
      </c>
      <c r="AA486" s="68">
        <v>797118.84</v>
      </c>
      <c r="AB486" s="65">
        <v>27834652.476592001</v>
      </c>
      <c r="AC486" s="67">
        <f t="shared" si="175"/>
        <v>266230263.48491916</v>
      </c>
      <c r="AD486" s="64">
        <v>252244513.41</v>
      </c>
      <c r="AE486" s="68">
        <v>146935.43</v>
      </c>
      <c r="AF486" s="65">
        <v>27129726.174915001</v>
      </c>
      <c r="AG486" s="67">
        <f t="shared" si="176"/>
        <v>259044229.57584774</v>
      </c>
      <c r="AH486" s="64">
        <v>224961786.38999999</v>
      </c>
      <c r="AI486" s="68">
        <v>76943.240000000005</v>
      </c>
      <c r="AJ486" s="64">
        <v>24125196.778744999</v>
      </c>
      <c r="AK486" s="67">
        <f t="shared" si="177"/>
        <v>231353143.32694322</v>
      </c>
      <c r="AL486" s="64">
        <v>279298691.43000001</v>
      </c>
      <c r="AM486" s="68">
        <v>101968.33</v>
      </c>
      <c r="AN486" s="64">
        <v>29914169.312537</v>
      </c>
      <c r="AO486" s="67">
        <f t="shared" si="178"/>
        <v>287206236.85558242</v>
      </c>
      <c r="AP486" s="69"/>
      <c r="AQ486" s="69"/>
      <c r="AR486" s="69"/>
      <c r="AS486" s="69"/>
      <c r="AT486" s="69"/>
      <c r="AU486" s="71"/>
      <c r="AV486" s="64">
        <v>231</v>
      </c>
      <c r="AW486" s="64">
        <v>192</v>
      </c>
      <c r="AX486" s="64">
        <v>278</v>
      </c>
      <c r="AY486" s="64">
        <v>308</v>
      </c>
      <c r="AZ486" s="64"/>
      <c r="BA486" s="64"/>
      <c r="BB486" s="64"/>
      <c r="BC486" s="64"/>
      <c r="BD486" s="72">
        <f t="shared" si="179"/>
        <v>256302889.71000001</v>
      </c>
      <c r="BE486" s="73">
        <f t="shared" si="171"/>
        <v>4196.53</v>
      </c>
      <c r="BF486" s="74">
        <f>+$BJ$601</f>
        <v>3415.13</v>
      </c>
      <c r="BG486" s="66">
        <f t="shared" si="172"/>
        <v>0</v>
      </c>
      <c r="BH486" s="75">
        <f t="shared" si="180"/>
        <v>0</v>
      </c>
      <c r="BI486" s="76">
        <f t="shared" si="181"/>
        <v>0</v>
      </c>
      <c r="BJ486" s="76">
        <f>+BI486-'Izračun udjela za 2024. (euri)'!BI486</f>
        <v>0</v>
      </c>
    </row>
    <row r="487" spans="1:62" ht="15.75" customHeight="1" x14ac:dyDescent="0.25">
      <c r="A487" s="60">
        <v>1</v>
      </c>
      <c r="B487" s="61">
        <v>542</v>
      </c>
      <c r="C487" s="61">
        <v>1</v>
      </c>
      <c r="D487" s="79" t="s">
        <v>87</v>
      </c>
      <c r="E487" s="62" t="s">
        <v>566</v>
      </c>
      <c r="F487" s="63">
        <v>1765</v>
      </c>
      <c r="G487" s="64">
        <v>10</v>
      </c>
      <c r="H487" s="64">
        <v>2488971.02</v>
      </c>
      <c r="I487" s="65">
        <v>117337.98850000001</v>
      </c>
      <c r="J487" s="66">
        <v>2608796.3346500001</v>
      </c>
      <c r="K487" s="64">
        <v>2443792.8199999998</v>
      </c>
      <c r="L487" s="65">
        <v>115208.1528</v>
      </c>
      <c r="M487" s="66">
        <v>2561443.1339200004</v>
      </c>
      <c r="N487" s="64">
        <v>1936495.79</v>
      </c>
      <c r="O487" s="65">
        <v>91291.396599999993</v>
      </c>
      <c r="P487" s="66">
        <v>2029724.8327400002</v>
      </c>
      <c r="Q487" s="64">
        <v>1826914.12</v>
      </c>
      <c r="R487" s="65">
        <v>86786.996400000004</v>
      </c>
      <c r="S487" s="66">
        <f t="shared" si="173"/>
        <v>1914139.8359600003</v>
      </c>
      <c r="T487" s="64">
        <v>1685256.53</v>
      </c>
      <c r="U487" s="65">
        <v>80175.533953000006</v>
      </c>
      <c r="V487" s="67">
        <f t="shared" si="174"/>
        <v>1765589.0956517002</v>
      </c>
      <c r="W487" s="64">
        <v>2329757.7799999998</v>
      </c>
      <c r="X487" s="65">
        <v>110940.93752000001</v>
      </c>
      <c r="Y487" s="67">
        <f t="shared" si="170"/>
        <v>2440698.526728</v>
      </c>
      <c r="Z487" s="64">
        <v>2861398.39</v>
      </c>
      <c r="AA487" s="68">
        <v>3513.73</v>
      </c>
      <c r="AB487" s="65">
        <v>136257.11374299999</v>
      </c>
      <c r="AC487" s="67">
        <f t="shared" si="175"/>
        <v>2997655.4038827</v>
      </c>
      <c r="AD487" s="64">
        <v>2891161.09</v>
      </c>
      <c r="AE487" s="68">
        <v>882</v>
      </c>
      <c r="AF487" s="65">
        <v>135501.694498</v>
      </c>
      <c r="AG487" s="67">
        <f t="shared" si="176"/>
        <v>3031225.3350521997</v>
      </c>
      <c r="AH487" s="64">
        <v>2930399.8</v>
      </c>
      <c r="AI487" s="68">
        <v>0</v>
      </c>
      <c r="AJ487" s="64">
        <v>142266.07372300001</v>
      </c>
      <c r="AK487" s="67">
        <f t="shared" si="177"/>
        <v>3066947.0989047</v>
      </c>
      <c r="AL487" s="64">
        <v>3117795.47</v>
      </c>
      <c r="AM487" s="68">
        <v>1272.06</v>
      </c>
      <c r="AN487" s="64">
        <v>148125.76905900001</v>
      </c>
      <c r="AO487" s="67">
        <f t="shared" si="178"/>
        <v>3266636.6710351002</v>
      </c>
      <c r="AP487" s="69"/>
      <c r="AQ487" s="69"/>
      <c r="AR487" s="69"/>
      <c r="AS487" s="69"/>
      <c r="AT487" s="69"/>
      <c r="AU487" s="71"/>
      <c r="AV487" s="64">
        <v>0</v>
      </c>
      <c r="AW487" s="64">
        <v>0</v>
      </c>
      <c r="AX487" s="64">
        <v>0</v>
      </c>
      <c r="AY487" s="64">
        <v>0</v>
      </c>
      <c r="AZ487" s="64"/>
      <c r="BA487" s="64"/>
      <c r="BB487" s="64"/>
      <c r="BC487" s="64"/>
      <c r="BD487" s="72">
        <f t="shared" si="179"/>
        <v>2960632.61</v>
      </c>
      <c r="BE487" s="73">
        <f t="shared" si="171"/>
        <v>1677.41</v>
      </c>
      <c r="BF487" s="74">
        <f>+$BJ$600</f>
        <v>3373.62</v>
      </c>
      <c r="BG487" s="66">
        <f t="shared" si="172"/>
        <v>2993810.6499999994</v>
      </c>
      <c r="BH487" s="75">
        <f t="shared" si="180"/>
        <v>1.1227388397397383E-3</v>
      </c>
      <c r="BI487" s="76">
        <f t="shared" si="181"/>
        <v>1.1227388397397401E-3</v>
      </c>
      <c r="BJ487" s="76">
        <f>+BI487-'Izračun udjela za 2024. (euri)'!BI487</f>
        <v>2.5083068470139677E-8</v>
      </c>
    </row>
    <row r="488" spans="1:62" ht="15.75" customHeight="1" x14ac:dyDescent="0.25">
      <c r="A488" s="60">
        <v>1</v>
      </c>
      <c r="B488" s="61">
        <v>543</v>
      </c>
      <c r="C488" s="61">
        <v>1</v>
      </c>
      <c r="D488" s="79" t="s">
        <v>91</v>
      </c>
      <c r="E488" s="62" t="s">
        <v>567</v>
      </c>
      <c r="F488" s="63">
        <v>24133</v>
      </c>
      <c r="G488" s="64">
        <v>12</v>
      </c>
      <c r="H488" s="64">
        <v>113006456.62</v>
      </c>
      <c r="I488" s="65">
        <v>11986778.669600001</v>
      </c>
      <c r="J488" s="66">
        <v>113142039.30444802</v>
      </c>
      <c r="K488" s="64">
        <v>118137132.73</v>
      </c>
      <c r="L488" s="65">
        <v>12530997.791999999</v>
      </c>
      <c r="M488" s="66">
        <v>118278871.13056003</v>
      </c>
      <c r="N488" s="64">
        <v>103640562.84999999</v>
      </c>
      <c r="O488" s="65">
        <v>10993297.2958</v>
      </c>
      <c r="P488" s="66">
        <v>103764937.42070401</v>
      </c>
      <c r="Q488" s="64">
        <v>111968546.45</v>
      </c>
      <c r="R488" s="65">
        <v>11902742.4234</v>
      </c>
      <c r="S488" s="66">
        <f t="shared" si="173"/>
        <v>112073700.50979201</v>
      </c>
      <c r="T488" s="64">
        <v>103045689.81999999</v>
      </c>
      <c r="U488" s="65">
        <v>10965310.682757</v>
      </c>
      <c r="V488" s="67">
        <f t="shared" si="174"/>
        <v>103130024.63371216</v>
      </c>
      <c r="W488" s="64">
        <v>113721013.5</v>
      </c>
      <c r="X488" s="65">
        <v>12184406.043113999</v>
      </c>
      <c r="Y488" s="67">
        <f t="shared" si="170"/>
        <v>113721000.35171232</v>
      </c>
      <c r="Z488" s="64">
        <v>123364787.81</v>
      </c>
      <c r="AA488" s="68">
        <v>242423.04000000001</v>
      </c>
      <c r="AB488" s="65">
        <v>13217668.528756</v>
      </c>
      <c r="AC488" s="67">
        <f t="shared" si="175"/>
        <v>123123499.79019329</v>
      </c>
      <c r="AD488" s="64">
        <v>122089640.95999999</v>
      </c>
      <c r="AE488" s="68">
        <v>47717.78</v>
      </c>
      <c r="AF488" s="65">
        <v>13114392.032156</v>
      </c>
      <c r="AG488" s="67">
        <f t="shared" si="176"/>
        <v>122029074.88558528</v>
      </c>
      <c r="AH488" s="64">
        <v>107340023.56999999</v>
      </c>
      <c r="AI488" s="68">
        <v>14491.38</v>
      </c>
      <c r="AJ488" s="64">
        <v>11504664.300379001</v>
      </c>
      <c r="AK488" s="67">
        <f t="shared" si="177"/>
        <v>107368092.03637552</v>
      </c>
      <c r="AL488" s="64">
        <v>132074095.43000001</v>
      </c>
      <c r="AM488" s="68">
        <v>5984.17</v>
      </c>
      <c r="AN488" s="64">
        <v>14152920.034413001</v>
      </c>
      <c r="AO488" s="67">
        <f t="shared" si="178"/>
        <v>132125494.17265746</v>
      </c>
      <c r="AP488" s="69"/>
      <c r="AQ488" s="69"/>
      <c r="AR488" s="69"/>
      <c r="AS488" s="69"/>
      <c r="AT488" s="69"/>
      <c r="AU488" s="71"/>
      <c r="AV488" s="64">
        <v>18</v>
      </c>
      <c r="AW488" s="64">
        <v>18</v>
      </c>
      <c r="AX488" s="64">
        <v>29</v>
      </c>
      <c r="AY488" s="64">
        <v>36</v>
      </c>
      <c r="AZ488" s="64"/>
      <c r="BA488" s="64"/>
      <c r="BB488" s="64"/>
      <c r="BC488" s="64"/>
      <c r="BD488" s="72">
        <f t="shared" si="179"/>
        <v>119673432.25</v>
      </c>
      <c r="BE488" s="73">
        <f t="shared" si="171"/>
        <v>4958.91</v>
      </c>
      <c r="BF488" s="74">
        <f>+$BJ$601</f>
        <v>3415.13</v>
      </c>
      <c r="BG488" s="66">
        <f t="shared" si="172"/>
        <v>0</v>
      </c>
      <c r="BH488" s="75">
        <f t="shared" si="180"/>
        <v>0</v>
      </c>
      <c r="BI488" s="76">
        <f t="shared" si="181"/>
        <v>0</v>
      </c>
      <c r="BJ488" s="76">
        <f>+BI488-'Izračun udjela za 2024. (euri)'!BI488</f>
        <v>0</v>
      </c>
    </row>
    <row r="489" spans="1:62" ht="15.75" customHeight="1" x14ac:dyDescent="0.25">
      <c r="A489" s="60">
        <v>1</v>
      </c>
      <c r="B489" s="61">
        <v>544</v>
      </c>
      <c r="C489" s="61">
        <v>1</v>
      </c>
      <c r="D489" s="79" t="s">
        <v>87</v>
      </c>
      <c r="E489" s="62" t="s">
        <v>568</v>
      </c>
      <c r="F489" s="63">
        <v>1926</v>
      </c>
      <c r="G489" s="64">
        <v>10</v>
      </c>
      <c r="H489" s="64">
        <v>2991289.62</v>
      </c>
      <c r="I489" s="65">
        <v>163133.34400000001</v>
      </c>
      <c r="J489" s="66">
        <v>3110971.9036000003</v>
      </c>
      <c r="K489" s="64">
        <v>2519266.67</v>
      </c>
      <c r="L489" s="65">
        <v>143291.04259999999</v>
      </c>
      <c r="M489" s="66">
        <v>2613573.1901400005</v>
      </c>
      <c r="N489" s="64">
        <v>2137049.42</v>
      </c>
      <c r="O489" s="65">
        <v>100745.9669</v>
      </c>
      <c r="P489" s="66">
        <v>2239933.7984100003</v>
      </c>
      <c r="Q489" s="64">
        <v>2279291.13</v>
      </c>
      <c r="R489" s="65">
        <v>108258.9155</v>
      </c>
      <c r="S489" s="66">
        <f t="shared" si="173"/>
        <v>2388135.4359499998</v>
      </c>
      <c r="T489" s="64">
        <v>2776579.4</v>
      </c>
      <c r="U489" s="65">
        <v>131822.91474199999</v>
      </c>
      <c r="V489" s="67">
        <f t="shared" si="174"/>
        <v>2909232.1337838001</v>
      </c>
      <c r="W489" s="64">
        <v>2642071.64</v>
      </c>
      <c r="X489" s="65">
        <v>125812.99495599999</v>
      </c>
      <c r="Y489" s="67">
        <f t="shared" si="170"/>
        <v>2767884.5095484005</v>
      </c>
      <c r="Z489" s="64">
        <v>3091785</v>
      </c>
      <c r="AA489" s="68">
        <v>5502</v>
      </c>
      <c r="AB489" s="65">
        <v>147227.88815700001</v>
      </c>
      <c r="AC489" s="67">
        <f t="shared" si="175"/>
        <v>3239560.6230273005</v>
      </c>
      <c r="AD489" s="64">
        <v>2759918.16</v>
      </c>
      <c r="AE489" s="68">
        <v>6101.81</v>
      </c>
      <c r="AF489" s="65">
        <v>130060.000709</v>
      </c>
      <c r="AG489" s="67">
        <f t="shared" si="176"/>
        <v>2892731.9842201001</v>
      </c>
      <c r="AH489" s="64">
        <v>2524499.52</v>
      </c>
      <c r="AI489" s="68">
        <v>420</v>
      </c>
      <c r="AJ489" s="64">
        <v>124306.952473</v>
      </c>
      <c r="AK489" s="67">
        <f t="shared" si="177"/>
        <v>2646349.8242796999</v>
      </c>
      <c r="AL489" s="64">
        <v>3341480.51</v>
      </c>
      <c r="AM489" s="68">
        <v>840.11</v>
      </c>
      <c r="AN489" s="64">
        <v>157697.30686300001</v>
      </c>
      <c r="AO489" s="67">
        <f t="shared" si="178"/>
        <v>3517737.4024506998</v>
      </c>
      <c r="AP489" s="69"/>
      <c r="AQ489" s="69"/>
      <c r="AR489" s="69"/>
      <c r="AS489" s="69"/>
      <c r="AT489" s="69"/>
      <c r="AU489" s="71"/>
      <c r="AV489" s="64">
        <v>4</v>
      </c>
      <c r="AW489" s="64">
        <v>4</v>
      </c>
      <c r="AX489" s="64">
        <v>4</v>
      </c>
      <c r="AY489" s="64">
        <v>10</v>
      </c>
      <c r="AZ489" s="64"/>
      <c r="BA489" s="64"/>
      <c r="BB489" s="64"/>
      <c r="BC489" s="64"/>
      <c r="BD489" s="72">
        <f t="shared" si="179"/>
        <v>3012852.87</v>
      </c>
      <c r="BE489" s="73">
        <f t="shared" si="171"/>
        <v>1564.31</v>
      </c>
      <c r="BF489" s="74">
        <f t="shared" ref="BF489:BF552" si="188">+$BJ$600</f>
        <v>3373.62</v>
      </c>
      <c r="BG489" s="66">
        <f t="shared" si="172"/>
        <v>3484731.06</v>
      </c>
      <c r="BH489" s="75">
        <f t="shared" si="180"/>
        <v>1.3068438069419753E-3</v>
      </c>
      <c r="BI489" s="76">
        <f t="shared" si="181"/>
        <v>1.3068438069419801E-3</v>
      </c>
      <c r="BJ489" s="76">
        <f>+BI489-'Izračun udjela za 2024. (euri)'!BI489</f>
        <v>3.2275882879979206E-8</v>
      </c>
    </row>
    <row r="490" spans="1:62" ht="15.75" customHeight="1" x14ac:dyDescent="0.25">
      <c r="A490" s="60">
        <v>1</v>
      </c>
      <c r="B490" s="61">
        <v>545</v>
      </c>
      <c r="C490" s="61">
        <v>1</v>
      </c>
      <c r="D490" s="79" t="s">
        <v>87</v>
      </c>
      <c r="E490" s="62" t="s">
        <v>569</v>
      </c>
      <c r="F490" s="63">
        <v>1824</v>
      </c>
      <c r="G490" s="64">
        <v>10</v>
      </c>
      <c r="H490" s="64">
        <v>3797068.85</v>
      </c>
      <c r="I490" s="65">
        <v>179005.7255</v>
      </c>
      <c r="J490" s="66">
        <v>3979869.43695</v>
      </c>
      <c r="K490" s="64">
        <v>3860626.46</v>
      </c>
      <c r="L490" s="65">
        <v>182001.99419999999</v>
      </c>
      <c r="M490" s="66">
        <v>4046486.9123800001</v>
      </c>
      <c r="N490" s="64">
        <v>3363721.11</v>
      </c>
      <c r="O490" s="65">
        <v>158575.5337</v>
      </c>
      <c r="P490" s="66">
        <v>3525660.13393</v>
      </c>
      <c r="Q490" s="64">
        <v>2764732.71</v>
      </c>
      <c r="R490" s="65">
        <v>130779.93919999999</v>
      </c>
      <c r="S490" s="66">
        <f t="shared" si="173"/>
        <v>2897348.0478800004</v>
      </c>
      <c r="T490" s="64">
        <v>2434437.04</v>
      </c>
      <c r="U490" s="65">
        <v>115622.85591499999</v>
      </c>
      <c r="V490" s="67">
        <f t="shared" si="174"/>
        <v>2550695.6024934999</v>
      </c>
      <c r="W490" s="64">
        <v>3186011.33</v>
      </c>
      <c r="X490" s="65">
        <v>151714.83982299999</v>
      </c>
      <c r="Y490" s="67">
        <f t="shared" si="170"/>
        <v>3337726.1391947004</v>
      </c>
      <c r="Z490" s="64">
        <v>3557346.73</v>
      </c>
      <c r="AA490" s="68">
        <v>3664.48</v>
      </c>
      <c r="AB490" s="65">
        <v>169397.44906399999</v>
      </c>
      <c r="AC490" s="67">
        <f t="shared" si="175"/>
        <v>3735913.2810296002</v>
      </c>
      <c r="AD490" s="64">
        <v>3667361.93</v>
      </c>
      <c r="AE490" s="68">
        <v>1260</v>
      </c>
      <c r="AF490" s="65">
        <v>176627.987987</v>
      </c>
      <c r="AG490" s="67">
        <f t="shared" si="176"/>
        <v>3861521.3362143002</v>
      </c>
      <c r="AH490" s="64">
        <v>3450552.7</v>
      </c>
      <c r="AI490" s="68">
        <v>4253.54</v>
      </c>
      <c r="AJ490" s="64">
        <v>168543.14566000001</v>
      </c>
      <c r="AK490" s="67">
        <f t="shared" si="177"/>
        <v>3628631.6157740005</v>
      </c>
      <c r="AL490" s="64">
        <v>3873690.55</v>
      </c>
      <c r="AM490" s="68">
        <v>2457.5</v>
      </c>
      <c r="AN490" s="64">
        <v>183179.3046</v>
      </c>
      <c r="AO490" s="67">
        <f t="shared" si="178"/>
        <v>4066759.1199400001</v>
      </c>
      <c r="AP490" s="69"/>
      <c r="AQ490" s="69"/>
      <c r="AR490" s="69"/>
      <c r="AS490" s="69"/>
      <c r="AT490" s="69"/>
      <c r="AU490" s="71"/>
      <c r="AV490" s="64">
        <v>8</v>
      </c>
      <c r="AW490" s="64">
        <v>14</v>
      </c>
      <c r="AX490" s="64">
        <v>14</v>
      </c>
      <c r="AY490" s="64">
        <v>6</v>
      </c>
      <c r="AZ490" s="64"/>
      <c r="BA490" s="64"/>
      <c r="BB490" s="64"/>
      <c r="BC490" s="64"/>
      <c r="BD490" s="72">
        <f t="shared" si="179"/>
        <v>3726110.3</v>
      </c>
      <c r="BE490" s="73">
        <f t="shared" si="171"/>
        <v>2042.82</v>
      </c>
      <c r="BF490" s="74">
        <f t="shared" si="188"/>
        <v>3373.62</v>
      </c>
      <c r="BG490" s="66">
        <f t="shared" si="172"/>
        <v>2427379.1999999997</v>
      </c>
      <c r="BH490" s="75">
        <f t="shared" si="180"/>
        <v>9.1031572307900452E-4</v>
      </c>
      <c r="BI490" s="76">
        <f t="shared" si="181"/>
        <v>9.1031572307900496E-4</v>
      </c>
      <c r="BJ490" s="76">
        <f>+BI490-'Izračun udjela za 2024. (euri)'!BI490</f>
        <v>3.5790400276921805E-8</v>
      </c>
    </row>
    <row r="491" spans="1:62" ht="15.75" customHeight="1" x14ac:dyDescent="0.25">
      <c r="A491" s="60">
        <v>1</v>
      </c>
      <c r="B491" s="61">
        <v>547</v>
      </c>
      <c r="C491" s="61">
        <v>1</v>
      </c>
      <c r="D491" s="79" t="s">
        <v>87</v>
      </c>
      <c r="E491" s="62" t="s">
        <v>570</v>
      </c>
      <c r="F491" s="63">
        <v>6444</v>
      </c>
      <c r="G491" s="64">
        <v>10</v>
      </c>
      <c r="H491" s="64">
        <v>15207460.439999999</v>
      </c>
      <c r="I491" s="65">
        <v>1595325.9909999999</v>
      </c>
      <c r="J491" s="66">
        <v>14973347.8939</v>
      </c>
      <c r="K491" s="64">
        <v>16116136.98</v>
      </c>
      <c r="L491" s="65">
        <v>1658247.4790000001</v>
      </c>
      <c r="M491" s="66">
        <v>15903678.451100001</v>
      </c>
      <c r="N491" s="64">
        <v>14738070.960000001</v>
      </c>
      <c r="O491" s="65">
        <v>1326425.7035999999</v>
      </c>
      <c r="P491" s="66">
        <v>14752809.782040002</v>
      </c>
      <c r="Q491" s="64">
        <v>16232856.060000001</v>
      </c>
      <c r="R491" s="65">
        <v>1465451.4794999999</v>
      </c>
      <c r="S491" s="66">
        <f t="shared" si="173"/>
        <v>16244145.038550003</v>
      </c>
      <c r="T491" s="64">
        <v>15224935.890000001</v>
      </c>
      <c r="U491" s="65">
        <v>1375333.6656500001</v>
      </c>
      <c r="V491" s="67">
        <f t="shared" si="174"/>
        <v>15234562.446785001</v>
      </c>
      <c r="W491" s="64">
        <v>17722379.98</v>
      </c>
      <c r="X491" s="65">
        <v>1611125.3760160001</v>
      </c>
      <c r="Y491" s="67">
        <f t="shared" si="170"/>
        <v>17722380.0643824</v>
      </c>
      <c r="Z491" s="64">
        <v>19537669</v>
      </c>
      <c r="AA491" s="68">
        <v>27091.65</v>
      </c>
      <c r="AB491" s="65">
        <v>1776151.595275</v>
      </c>
      <c r="AC491" s="67">
        <f t="shared" si="175"/>
        <v>19537669.145197503</v>
      </c>
      <c r="AD491" s="64">
        <v>20130723.93</v>
      </c>
      <c r="AE491" s="68">
        <v>2425.5</v>
      </c>
      <c r="AF491" s="65">
        <v>1836805.867478</v>
      </c>
      <c r="AG491" s="67">
        <f t="shared" si="176"/>
        <v>20123309.868774202</v>
      </c>
      <c r="AH491" s="64">
        <v>17731625.66</v>
      </c>
      <c r="AI491" s="68">
        <v>523</v>
      </c>
      <c r="AJ491" s="64">
        <v>1625173.083871</v>
      </c>
      <c r="AK491" s="67">
        <f t="shared" si="177"/>
        <v>17717097.833741903</v>
      </c>
      <c r="AL491" s="64">
        <v>20999305.350000001</v>
      </c>
      <c r="AM491" s="68">
        <v>0</v>
      </c>
      <c r="AN491" s="64">
        <v>1895536.5442689999</v>
      </c>
      <c r="AO491" s="67">
        <f t="shared" si="178"/>
        <v>21014145.686304104</v>
      </c>
      <c r="AP491" s="69"/>
      <c r="AQ491" s="69"/>
      <c r="AR491" s="69"/>
      <c r="AS491" s="69"/>
      <c r="AT491" s="69"/>
      <c r="AU491" s="71"/>
      <c r="AV491" s="64">
        <v>0</v>
      </c>
      <c r="AW491" s="64">
        <v>0</v>
      </c>
      <c r="AX491" s="64">
        <v>0</v>
      </c>
      <c r="AY491" s="64">
        <v>0</v>
      </c>
      <c r="AZ491" s="64"/>
      <c r="BA491" s="64"/>
      <c r="BB491" s="64"/>
      <c r="BC491" s="64"/>
      <c r="BD491" s="72">
        <f t="shared" si="179"/>
        <v>19222920.52</v>
      </c>
      <c r="BE491" s="73">
        <f t="shared" si="171"/>
        <v>2983.07</v>
      </c>
      <c r="BF491" s="74">
        <f t="shared" si="188"/>
        <v>3373.62</v>
      </c>
      <c r="BG491" s="66">
        <f t="shared" si="172"/>
        <v>2516704.1999999983</v>
      </c>
      <c r="BH491" s="75">
        <f t="shared" si="180"/>
        <v>9.4381438367724597E-4</v>
      </c>
      <c r="BI491" s="76">
        <f t="shared" si="181"/>
        <v>9.4381438367724597E-4</v>
      </c>
      <c r="BJ491" s="76">
        <f>+BI491-'Izračun udjela za 2024. (euri)'!BI491</f>
        <v>8.6048347361974281E-8</v>
      </c>
    </row>
    <row r="492" spans="1:62" ht="15.75" customHeight="1" x14ac:dyDescent="0.25">
      <c r="A492" s="60">
        <v>1</v>
      </c>
      <c r="B492" s="61">
        <v>548</v>
      </c>
      <c r="C492" s="61">
        <v>1</v>
      </c>
      <c r="D492" s="79" t="s">
        <v>87</v>
      </c>
      <c r="E492" s="62" t="s">
        <v>571</v>
      </c>
      <c r="F492" s="63">
        <v>1265</v>
      </c>
      <c r="G492" s="64">
        <v>10</v>
      </c>
      <c r="H492" s="64">
        <v>2395042.29</v>
      </c>
      <c r="I492" s="65">
        <v>112909.93120000001</v>
      </c>
      <c r="J492" s="66">
        <v>2510345.5946800001</v>
      </c>
      <c r="K492" s="64">
        <v>2378355.48</v>
      </c>
      <c r="L492" s="65">
        <v>112123.2384</v>
      </c>
      <c r="M492" s="66">
        <v>2492855.4657600001</v>
      </c>
      <c r="N492" s="64">
        <v>2223756.34</v>
      </c>
      <c r="O492" s="65">
        <v>104834.45209999999</v>
      </c>
      <c r="P492" s="66">
        <v>2330814.07669</v>
      </c>
      <c r="Q492" s="64">
        <v>2376446.35</v>
      </c>
      <c r="R492" s="65">
        <v>112518.0929</v>
      </c>
      <c r="S492" s="66">
        <f t="shared" si="173"/>
        <v>2490321.0828100001</v>
      </c>
      <c r="T492" s="64">
        <v>2063189.69</v>
      </c>
      <c r="U492" s="65">
        <v>97811.528342000005</v>
      </c>
      <c r="V492" s="67">
        <f t="shared" si="174"/>
        <v>2161915.9778237999</v>
      </c>
      <c r="W492" s="64">
        <v>2585536.5499999998</v>
      </c>
      <c r="X492" s="65">
        <v>123120.867648</v>
      </c>
      <c r="Y492" s="67">
        <f t="shared" si="170"/>
        <v>2708657.2505872003</v>
      </c>
      <c r="Z492" s="64">
        <v>3010695.33</v>
      </c>
      <c r="AA492" s="68">
        <v>4076.5</v>
      </c>
      <c r="AB492" s="65">
        <v>143366.47124899999</v>
      </c>
      <c r="AC492" s="67">
        <f t="shared" si="175"/>
        <v>3152877.5946261003</v>
      </c>
      <c r="AD492" s="64">
        <v>2901495.77</v>
      </c>
      <c r="AE492" s="68">
        <v>19.600000000000001</v>
      </c>
      <c r="AF492" s="65">
        <v>139226.14846600001</v>
      </c>
      <c r="AG492" s="67">
        <f t="shared" si="176"/>
        <v>3041775.0236874004</v>
      </c>
      <c r="AH492" s="64">
        <v>2610638.58</v>
      </c>
      <c r="AI492" s="68">
        <v>1575</v>
      </c>
      <c r="AJ492" s="64">
        <v>126272.824731</v>
      </c>
      <c r="AK492" s="67">
        <f t="shared" si="177"/>
        <v>2734369.8307959004</v>
      </c>
      <c r="AL492" s="64">
        <v>3365655.1</v>
      </c>
      <c r="AM492" s="68">
        <v>7876.88</v>
      </c>
      <c r="AN492" s="64">
        <v>158267.99674599999</v>
      </c>
      <c r="AO492" s="67">
        <f t="shared" si="178"/>
        <v>3529361.2455794006</v>
      </c>
      <c r="AP492" s="69"/>
      <c r="AQ492" s="69"/>
      <c r="AR492" s="69"/>
      <c r="AS492" s="69"/>
      <c r="AT492" s="69"/>
      <c r="AU492" s="71"/>
      <c r="AV492" s="64">
        <v>2</v>
      </c>
      <c r="AW492" s="64">
        <v>2</v>
      </c>
      <c r="AX492" s="64">
        <v>2</v>
      </c>
      <c r="AY492" s="64">
        <v>6</v>
      </c>
      <c r="AZ492" s="64"/>
      <c r="BA492" s="64"/>
      <c r="BB492" s="64"/>
      <c r="BC492" s="64"/>
      <c r="BD492" s="72">
        <f t="shared" si="179"/>
        <v>3033408.19</v>
      </c>
      <c r="BE492" s="73">
        <f t="shared" si="171"/>
        <v>2397.9499999999998</v>
      </c>
      <c r="BF492" s="74">
        <f t="shared" si="188"/>
        <v>3373.62</v>
      </c>
      <c r="BG492" s="66">
        <f t="shared" si="172"/>
        <v>1234222.55</v>
      </c>
      <c r="BH492" s="75">
        <f t="shared" si="180"/>
        <v>4.6285812824121714E-4</v>
      </c>
      <c r="BI492" s="76">
        <f t="shared" si="181"/>
        <v>4.6285812824121698E-4</v>
      </c>
      <c r="BJ492" s="76">
        <f>+BI492-'Izračun udjela za 2024. (euri)'!BI492</f>
        <v>1.1599793628999482E-8</v>
      </c>
    </row>
    <row r="493" spans="1:62" ht="15.75" customHeight="1" x14ac:dyDescent="0.25">
      <c r="A493" s="60">
        <v>1</v>
      </c>
      <c r="B493" s="61">
        <v>549</v>
      </c>
      <c r="C493" s="61">
        <v>1</v>
      </c>
      <c r="D493" s="79" t="s">
        <v>87</v>
      </c>
      <c r="E493" s="62" t="s">
        <v>572</v>
      </c>
      <c r="F493" s="63">
        <v>1192</v>
      </c>
      <c r="G493" s="64">
        <v>10</v>
      </c>
      <c r="H493" s="64">
        <v>6699773.8099999996</v>
      </c>
      <c r="I493" s="65">
        <v>433919.29570000002</v>
      </c>
      <c r="J493" s="66">
        <v>6892439.9657300003</v>
      </c>
      <c r="K493" s="64">
        <v>2984079.67</v>
      </c>
      <c r="L493" s="65">
        <v>193267.92800000001</v>
      </c>
      <c r="M493" s="66">
        <v>3069892.9162000003</v>
      </c>
      <c r="N493" s="64">
        <v>2708933.83</v>
      </c>
      <c r="O493" s="65">
        <v>175448.986</v>
      </c>
      <c r="P493" s="66">
        <v>2786833.3284000005</v>
      </c>
      <c r="Q493" s="64">
        <v>2804471.74</v>
      </c>
      <c r="R493" s="65">
        <v>181982.59710000001</v>
      </c>
      <c r="S493" s="66">
        <f t="shared" si="173"/>
        <v>2884738.0571900005</v>
      </c>
      <c r="T493" s="64">
        <v>2844073.29</v>
      </c>
      <c r="U493" s="65">
        <v>184561.95103600001</v>
      </c>
      <c r="V493" s="67">
        <f t="shared" si="174"/>
        <v>2925462.4728604001</v>
      </c>
      <c r="W493" s="64">
        <v>2868392.01</v>
      </c>
      <c r="X493" s="65">
        <v>187652.875203</v>
      </c>
      <c r="Y493" s="67">
        <f t="shared" si="170"/>
        <v>2948813.0482767001</v>
      </c>
      <c r="Z493" s="64">
        <v>3444389.04</v>
      </c>
      <c r="AA493" s="68">
        <v>3281.95</v>
      </c>
      <c r="AB493" s="65">
        <v>313126.72544399998</v>
      </c>
      <c r="AC493" s="67">
        <f t="shared" si="175"/>
        <v>3444388.5460116002</v>
      </c>
      <c r="AD493" s="64">
        <v>3210055.21</v>
      </c>
      <c r="AE493" s="68">
        <v>0</v>
      </c>
      <c r="AF493" s="65">
        <v>292958.31989899999</v>
      </c>
      <c r="AG493" s="67">
        <f t="shared" si="176"/>
        <v>3208806.5791111002</v>
      </c>
      <c r="AH493" s="64">
        <v>2899304.56</v>
      </c>
      <c r="AI493" s="68">
        <v>660</v>
      </c>
      <c r="AJ493" s="64">
        <v>268447.45902900002</v>
      </c>
      <c r="AK493" s="67">
        <f t="shared" si="177"/>
        <v>2893942.8110681004</v>
      </c>
      <c r="AL493" s="64">
        <v>3422893.44</v>
      </c>
      <c r="AM493" s="68">
        <v>660</v>
      </c>
      <c r="AN493" s="64">
        <v>307226.44383599999</v>
      </c>
      <c r="AO493" s="67">
        <f t="shared" si="178"/>
        <v>3433107.6957804002</v>
      </c>
      <c r="AP493" s="69"/>
      <c r="AQ493" s="69"/>
      <c r="AR493" s="69"/>
      <c r="AS493" s="69"/>
      <c r="AT493" s="69"/>
      <c r="AU493" s="71"/>
      <c r="AV493" s="64">
        <v>0</v>
      </c>
      <c r="AW493" s="64">
        <v>0</v>
      </c>
      <c r="AX493" s="64">
        <v>0</v>
      </c>
      <c r="AY493" s="64">
        <v>4</v>
      </c>
      <c r="AZ493" s="64"/>
      <c r="BA493" s="64"/>
      <c r="BB493" s="64"/>
      <c r="BC493" s="64"/>
      <c r="BD493" s="72">
        <f t="shared" si="179"/>
        <v>3185811.74</v>
      </c>
      <c r="BE493" s="73">
        <f t="shared" si="171"/>
        <v>2672.66</v>
      </c>
      <c r="BF493" s="74">
        <f t="shared" si="188"/>
        <v>3373.62</v>
      </c>
      <c r="BG493" s="66">
        <f t="shared" si="172"/>
        <v>835544.32000000007</v>
      </c>
      <c r="BH493" s="75">
        <f t="shared" si="180"/>
        <v>3.1334582245137277E-4</v>
      </c>
      <c r="BI493" s="76">
        <f t="shared" si="181"/>
        <v>3.1334582245137299E-4</v>
      </c>
      <c r="BJ493" s="76">
        <f>+BI493-'Izračun udjela za 2024. (euri)'!BI493</f>
        <v>1.0373901204968443E-8</v>
      </c>
    </row>
    <row r="494" spans="1:62" ht="15.75" customHeight="1" x14ac:dyDescent="0.25">
      <c r="A494" s="60">
        <v>1</v>
      </c>
      <c r="B494" s="61">
        <v>550</v>
      </c>
      <c r="C494" s="61">
        <v>1</v>
      </c>
      <c r="D494" s="79" t="s">
        <v>87</v>
      </c>
      <c r="E494" s="62" t="s">
        <v>573</v>
      </c>
      <c r="F494" s="63">
        <v>1266</v>
      </c>
      <c r="G494" s="64">
        <v>10</v>
      </c>
      <c r="H494" s="64">
        <v>2094703.83</v>
      </c>
      <c r="I494" s="65">
        <v>60400.682800000002</v>
      </c>
      <c r="J494" s="66">
        <v>2237733.4619200001</v>
      </c>
      <c r="K494" s="64">
        <v>2959272.56</v>
      </c>
      <c r="L494" s="65">
        <v>85330.3658</v>
      </c>
      <c r="M494" s="66">
        <v>3161336.4136200007</v>
      </c>
      <c r="N494" s="64">
        <v>2344239.7400000002</v>
      </c>
      <c r="O494" s="65">
        <v>67596.168600000005</v>
      </c>
      <c r="P494" s="66">
        <v>2504307.9285400007</v>
      </c>
      <c r="Q494" s="64">
        <v>2380693.85</v>
      </c>
      <c r="R494" s="65">
        <v>68747.069799999997</v>
      </c>
      <c r="S494" s="66">
        <f t="shared" si="173"/>
        <v>2543141.4582199999</v>
      </c>
      <c r="T494" s="64">
        <v>2351662.86</v>
      </c>
      <c r="U494" s="65">
        <v>67974.954882000005</v>
      </c>
      <c r="V494" s="67">
        <f t="shared" si="174"/>
        <v>2512056.6956297997</v>
      </c>
      <c r="W494" s="64">
        <v>2510929.2400000002</v>
      </c>
      <c r="X494" s="65">
        <v>73133.920199</v>
      </c>
      <c r="Y494" s="67">
        <f t="shared" si="170"/>
        <v>2681574.8517811005</v>
      </c>
      <c r="Z494" s="64">
        <v>3339958.57</v>
      </c>
      <c r="AA494" s="68">
        <v>21896.17</v>
      </c>
      <c r="AB494" s="65">
        <v>97280.365577000004</v>
      </c>
      <c r="AC494" s="67">
        <f t="shared" si="175"/>
        <v>3546160.2378652999</v>
      </c>
      <c r="AD494" s="64">
        <v>3572229.13</v>
      </c>
      <c r="AE494" s="68">
        <v>1557.27</v>
      </c>
      <c r="AF494" s="65">
        <v>102719.13204300001</v>
      </c>
      <c r="AG494" s="67">
        <f t="shared" si="176"/>
        <v>3818048.0007527005</v>
      </c>
      <c r="AH494" s="64">
        <v>4690262.57</v>
      </c>
      <c r="AI494" s="68">
        <v>618</v>
      </c>
      <c r="AJ494" s="64">
        <v>138344.26672099999</v>
      </c>
      <c r="AK494" s="67">
        <f t="shared" si="177"/>
        <v>5022930.3336069006</v>
      </c>
      <c r="AL494" s="64">
        <v>3413029.58</v>
      </c>
      <c r="AM494" s="68">
        <v>1181.82</v>
      </c>
      <c r="AN494" s="64">
        <v>97866.927976999999</v>
      </c>
      <c r="AO494" s="67">
        <f t="shared" si="178"/>
        <v>3658578.9152253005</v>
      </c>
      <c r="AP494" s="69"/>
      <c r="AQ494" s="69"/>
      <c r="AR494" s="69"/>
      <c r="AS494" s="69"/>
      <c r="AT494" s="69"/>
      <c r="AU494" s="71"/>
      <c r="AV494" s="64">
        <v>2</v>
      </c>
      <c r="AW494" s="64">
        <v>2</v>
      </c>
      <c r="AX494" s="64">
        <v>10</v>
      </c>
      <c r="AY494" s="64">
        <v>8</v>
      </c>
      <c r="AZ494" s="64"/>
      <c r="BA494" s="64"/>
      <c r="BB494" s="64"/>
      <c r="BC494" s="64"/>
      <c r="BD494" s="72">
        <f t="shared" si="179"/>
        <v>3745458.47</v>
      </c>
      <c r="BE494" s="73">
        <f t="shared" si="171"/>
        <v>2958.5</v>
      </c>
      <c r="BF494" s="74">
        <f t="shared" si="188"/>
        <v>3373.62</v>
      </c>
      <c r="BG494" s="66">
        <f t="shared" si="172"/>
        <v>525541.91999999981</v>
      </c>
      <c r="BH494" s="75">
        <f t="shared" si="180"/>
        <v>1.9708872553292385E-4</v>
      </c>
      <c r="BI494" s="76">
        <f t="shared" si="181"/>
        <v>1.9708872553292399E-4</v>
      </c>
      <c r="BJ494" s="76">
        <f>+BI494-'Izračun udjela za 2024. (euri)'!BI494</f>
        <v>2.0442699681996876E-8</v>
      </c>
    </row>
    <row r="495" spans="1:62" ht="15.75" customHeight="1" x14ac:dyDescent="0.25">
      <c r="A495" s="60">
        <v>1</v>
      </c>
      <c r="B495" s="61">
        <v>551</v>
      </c>
      <c r="C495" s="61">
        <v>1</v>
      </c>
      <c r="D495" s="79" t="s">
        <v>87</v>
      </c>
      <c r="E495" s="62" t="s">
        <v>574</v>
      </c>
      <c r="F495" s="63">
        <v>3886</v>
      </c>
      <c r="G495" s="64">
        <v>10</v>
      </c>
      <c r="H495" s="64">
        <v>11445610.42</v>
      </c>
      <c r="I495" s="65">
        <v>641386.09340000001</v>
      </c>
      <c r="J495" s="66">
        <v>11884646.759260001</v>
      </c>
      <c r="K495" s="64">
        <v>12246576.789999999</v>
      </c>
      <c r="L495" s="65">
        <v>686270.37309999997</v>
      </c>
      <c r="M495" s="66">
        <v>12716337.05859</v>
      </c>
      <c r="N495" s="64">
        <v>10610349.75</v>
      </c>
      <c r="O495" s="65">
        <v>594579.70539999998</v>
      </c>
      <c r="P495" s="66">
        <v>11017347.049060002</v>
      </c>
      <c r="Q495" s="64">
        <v>11565843.6</v>
      </c>
      <c r="R495" s="65">
        <v>649518.99959999998</v>
      </c>
      <c r="S495" s="66">
        <f t="shared" si="173"/>
        <v>12007957.06044</v>
      </c>
      <c r="T495" s="64">
        <v>10701359.59</v>
      </c>
      <c r="U495" s="65">
        <v>601718.50191700005</v>
      </c>
      <c r="V495" s="67">
        <f t="shared" si="174"/>
        <v>11109605.1968913</v>
      </c>
      <c r="W495" s="64">
        <v>12275113.369999999</v>
      </c>
      <c r="X495" s="65">
        <v>694817.98154499999</v>
      </c>
      <c r="Y495" s="67">
        <f t="shared" si="170"/>
        <v>12738324.927300502</v>
      </c>
      <c r="Z495" s="64">
        <v>14543495.189999999</v>
      </c>
      <c r="AA495" s="68">
        <v>19085.32</v>
      </c>
      <c r="AB495" s="65">
        <v>823216.93951000005</v>
      </c>
      <c r="AC495" s="67">
        <f t="shared" si="175"/>
        <v>15092306.075539</v>
      </c>
      <c r="AD495" s="64">
        <v>14918049.800000001</v>
      </c>
      <c r="AE495" s="68">
        <v>1299.26</v>
      </c>
      <c r="AF495" s="65">
        <v>840136.39077199996</v>
      </c>
      <c r="AG495" s="67">
        <f t="shared" si="176"/>
        <v>15485704.750150802</v>
      </c>
      <c r="AH495" s="64">
        <v>13242227.279999999</v>
      </c>
      <c r="AI495" s="68">
        <v>8628.33</v>
      </c>
      <c r="AJ495" s="64">
        <v>749813.25974999997</v>
      </c>
      <c r="AK495" s="67">
        <f t="shared" si="177"/>
        <v>13735464.259275001</v>
      </c>
      <c r="AL495" s="64">
        <v>17307720.280000001</v>
      </c>
      <c r="AM495" s="68">
        <v>1364.46</v>
      </c>
      <c r="AN495" s="64">
        <v>979822.78275000001</v>
      </c>
      <c r="AO495" s="67">
        <f t="shared" si="178"/>
        <v>17962486.340975001</v>
      </c>
      <c r="AP495" s="69"/>
      <c r="AQ495" s="69"/>
      <c r="AR495" s="69"/>
      <c r="AS495" s="69"/>
      <c r="AT495" s="69"/>
      <c r="AU495" s="71"/>
      <c r="AV495" s="64">
        <v>0</v>
      </c>
      <c r="AW495" s="64">
        <v>0</v>
      </c>
      <c r="AX495" s="64">
        <v>2</v>
      </c>
      <c r="AY495" s="64">
        <v>2</v>
      </c>
      <c r="AZ495" s="64"/>
      <c r="BA495" s="64"/>
      <c r="BB495" s="64"/>
      <c r="BC495" s="64"/>
      <c r="BD495" s="72">
        <f t="shared" si="179"/>
        <v>15002857.27</v>
      </c>
      <c r="BE495" s="73">
        <f t="shared" si="171"/>
        <v>3860.75</v>
      </c>
      <c r="BF495" s="74">
        <f t="shared" si="188"/>
        <v>3373.62</v>
      </c>
      <c r="BG495" s="66">
        <f t="shared" si="172"/>
        <v>0</v>
      </c>
      <c r="BH495" s="75">
        <f t="shared" si="180"/>
        <v>0</v>
      </c>
      <c r="BI495" s="76">
        <f t="shared" si="181"/>
        <v>0</v>
      </c>
      <c r="BJ495" s="76">
        <f>+BI495-'Izračun udjela za 2024. (euri)'!BI495</f>
        <v>0</v>
      </c>
    </row>
    <row r="496" spans="1:62" ht="15.75" customHeight="1" x14ac:dyDescent="0.25">
      <c r="A496" s="60">
        <v>1</v>
      </c>
      <c r="B496" s="61">
        <v>552</v>
      </c>
      <c r="C496" s="61">
        <v>2</v>
      </c>
      <c r="D496" s="79" t="s">
        <v>87</v>
      </c>
      <c r="E496" s="62" t="s">
        <v>575</v>
      </c>
      <c r="F496" s="63">
        <v>1371</v>
      </c>
      <c r="G496" s="64">
        <v>10</v>
      </c>
      <c r="H496" s="64">
        <v>1563598.48</v>
      </c>
      <c r="I496" s="65">
        <v>0</v>
      </c>
      <c r="J496" s="66">
        <v>1719958.3280000002</v>
      </c>
      <c r="K496" s="64">
        <v>1661419.64</v>
      </c>
      <c r="L496" s="65">
        <v>0</v>
      </c>
      <c r="M496" s="66">
        <v>1827561.6040000001</v>
      </c>
      <c r="N496" s="64">
        <v>1584324.79</v>
      </c>
      <c r="O496" s="65">
        <v>0</v>
      </c>
      <c r="P496" s="66">
        <v>1742757.2690000001</v>
      </c>
      <c r="Q496" s="64">
        <v>1709713.48</v>
      </c>
      <c r="R496" s="65">
        <v>0</v>
      </c>
      <c r="S496" s="66">
        <f t="shared" si="173"/>
        <v>1880684.8280000002</v>
      </c>
      <c r="T496" s="64">
        <v>1817353.94</v>
      </c>
      <c r="U496" s="65">
        <v>0</v>
      </c>
      <c r="V496" s="67">
        <f t="shared" si="174"/>
        <v>1999089.334</v>
      </c>
      <c r="W496" s="64">
        <v>2169512</v>
      </c>
      <c r="X496" s="65">
        <v>0</v>
      </c>
      <c r="Y496" s="67">
        <f t="shared" si="170"/>
        <v>2386463.2000000002</v>
      </c>
      <c r="Z496" s="64">
        <v>2715463.5</v>
      </c>
      <c r="AA496" s="68">
        <v>2176</v>
      </c>
      <c r="AB496" s="65">
        <v>0</v>
      </c>
      <c r="AC496" s="67">
        <f t="shared" si="175"/>
        <v>2997816.2500000005</v>
      </c>
      <c r="AD496" s="64">
        <v>2707367.17</v>
      </c>
      <c r="AE496" s="68">
        <v>2882.74</v>
      </c>
      <c r="AF496" s="65">
        <v>0</v>
      </c>
      <c r="AG496" s="67">
        <f t="shared" si="176"/>
        <v>2991432.8730000001</v>
      </c>
      <c r="AH496" s="64">
        <v>2633410.75</v>
      </c>
      <c r="AI496" s="68">
        <v>1500</v>
      </c>
      <c r="AJ496" s="64">
        <v>0</v>
      </c>
      <c r="AK496" s="67">
        <f t="shared" si="177"/>
        <v>2911601.8250000002</v>
      </c>
      <c r="AL496" s="64">
        <v>2626700.89</v>
      </c>
      <c r="AM496" s="68">
        <v>1500</v>
      </c>
      <c r="AN496" s="64">
        <v>0</v>
      </c>
      <c r="AO496" s="67">
        <f t="shared" si="178"/>
        <v>2904220.9790000003</v>
      </c>
      <c r="AP496" s="69"/>
      <c r="AQ496" s="69"/>
      <c r="AR496" s="69"/>
      <c r="AS496" s="69"/>
      <c r="AT496" s="69"/>
      <c r="AU496" s="71"/>
      <c r="AV496" s="64">
        <v>8</v>
      </c>
      <c r="AW496" s="64">
        <v>10</v>
      </c>
      <c r="AX496" s="64">
        <v>10</v>
      </c>
      <c r="AY496" s="64">
        <v>10</v>
      </c>
      <c r="AZ496" s="64"/>
      <c r="BA496" s="64"/>
      <c r="BB496" s="64"/>
      <c r="BC496" s="64"/>
      <c r="BD496" s="72">
        <f t="shared" si="179"/>
        <v>2838307.03</v>
      </c>
      <c r="BE496" s="73">
        <f t="shared" si="171"/>
        <v>2070.25</v>
      </c>
      <c r="BF496" s="74">
        <f t="shared" si="188"/>
        <v>3373.62</v>
      </c>
      <c r="BG496" s="66">
        <f t="shared" si="172"/>
        <v>1786920.2699999998</v>
      </c>
      <c r="BH496" s="75">
        <f t="shared" si="180"/>
        <v>6.7013082161599638E-4</v>
      </c>
      <c r="BI496" s="76">
        <f t="shared" si="181"/>
        <v>6.7013082161599595E-4</v>
      </c>
      <c r="BJ496" s="76">
        <f>+BI496-'Izračun udjela za 2024. (euri)'!BI496</f>
        <v>2.4674545416971706E-8</v>
      </c>
    </row>
    <row r="497" spans="1:62" ht="15.75" customHeight="1" x14ac:dyDescent="0.25">
      <c r="A497" s="60">
        <v>1</v>
      </c>
      <c r="B497" s="61">
        <v>553</v>
      </c>
      <c r="C497" s="61">
        <v>2</v>
      </c>
      <c r="D497" s="79" t="s">
        <v>87</v>
      </c>
      <c r="E497" s="62" t="s">
        <v>576</v>
      </c>
      <c r="F497" s="63">
        <v>1412</v>
      </c>
      <c r="G497" s="64">
        <v>10</v>
      </c>
      <c r="H497" s="64">
        <v>2463996.63</v>
      </c>
      <c r="I497" s="65">
        <v>0</v>
      </c>
      <c r="J497" s="66">
        <v>2710396.2930000001</v>
      </c>
      <c r="K497" s="64">
        <v>2271912.21</v>
      </c>
      <c r="L497" s="65">
        <v>0</v>
      </c>
      <c r="M497" s="66">
        <v>2499103.4310000003</v>
      </c>
      <c r="N497" s="64">
        <v>2111910.34</v>
      </c>
      <c r="O497" s="65">
        <v>0</v>
      </c>
      <c r="P497" s="66">
        <v>2323101.3739999998</v>
      </c>
      <c r="Q497" s="64">
        <v>2392953.2799999998</v>
      </c>
      <c r="R497" s="65">
        <v>0</v>
      </c>
      <c r="S497" s="66">
        <f t="shared" si="173"/>
        <v>2632248.608</v>
      </c>
      <c r="T497" s="64">
        <v>2189521.11</v>
      </c>
      <c r="U497" s="65">
        <v>0</v>
      </c>
      <c r="V497" s="67">
        <f t="shared" si="174"/>
        <v>2408473.2209999999</v>
      </c>
      <c r="W497" s="64">
        <v>2585144.9500000002</v>
      </c>
      <c r="X497" s="65">
        <v>0</v>
      </c>
      <c r="Y497" s="67">
        <f t="shared" si="170"/>
        <v>2843659.4450000003</v>
      </c>
      <c r="Z497" s="64">
        <v>3124042.6</v>
      </c>
      <c r="AA497" s="68">
        <v>1498.77</v>
      </c>
      <c r="AB497" s="65">
        <v>0</v>
      </c>
      <c r="AC497" s="67">
        <f t="shared" si="175"/>
        <v>3451298.2130000005</v>
      </c>
      <c r="AD497" s="64">
        <v>3088823.5</v>
      </c>
      <c r="AE497" s="68">
        <v>5819.93</v>
      </c>
      <c r="AF497" s="65">
        <v>0</v>
      </c>
      <c r="AG497" s="67">
        <f t="shared" si="176"/>
        <v>3407803.9270000001</v>
      </c>
      <c r="AH497" s="64">
        <v>2855853.4</v>
      </c>
      <c r="AI497" s="68">
        <v>2264.29</v>
      </c>
      <c r="AJ497" s="64">
        <v>0</v>
      </c>
      <c r="AK497" s="67">
        <f t="shared" si="177"/>
        <v>3168648.0210000002</v>
      </c>
      <c r="AL497" s="64">
        <v>2923280.01</v>
      </c>
      <c r="AM497" s="68">
        <v>1518.56</v>
      </c>
      <c r="AN497" s="64">
        <v>0</v>
      </c>
      <c r="AO497" s="67">
        <f t="shared" si="178"/>
        <v>3240337.5949999997</v>
      </c>
      <c r="AP497" s="69"/>
      <c r="AQ497" s="69"/>
      <c r="AR497" s="69"/>
      <c r="AS497" s="69"/>
      <c r="AT497" s="69"/>
      <c r="AU497" s="71"/>
      <c r="AV497" s="64">
        <v>10</v>
      </c>
      <c r="AW497" s="64">
        <v>10</v>
      </c>
      <c r="AX497" s="64">
        <v>18</v>
      </c>
      <c r="AY497" s="64">
        <v>16</v>
      </c>
      <c r="AZ497" s="64"/>
      <c r="BA497" s="64"/>
      <c r="BB497" s="64"/>
      <c r="BC497" s="64"/>
      <c r="BD497" s="72">
        <f t="shared" si="179"/>
        <v>3222349.44</v>
      </c>
      <c r="BE497" s="73">
        <f t="shared" si="171"/>
        <v>2282.12</v>
      </c>
      <c r="BF497" s="74">
        <f t="shared" si="188"/>
        <v>3373.62</v>
      </c>
      <c r="BG497" s="66">
        <f t="shared" si="172"/>
        <v>1541198</v>
      </c>
      <c r="BH497" s="75">
        <f t="shared" si="180"/>
        <v>5.7798005840122382E-4</v>
      </c>
      <c r="BI497" s="76">
        <f t="shared" si="181"/>
        <v>5.7798005840122403E-4</v>
      </c>
      <c r="BJ497" s="76">
        <f>+BI497-'Izračun udjela za 2024. (euri)'!BI497</f>
        <v>2.584805509800274E-8</v>
      </c>
    </row>
    <row r="498" spans="1:62" ht="15.75" customHeight="1" x14ac:dyDescent="0.25">
      <c r="A498" s="60">
        <v>1</v>
      </c>
      <c r="B498" s="61">
        <v>554</v>
      </c>
      <c r="C498" s="61">
        <v>2</v>
      </c>
      <c r="D498" s="79" t="s">
        <v>87</v>
      </c>
      <c r="E498" s="62" t="s">
        <v>577</v>
      </c>
      <c r="F498" s="63">
        <v>824</v>
      </c>
      <c r="G498" s="64">
        <v>10</v>
      </c>
      <c r="H498" s="64">
        <v>803837.43999999994</v>
      </c>
      <c r="I498" s="65">
        <v>0</v>
      </c>
      <c r="J498" s="66">
        <v>884221.18400000001</v>
      </c>
      <c r="K498" s="64">
        <v>945553.35</v>
      </c>
      <c r="L498" s="65">
        <v>0</v>
      </c>
      <c r="M498" s="66">
        <v>1040108.6850000001</v>
      </c>
      <c r="N498" s="64">
        <v>901103.68</v>
      </c>
      <c r="O498" s="65">
        <v>0</v>
      </c>
      <c r="P498" s="66">
        <v>991214.04800000018</v>
      </c>
      <c r="Q498" s="64">
        <v>1228243.96</v>
      </c>
      <c r="R498" s="65">
        <v>0</v>
      </c>
      <c r="S498" s="66">
        <f t="shared" si="173"/>
        <v>1351068.3560000001</v>
      </c>
      <c r="T498" s="64">
        <v>1108578.1499999999</v>
      </c>
      <c r="U498" s="65">
        <v>0</v>
      </c>
      <c r="V498" s="67">
        <f t="shared" si="174"/>
        <v>1219435.9650000001</v>
      </c>
      <c r="W498" s="64">
        <v>1352791.94</v>
      </c>
      <c r="X498" s="65">
        <v>0</v>
      </c>
      <c r="Y498" s="67">
        <f t="shared" si="170"/>
        <v>1488071.1340000001</v>
      </c>
      <c r="Z498" s="64">
        <v>1592468.42</v>
      </c>
      <c r="AA498" s="68">
        <v>0</v>
      </c>
      <c r="AB498" s="65">
        <v>0</v>
      </c>
      <c r="AC498" s="67">
        <f t="shared" si="175"/>
        <v>1751715.2620000001</v>
      </c>
      <c r="AD498" s="64">
        <v>1567099.47</v>
      </c>
      <c r="AE498" s="68">
        <v>0</v>
      </c>
      <c r="AF498" s="65">
        <v>0</v>
      </c>
      <c r="AG498" s="67">
        <f t="shared" si="176"/>
        <v>1723809.4170000001</v>
      </c>
      <c r="AH498" s="64">
        <v>1554508.51</v>
      </c>
      <c r="AI498" s="68">
        <v>0</v>
      </c>
      <c r="AJ498" s="64">
        <v>0</v>
      </c>
      <c r="AK498" s="67">
        <f t="shared" si="177"/>
        <v>1709959.361</v>
      </c>
      <c r="AL498" s="64">
        <v>1853026.87</v>
      </c>
      <c r="AM498" s="68">
        <v>0</v>
      </c>
      <c r="AN498" s="64">
        <v>0</v>
      </c>
      <c r="AO498" s="67">
        <f t="shared" si="178"/>
        <v>2038329.5570000003</v>
      </c>
      <c r="AP498" s="69"/>
      <c r="AQ498" s="69"/>
      <c r="AR498" s="69"/>
      <c r="AS498" s="69"/>
      <c r="AT498" s="69"/>
      <c r="AU498" s="71"/>
      <c r="AV498" s="64">
        <v>0</v>
      </c>
      <c r="AW498" s="64">
        <v>0</v>
      </c>
      <c r="AX498" s="64">
        <v>0</v>
      </c>
      <c r="AY498" s="64">
        <v>0</v>
      </c>
      <c r="AZ498" s="64"/>
      <c r="BA498" s="64"/>
      <c r="BB498" s="64"/>
      <c r="BC498" s="64"/>
      <c r="BD498" s="72">
        <f t="shared" si="179"/>
        <v>1742376.95</v>
      </c>
      <c r="BE498" s="73">
        <f t="shared" si="171"/>
        <v>2114.54</v>
      </c>
      <c r="BF498" s="74">
        <f t="shared" si="188"/>
        <v>3373.62</v>
      </c>
      <c r="BG498" s="66">
        <f t="shared" si="172"/>
        <v>1037481.9199999999</v>
      </c>
      <c r="BH498" s="75">
        <f t="shared" si="180"/>
        <v>3.8907645916476255E-4</v>
      </c>
      <c r="BI498" s="76">
        <f t="shared" si="181"/>
        <v>3.8907645916476299E-4</v>
      </c>
      <c r="BJ498" s="76">
        <f>+BI498-'Izračun udjela za 2024. (euri)'!BI498</f>
        <v>1.8847985608990044E-8</v>
      </c>
    </row>
    <row r="499" spans="1:62" ht="15.75" customHeight="1" x14ac:dyDescent="0.25">
      <c r="A499" s="60">
        <v>1</v>
      </c>
      <c r="B499" s="61">
        <v>555</v>
      </c>
      <c r="C499" s="61">
        <v>3</v>
      </c>
      <c r="D499" s="79" t="s">
        <v>87</v>
      </c>
      <c r="E499" s="62" t="s">
        <v>578</v>
      </c>
      <c r="F499" s="63">
        <v>760</v>
      </c>
      <c r="G499" s="64">
        <v>10</v>
      </c>
      <c r="H499" s="64">
        <v>375112.49</v>
      </c>
      <c r="I499" s="65">
        <v>46414.616499999996</v>
      </c>
      <c r="J499" s="66">
        <v>361567.66085000004</v>
      </c>
      <c r="K499" s="64">
        <v>344658.7</v>
      </c>
      <c r="L499" s="65">
        <v>45960.2114</v>
      </c>
      <c r="M499" s="66">
        <v>328568.33746000007</v>
      </c>
      <c r="N499" s="64">
        <v>533660.75</v>
      </c>
      <c r="O499" s="65">
        <v>25158.219000000001</v>
      </c>
      <c r="P499" s="66">
        <v>559352.78410000005</v>
      </c>
      <c r="Q499" s="64">
        <v>510876.31</v>
      </c>
      <c r="R499" s="65">
        <v>24406.9149</v>
      </c>
      <c r="S499" s="66">
        <f t="shared" si="173"/>
        <v>535116.33461000002</v>
      </c>
      <c r="T499" s="64">
        <v>330375.18</v>
      </c>
      <c r="U499" s="65">
        <v>15867.651067000001</v>
      </c>
      <c r="V499" s="67">
        <f t="shared" si="174"/>
        <v>345958.28182630002</v>
      </c>
      <c r="W499" s="64">
        <v>578423.49</v>
      </c>
      <c r="X499" s="65">
        <v>27544.05861</v>
      </c>
      <c r="Y499" s="67">
        <f t="shared" si="170"/>
        <v>605967.37452900014</v>
      </c>
      <c r="Z499" s="64">
        <v>242357.91</v>
      </c>
      <c r="AA499" s="68">
        <v>1417.5</v>
      </c>
      <c r="AB499" s="65">
        <v>11540.944613</v>
      </c>
      <c r="AC499" s="67">
        <f t="shared" si="175"/>
        <v>253898.66192570003</v>
      </c>
      <c r="AD499" s="64">
        <v>530144.4</v>
      </c>
      <c r="AE499" s="68">
        <v>0</v>
      </c>
      <c r="AF499" s="65">
        <v>26030.253970000002</v>
      </c>
      <c r="AG499" s="67">
        <f t="shared" si="176"/>
        <v>554525.5606330001</v>
      </c>
      <c r="AH499" s="64">
        <v>524548.93999999994</v>
      </c>
      <c r="AI499" s="68">
        <v>0</v>
      </c>
      <c r="AJ499" s="64">
        <v>24978.795678999999</v>
      </c>
      <c r="AK499" s="67">
        <f t="shared" si="177"/>
        <v>549527.15875309997</v>
      </c>
      <c r="AL499" s="64">
        <v>554240.09</v>
      </c>
      <c r="AM499" s="68">
        <v>0</v>
      </c>
      <c r="AN499" s="64">
        <v>26392.382442999999</v>
      </c>
      <c r="AO499" s="67">
        <f t="shared" si="178"/>
        <v>580632.47831270006</v>
      </c>
      <c r="AP499" s="69"/>
      <c r="AQ499" s="69"/>
      <c r="AR499" s="69"/>
      <c r="AS499" s="69"/>
      <c r="AT499" s="69"/>
      <c r="AU499" s="71"/>
      <c r="AV499" s="64">
        <v>0</v>
      </c>
      <c r="AW499" s="64">
        <v>0</v>
      </c>
      <c r="AX499" s="64">
        <v>0</v>
      </c>
      <c r="AY499" s="64">
        <v>0</v>
      </c>
      <c r="AZ499" s="64"/>
      <c r="BA499" s="64"/>
      <c r="BB499" s="64"/>
      <c r="BC499" s="64"/>
      <c r="BD499" s="72">
        <f t="shared" si="179"/>
        <v>508910.25</v>
      </c>
      <c r="BE499" s="73">
        <f t="shared" si="171"/>
        <v>669.62</v>
      </c>
      <c r="BF499" s="74">
        <f t="shared" si="188"/>
        <v>3373.62</v>
      </c>
      <c r="BG499" s="66">
        <f t="shared" si="172"/>
        <v>2055040</v>
      </c>
      <c r="BH499" s="75">
        <f t="shared" si="180"/>
        <v>7.7068108005386127E-4</v>
      </c>
      <c r="BI499" s="76">
        <f t="shared" si="181"/>
        <v>7.7068108005386095E-4</v>
      </c>
      <c r="BJ499" s="76">
        <f>+BI499-'Izračun udjela za 2024. (euri)'!BI499</f>
        <v>2.8295732109381161E-9</v>
      </c>
    </row>
    <row r="500" spans="1:62" ht="15.75" customHeight="1" x14ac:dyDescent="0.25">
      <c r="A500" s="60">
        <v>1</v>
      </c>
      <c r="B500" s="61">
        <v>556</v>
      </c>
      <c r="C500" s="61">
        <v>4</v>
      </c>
      <c r="D500" s="79" t="s">
        <v>87</v>
      </c>
      <c r="E500" s="62" t="s">
        <v>579</v>
      </c>
      <c r="F500" s="63">
        <v>362</v>
      </c>
      <c r="G500" s="64">
        <v>10</v>
      </c>
      <c r="H500" s="64">
        <v>504988.42</v>
      </c>
      <c r="I500" s="65">
        <v>32693.279399999999</v>
      </c>
      <c r="J500" s="66">
        <v>519524.65466</v>
      </c>
      <c r="K500" s="64">
        <v>522972.27</v>
      </c>
      <c r="L500" s="65">
        <v>30730.364799999999</v>
      </c>
      <c r="M500" s="66">
        <v>541466.0957200001</v>
      </c>
      <c r="N500" s="64">
        <v>521147.22</v>
      </c>
      <c r="O500" s="65">
        <v>24568.275399999999</v>
      </c>
      <c r="P500" s="66">
        <v>546236.83906000003</v>
      </c>
      <c r="Q500" s="64">
        <v>375773.93</v>
      </c>
      <c r="R500" s="65">
        <v>18203.552899999999</v>
      </c>
      <c r="S500" s="66">
        <f t="shared" si="173"/>
        <v>393327.41480999999</v>
      </c>
      <c r="T500" s="64">
        <v>386241.95</v>
      </c>
      <c r="U500" s="65">
        <v>18753.568800000001</v>
      </c>
      <c r="V500" s="67">
        <f t="shared" si="174"/>
        <v>404237.21932000003</v>
      </c>
      <c r="W500" s="64">
        <v>504672.9</v>
      </c>
      <c r="X500" s="65">
        <v>24032.219045000002</v>
      </c>
      <c r="Y500" s="67">
        <f t="shared" si="170"/>
        <v>528704.7490505001</v>
      </c>
      <c r="Z500" s="64">
        <v>522300.53</v>
      </c>
      <c r="AA500" s="68">
        <v>1945.98</v>
      </c>
      <c r="AB500" s="65">
        <v>24871.629744000002</v>
      </c>
      <c r="AC500" s="67">
        <f t="shared" si="175"/>
        <v>568131.21228160011</v>
      </c>
      <c r="AD500" s="64">
        <v>735259.71</v>
      </c>
      <c r="AE500" s="68">
        <v>979.27</v>
      </c>
      <c r="AF500" s="65">
        <v>35012.525757000003</v>
      </c>
      <c r="AG500" s="67">
        <f t="shared" si="176"/>
        <v>772494.70566730003</v>
      </c>
      <c r="AH500" s="64">
        <v>830929.26</v>
      </c>
      <c r="AI500" s="68">
        <v>78.75</v>
      </c>
      <c r="AJ500" s="64">
        <v>40141.021816</v>
      </c>
      <c r="AK500" s="67">
        <f t="shared" si="177"/>
        <v>873080.43700240005</v>
      </c>
      <c r="AL500" s="64">
        <v>655234.43000000005</v>
      </c>
      <c r="AM500" s="68">
        <v>0</v>
      </c>
      <c r="AN500" s="64">
        <v>30641.771828000001</v>
      </c>
      <c r="AO500" s="67">
        <f t="shared" si="178"/>
        <v>690351.92398920015</v>
      </c>
      <c r="AP500" s="69"/>
      <c r="AQ500" s="69"/>
      <c r="AR500" s="69"/>
      <c r="AS500" s="69"/>
      <c r="AT500" s="69"/>
      <c r="AU500" s="71"/>
      <c r="AV500" s="64">
        <v>14</v>
      </c>
      <c r="AW500" s="64">
        <v>2</v>
      </c>
      <c r="AX500" s="64">
        <v>2</v>
      </c>
      <c r="AY500" s="64">
        <v>2</v>
      </c>
      <c r="AZ500" s="64"/>
      <c r="BA500" s="64"/>
      <c r="BB500" s="64"/>
      <c r="BC500" s="64"/>
      <c r="BD500" s="72">
        <f t="shared" si="179"/>
        <v>686552.61</v>
      </c>
      <c r="BE500" s="73">
        <f t="shared" si="171"/>
        <v>1896.55</v>
      </c>
      <c r="BF500" s="74">
        <f t="shared" si="188"/>
        <v>3373.62</v>
      </c>
      <c r="BG500" s="66">
        <f t="shared" si="172"/>
        <v>534699.34</v>
      </c>
      <c r="BH500" s="75">
        <f t="shared" si="180"/>
        <v>2.0052294108887747E-4</v>
      </c>
      <c r="BI500" s="76">
        <f t="shared" si="181"/>
        <v>2.0052294108887701E-4</v>
      </c>
      <c r="BJ500" s="76">
        <f>+BI500-'Izračun udjela za 2024. (euri)'!BI500</f>
        <v>1.0481294725016429E-8</v>
      </c>
    </row>
    <row r="501" spans="1:62" ht="15.75" customHeight="1" x14ac:dyDescent="0.25">
      <c r="A501" s="60">
        <v>1</v>
      </c>
      <c r="B501" s="61">
        <v>557</v>
      </c>
      <c r="C501" s="61">
        <v>4</v>
      </c>
      <c r="D501" s="79" t="s">
        <v>87</v>
      </c>
      <c r="E501" s="62" t="s">
        <v>580</v>
      </c>
      <c r="F501" s="63">
        <v>1002</v>
      </c>
      <c r="G501" s="64">
        <v>10</v>
      </c>
      <c r="H501" s="64">
        <v>457007.22</v>
      </c>
      <c r="I501" s="65">
        <v>0</v>
      </c>
      <c r="J501" s="66">
        <v>502707.94199999998</v>
      </c>
      <c r="K501" s="64">
        <v>420959.06</v>
      </c>
      <c r="L501" s="65">
        <v>0</v>
      </c>
      <c r="M501" s="66">
        <v>463054.96600000001</v>
      </c>
      <c r="N501" s="64">
        <v>403425.44</v>
      </c>
      <c r="O501" s="65">
        <v>0</v>
      </c>
      <c r="P501" s="66">
        <v>443767.98400000005</v>
      </c>
      <c r="Q501" s="64">
        <v>473465.81</v>
      </c>
      <c r="R501" s="65">
        <v>0</v>
      </c>
      <c r="S501" s="66">
        <f t="shared" si="173"/>
        <v>520812.39100000006</v>
      </c>
      <c r="T501" s="64">
        <v>364279.21</v>
      </c>
      <c r="U501" s="65">
        <v>0</v>
      </c>
      <c r="V501" s="67">
        <f t="shared" si="174"/>
        <v>400707.13100000005</v>
      </c>
      <c r="W501" s="64">
        <v>643864.37</v>
      </c>
      <c r="X501" s="65">
        <v>0</v>
      </c>
      <c r="Y501" s="67">
        <f t="shared" si="170"/>
        <v>708250.80700000003</v>
      </c>
      <c r="Z501" s="64">
        <v>742090.66</v>
      </c>
      <c r="AA501" s="68">
        <v>5976.18</v>
      </c>
      <c r="AB501" s="65">
        <v>0</v>
      </c>
      <c r="AC501" s="67">
        <f t="shared" si="175"/>
        <v>836125.92800000007</v>
      </c>
      <c r="AD501" s="64">
        <v>798832.77</v>
      </c>
      <c r="AE501" s="68">
        <v>9058.7000000000007</v>
      </c>
      <c r="AF501" s="65">
        <v>0</v>
      </c>
      <c r="AG501" s="67">
        <f t="shared" si="176"/>
        <v>901751.47700000019</v>
      </c>
      <c r="AH501" s="64">
        <v>755754.22</v>
      </c>
      <c r="AI501" s="68">
        <v>9075.75</v>
      </c>
      <c r="AJ501" s="64">
        <v>0</v>
      </c>
      <c r="AK501" s="67">
        <f t="shared" si="177"/>
        <v>867546.31700000004</v>
      </c>
      <c r="AL501" s="64">
        <v>1097327.75</v>
      </c>
      <c r="AM501" s="68">
        <v>9080.2900000000009</v>
      </c>
      <c r="AN501" s="64">
        <v>0</v>
      </c>
      <c r="AO501" s="67">
        <f t="shared" si="178"/>
        <v>1244922.206</v>
      </c>
      <c r="AP501" s="69"/>
      <c r="AQ501" s="69"/>
      <c r="AR501" s="69"/>
      <c r="AS501" s="69"/>
      <c r="AT501" s="69"/>
      <c r="AU501" s="71"/>
      <c r="AV501" s="64">
        <v>16</v>
      </c>
      <c r="AW501" s="64">
        <v>20</v>
      </c>
      <c r="AX501" s="64">
        <v>28</v>
      </c>
      <c r="AY501" s="64">
        <v>29</v>
      </c>
      <c r="AZ501" s="64"/>
      <c r="BA501" s="64"/>
      <c r="BB501" s="64"/>
      <c r="BC501" s="64"/>
      <c r="BD501" s="72">
        <f t="shared" si="179"/>
        <v>911719.35</v>
      </c>
      <c r="BE501" s="73">
        <f t="shared" si="171"/>
        <v>909.9</v>
      </c>
      <c r="BF501" s="74">
        <f t="shared" si="188"/>
        <v>3373.62</v>
      </c>
      <c r="BG501" s="66">
        <f t="shared" si="172"/>
        <v>2468647.44</v>
      </c>
      <c r="BH501" s="75">
        <f t="shared" si="180"/>
        <v>9.257921380271915E-4</v>
      </c>
      <c r="BI501" s="76">
        <f t="shared" si="181"/>
        <v>9.2579213802719096E-4</v>
      </c>
      <c r="BJ501" s="76">
        <f>+BI501-'Izračun udjela za 2024. (euri)'!BI501</f>
        <v>2.2196593839210813E-9</v>
      </c>
    </row>
    <row r="502" spans="1:62" ht="15.75" customHeight="1" x14ac:dyDescent="0.25">
      <c r="A502" s="60">
        <v>1</v>
      </c>
      <c r="B502" s="61">
        <v>558</v>
      </c>
      <c r="C502" s="61">
        <v>5</v>
      </c>
      <c r="D502" s="79" t="s">
        <v>87</v>
      </c>
      <c r="E502" s="62" t="s">
        <v>581</v>
      </c>
      <c r="F502" s="63">
        <v>1325</v>
      </c>
      <c r="G502" s="64">
        <v>10</v>
      </c>
      <c r="H502" s="64">
        <v>1435037.19</v>
      </c>
      <c r="I502" s="65">
        <v>67652.179900000003</v>
      </c>
      <c r="J502" s="66">
        <v>1504123.5111099998</v>
      </c>
      <c r="K502" s="64">
        <v>1517439.77</v>
      </c>
      <c r="L502" s="65">
        <v>71536.863700000002</v>
      </c>
      <c r="M502" s="66">
        <v>1590493.1969300001</v>
      </c>
      <c r="N502" s="64">
        <v>1195184.6499999999</v>
      </c>
      <c r="O502" s="65">
        <v>56344.6898</v>
      </c>
      <c r="P502" s="66">
        <v>1252723.9562200001</v>
      </c>
      <c r="Q502" s="64">
        <v>1207980.47</v>
      </c>
      <c r="R502" s="65">
        <v>57815.594499999999</v>
      </c>
      <c r="S502" s="66">
        <f t="shared" si="173"/>
        <v>1265181.3630500003</v>
      </c>
      <c r="T502" s="64">
        <v>2401929.7999999998</v>
      </c>
      <c r="U502" s="65">
        <v>114597.280787</v>
      </c>
      <c r="V502" s="67">
        <f t="shared" si="174"/>
        <v>2516065.7711343002</v>
      </c>
      <c r="W502" s="64">
        <v>2040316.71</v>
      </c>
      <c r="X502" s="65">
        <v>97157.968995999996</v>
      </c>
      <c r="Y502" s="67">
        <f t="shared" si="170"/>
        <v>2137474.6151044001</v>
      </c>
      <c r="Z502" s="64">
        <v>2286532.14</v>
      </c>
      <c r="AA502" s="68">
        <v>1980</v>
      </c>
      <c r="AB502" s="65">
        <v>131515.07090200001</v>
      </c>
      <c r="AC502" s="67">
        <f t="shared" si="175"/>
        <v>2370518.7760078004</v>
      </c>
      <c r="AD502" s="64">
        <v>2079049.43</v>
      </c>
      <c r="AE502" s="68">
        <v>2115.35</v>
      </c>
      <c r="AF502" s="65">
        <v>95430.840723000001</v>
      </c>
      <c r="AG502" s="67">
        <f t="shared" si="176"/>
        <v>2181980.4482046999</v>
      </c>
      <c r="AH502" s="64">
        <v>2709134.68</v>
      </c>
      <c r="AI502" s="68">
        <v>0</v>
      </c>
      <c r="AJ502" s="64">
        <v>134663.51323300001</v>
      </c>
      <c r="AK502" s="67">
        <f t="shared" si="177"/>
        <v>2831918.2834437005</v>
      </c>
      <c r="AL502" s="64">
        <v>5793282.0499999998</v>
      </c>
      <c r="AM502" s="68">
        <v>0</v>
      </c>
      <c r="AN502" s="64">
        <v>270212.74667000002</v>
      </c>
      <c r="AO502" s="67">
        <f t="shared" si="178"/>
        <v>6075376.2336630002</v>
      </c>
      <c r="AP502" s="69"/>
      <c r="AQ502" s="69"/>
      <c r="AR502" s="69"/>
      <c r="AS502" s="69"/>
      <c r="AT502" s="69"/>
      <c r="AU502" s="71"/>
      <c r="AV502" s="64">
        <v>0</v>
      </c>
      <c r="AW502" s="64">
        <v>0</v>
      </c>
      <c r="AX502" s="64">
        <v>0</v>
      </c>
      <c r="AY502" s="64">
        <v>0</v>
      </c>
      <c r="AZ502" s="64"/>
      <c r="BA502" s="64"/>
      <c r="BB502" s="64"/>
      <c r="BC502" s="64"/>
      <c r="BD502" s="72">
        <f t="shared" si="179"/>
        <v>3119453.67</v>
      </c>
      <c r="BE502" s="73">
        <f t="shared" si="171"/>
        <v>2354.3000000000002</v>
      </c>
      <c r="BF502" s="74">
        <f t="shared" si="188"/>
        <v>3373.62</v>
      </c>
      <c r="BG502" s="66">
        <f t="shared" si="172"/>
        <v>1350598.9999999995</v>
      </c>
      <c r="BH502" s="75">
        <f t="shared" si="180"/>
        <v>5.0650162334536775E-4</v>
      </c>
      <c r="BI502" s="76">
        <f t="shared" si="181"/>
        <v>5.0650162334536797E-4</v>
      </c>
      <c r="BJ502" s="76">
        <f>+BI502-'Izračun udjela za 2024. (euri)'!BI502</f>
        <v>2.4624415749952694E-8</v>
      </c>
    </row>
    <row r="503" spans="1:62" ht="15.75" customHeight="1" x14ac:dyDescent="0.25">
      <c r="A503" s="60">
        <v>1</v>
      </c>
      <c r="B503" s="61">
        <v>559</v>
      </c>
      <c r="C503" s="61">
        <v>6</v>
      </c>
      <c r="D503" s="79" t="s">
        <v>87</v>
      </c>
      <c r="E503" s="62" t="s">
        <v>582</v>
      </c>
      <c r="F503" s="63">
        <v>1297</v>
      </c>
      <c r="G503" s="64">
        <v>10</v>
      </c>
      <c r="H503" s="64">
        <v>2073662.02</v>
      </c>
      <c r="I503" s="65">
        <v>0</v>
      </c>
      <c r="J503" s="66">
        <v>2281028.2220000001</v>
      </c>
      <c r="K503" s="64">
        <v>2177210.1800000002</v>
      </c>
      <c r="L503" s="65">
        <v>0</v>
      </c>
      <c r="M503" s="66">
        <v>2394931.1980000003</v>
      </c>
      <c r="N503" s="64">
        <v>1932464.88</v>
      </c>
      <c r="O503" s="65">
        <v>0</v>
      </c>
      <c r="P503" s="66">
        <v>2125711.3680000002</v>
      </c>
      <c r="Q503" s="64">
        <v>2611525.92</v>
      </c>
      <c r="R503" s="65">
        <v>0</v>
      </c>
      <c r="S503" s="66">
        <f t="shared" si="173"/>
        <v>2872678.5120000001</v>
      </c>
      <c r="T503" s="64">
        <v>1378183.32</v>
      </c>
      <c r="U503" s="65">
        <v>0</v>
      </c>
      <c r="V503" s="67">
        <f t="shared" si="174"/>
        <v>1516001.6520000002</v>
      </c>
      <c r="W503" s="64">
        <v>1936357.81</v>
      </c>
      <c r="X503" s="65">
        <v>0</v>
      </c>
      <c r="Y503" s="67">
        <f t="shared" si="170"/>
        <v>2129993.591</v>
      </c>
      <c r="Z503" s="64">
        <v>2072506.7</v>
      </c>
      <c r="AA503" s="68">
        <v>3426.34</v>
      </c>
      <c r="AB503" s="65">
        <v>0</v>
      </c>
      <c r="AC503" s="67">
        <f t="shared" si="175"/>
        <v>2279757.37</v>
      </c>
      <c r="AD503" s="64">
        <v>1957663.76</v>
      </c>
      <c r="AE503" s="68">
        <v>0</v>
      </c>
      <c r="AF503" s="65">
        <v>0</v>
      </c>
      <c r="AG503" s="67">
        <f t="shared" si="176"/>
        <v>2153430.1360000004</v>
      </c>
      <c r="AH503" s="64">
        <v>1936745.54</v>
      </c>
      <c r="AI503" s="68">
        <v>746.54</v>
      </c>
      <c r="AJ503" s="64">
        <v>0</v>
      </c>
      <c r="AK503" s="67">
        <f t="shared" si="177"/>
        <v>2130420.094</v>
      </c>
      <c r="AL503" s="64">
        <v>2402367.1</v>
      </c>
      <c r="AM503" s="68">
        <v>432.63</v>
      </c>
      <c r="AN503" s="64">
        <v>0</v>
      </c>
      <c r="AO503" s="67">
        <f t="shared" si="178"/>
        <v>2642603.8100000005</v>
      </c>
      <c r="AP503" s="69"/>
      <c r="AQ503" s="69"/>
      <c r="AR503" s="69"/>
      <c r="AS503" s="69"/>
      <c r="AT503" s="69"/>
      <c r="AU503" s="71"/>
      <c r="AV503" s="64">
        <v>0</v>
      </c>
      <c r="AW503" s="64">
        <v>0</v>
      </c>
      <c r="AX503" s="64">
        <v>0</v>
      </c>
      <c r="AY503" s="64">
        <v>0</v>
      </c>
      <c r="AZ503" s="64"/>
      <c r="BA503" s="64"/>
      <c r="BB503" s="64"/>
      <c r="BC503" s="64"/>
      <c r="BD503" s="72">
        <f t="shared" si="179"/>
        <v>2267241</v>
      </c>
      <c r="BE503" s="73">
        <f t="shared" si="171"/>
        <v>1748.07</v>
      </c>
      <c r="BF503" s="74">
        <f t="shared" si="188"/>
        <v>3373.62</v>
      </c>
      <c r="BG503" s="66">
        <f t="shared" si="172"/>
        <v>2108338.35</v>
      </c>
      <c r="BH503" s="75">
        <f t="shared" si="180"/>
        <v>7.9066902673280122E-4</v>
      </c>
      <c r="BI503" s="76">
        <f t="shared" si="181"/>
        <v>7.9066902673280101E-4</v>
      </c>
      <c r="BJ503" s="76">
        <f>+BI503-'Izračun udjela za 2024. (euri)'!BI503</f>
        <v>2.5162822022968372E-8</v>
      </c>
    </row>
    <row r="504" spans="1:62" ht="15.75" customHeight="1" x14ac:dyDescent="0.25">
      <c r="A504" s="60">
        <v>1</v>
      </c>
      <c r="B504" s="61">
        <v>560</v>
      </c>
      <c r="C504" s="61">
        <v>6</v>
      </c>
      <c r="D504" s="79" t="s">
        <v>87</v>
      </c>
      <c r="E504" s="62" t="s">
        <v>583</v>
      </c>
      <c r="F504" s="63">
        <v>1154</v>
      </c>
      <c r="G504" s="64">
        <v>10</v>
      </c>
      <c r="H504" s="64">
        <v>993763.95</v>
      </c>
      <c r="I504" s="65">
        <v>0</v>
      </c>
      <c r="J504" s="66">
        <v>1093140.345</v>
      </c>
      <c r="K504" s="64">
        <v>1039387.89</v>
      </c>
      <c r="L504" s="65">
        <v>0</v>
      </c>
      <c r="M504" s="66">
        <v>1143326.679</v>
      </c>
      <c r="N504" s="64">
        <v>768145.65</v>
      </c>
      <c r="O504" s="65">
        <v>0</v>
      </c>
      <c r="P504" s="66">
        <v>844960.21500000008</v>
      </c>
      <c r="Q504" s="64">
        <v>709107.24</v>
      </c>
      <c r="R504" s="65">
        <v>0</v>
      </c>
      <c r="S504" s="66">
        <f t="shared" si="173"/>
        <v>780017.96400000004</v>
      </c>
      <c r="T504" s="64">
        <v>675857.25</v>
      </c>
      <c r="U504" s="65">
        <v>0</v>
      </c>
      <c r="V504" s="67">
        <f t="shared" si="174"/>
        <v>743442.97500000009</v>
      </c>
      <c r="W504" s="64">
        <v>1155367.21</v>
      </c>
      <c r="X504" s="65">
        <v>0</v>
      </c>
      <c r="Y504" s="67">
        <f t="shared" si="170"/>
        <v>1270903.9310000001</v>
      </c>
      <c r="Z504" s="64">
        <v>1311005.26</v>
      </c>
      <c r="AA504" s="68">
        <v>2773.4</v>
      </c>
      <c r="AB504" s="65">
        <v>0</v>
      </c>
      <c r="AC504" s="67">
        <f t="shared" si="175"/>
        <v>1447305.0460000003</v>
      </c>
      <c r="AD504" s="64">
        <v>1369649.83</v>
      </c>
      <c r="AE504" s="68">
        <v>1811.18</v>
      </c>
      <c r="AF504" s="65">
        <v>0</v>
      </c>
      <c r="AG504" s="67">
        <f t="shared" si="176"/>
        <v>1522772.5150000004</v>
      </c>
      <c r="AH504" s="64">
        <v>1501162.36</v>
      </c>
      <c r="AI504" s="68">
        <v>7585.15</v>
      </c>
      <c r="AJ504" s="64">
        <v>0</v>
      </c>
      <c r="AK504" s="67">
        <f t="shared" si="177"/>
        <v>1661084.9310000003</v>
      </c>
      <c r="AL504" s="64">
        <v>1740540.73</v>
      </c>
      <c r="AM504" s="68">
        <v>7050.49</v>
      </c>
      <c r="AN504" s="64">
        <v>0</v>
      </c>
      <c r="AO504" s="67">
        <f t="shared" si="178"/>
        <v>1938189.2640000002</v>
      </c>
      <c r="AP504" s="69"/>
      <c r="AQ504" s="69"/>
      <c r="AR504" s="69"/>
      <c r="AS504" s="69"/>
      <c r="AT504" s="69"/>
      <c r="AU504" s="71"/>
      <c r="AV504" s="64">
        <v>5</v>
      </c>
      <c r="AW504" s="64">
        <v>11</v>
      </c>
      <c r="AX504" s="64">
        <v>11</v>
      </c>
      <c r="AY504" s="64">
        <v>19</v>
      </c>
      <c r="AZ504" s="64"/>
      <c r="BA504" s="64"/>
      <c r="BB504" s="64"/>
      <c r="BC504" s="64"/>
      <c r="BD504" s="72">
        <f t="shared" si="179"/>
        <v>1568051.14</v>
      </c>
      <c r="BE504" s="73">
        <f t="shared" si="171"/>
        <v>1358.8</v>
      </c>
      <c r="BF504" s="74">
        <f t="shared" si="188"/>
        <v>3373.62</v>
      </c>
      <c r="BG504" s="66">
        <f t="shared" si="172"/>
        <v>2325102.2799999998</v>
      </c>
      <c r="BH504" s="75">
        <f t="shared" si="180"/>
        <v>8.7195983357311543E-4</v>
      </c>
      <c r="BI504" s="76">
        <f t="shared" si="181"/>
        <v>8.71959833573115E-4</v>
      </c>
      <c r="BJ504" s="76">
        <f>+BI504-'Izračun udjela za 2024. (euri)'!BI504</f>
        <v>5.566903456006439E-9</v>
      </c>
    </row>
    <row r="505" spans="1:62" ht="15.75" customHeight="1" x14ac:dyDescent="0.25">
      <c r="A505" s="60">
        <v>1</v>
      </c>
      <c r="B505" s="61">
        <v>561</v>
      </c>
      <c r="C505" s="61">
        <v>6</v>
      </c>
      <c r="D505" s="79" t="s">
        <v>87</v>
      </c>
      <c r="E505" s="62" t="s">
        <v>584</v>
      </c>
      <c r="F505" s="63">
        <v>1026</v>
      </c>
      <c r="G505" s="64">
        <v>10</v>
      </c>
      <c r="H505" s="64">
        <v>413078.66</v>
      </c>
      <c r="I505" s="65">
        <v>0</v>
      </c>
      <c r="J505" s="66">
        <v>454386.52600000001</v>
      </c>
      <c r="K505" s="64">
        <v>382957.93</v>
      </c>
      <c r="L505" s="65">
        <v>0</v>
      </c>
      <c r="M505" s="66">
        <v>421253.723</v>
      </c>
      <c r="N505" s="64">
        <v>261594.52</v>
      </c>
      <c r="O505" s="65">
        <v>0</v>
      </c>
      <c r="P505" s="66">
        <v>287753.97200000001</v>
      </c>
      <c r="Q505" s="64">
        <v>349722.22</v>
      </c>
      <c r="R505" s="65">
        <v>0</v>
      </c>
      <c r="S505" s="66">
        <f t="shared" si="173"/>
        <v>384694.44199999998</v>
      </c>
      <c r="T505" s="64">
        <v>371092.5</v>
      </c>
      <c r="U505" s="65">
        <v>0</v>
      </c>
      <c r="V505" s="67">
        <f t="shared" si="174"/>
        <v>408201.75000000006</v>
      </c>
      <c r="W505" s="64">
        <v>428220.85</v>
      </c>
      <c r="X505" s="65">
        <v>0</v>
      </c>
      <c r="Y505" s="67">
        <f t="shared" si="170"/>
        <v>471042.935</v>
      </c>
      <c r="Z505" s="64">
        <v>701632.5</v>
      </c>
      <c r="AA505" s="68">
        <v>0</v>
      </c>
      <c r="AB505" s="65">
        <v>0</v>
      </c>
      <c r="AC505" s="67">
        <f t="shared" si="175"/>
        <v>771795.75000000012</v>
      </c>
      <c r="AD505" s="64">
        <v>714137.45</v>
      </c>
      <c r="AE505" s="68">
        <v>1628.13</v>
      </c>
      <c r="AF505" s="65">
        <v>0</v>
      </c>
      <c r="AG505" s="67">
        <f t="shared" si="176"/>
        <v>785551.19500000007</v>
      </c>
      <c r="AH505" s="64">
        <v>723897.61</v>
      </c>
      <c r="AI505" s="68">
        <v>1900.17</v>
      </c>
      <c r="AJ505" s="64">
        <v>0</v>
      </c>
      <c r="AK505" s="67">
        <f t="shared" si="177"/>
        <v>796287.37100000004</v>
      </c>
      <c r="AL505" s="64">
        <v>770355.69</v>
      </c>
      <c r="AM505" s="68">
        <v>0</v>
      </c>
      <c r="AN505" s="64">
        <v>0</v>
      </c>
      <c r="AO505" s="67">
        <f t="shared" si="178"/>
        <v>847391.25899999996</v>
      </c>
      <c r="AP505" s="69"/>
      <c r="AQ505" s="69"/>
      <c r="AR505" s="69"/>
      <c r="AS505" s="69"/>
      <c r="AT505" s="69"/>
      <c r="AU505" s="71"/>
      <c r="AV505" s="64">
        <v>0</v>
      </c>
      <c r="AW505" s="64">
        <v>0</v>
      </c>
      <c r="AX505" s="64">
        <v>0</v>
      </c>
      <c r="AY505" s="64">
        <v>0</v>
      </c>
      <c r="AZ505" s="64"/>
      <c r="BA505" s="64"/>
      <c r="BB505" s="64"/>
      <c r="BC505" s="64"/>
      <c r="BD505" s="72">
        <f t="shared" si="179"/>
        <v>734413.7</v>
      </c>
      <c r="BE505" s="73">
        <f t="shared" si="171"/>
        <v>715.8</v>
      </c>
      <c r="BF505" s="74">
        <f t="shared" si="188"/>
        <v>3373.62</v>
      </c>
      <c r="BG505" s="66">
        <f t="shared" si="172"/>
        <v>2726923.32</v>
      </c>
      <c r="BH505" s="75">
        <f t="shared" si="180"/>
        <v>1.0226507559374324E-3</v>
      </c>
      <c r="BI505" s="76">
        <f t="shared" si="181"/>
        <v>1.02265075593743E-3</v>
      </c>
      <c r="BJ505" s="76">
        <f>+BI505-'Izračun udjela za 2024. (euri)'!BI505</f>
        <v>6.3724192199063334E-9</v>
      </c>
    </row>
    <row r="506" spans="1:62" ht="15.75" customHeight="1" x14ac:dyDescent="0.25">
      <c r="A506" s="60">
        <v>1</v>
      </c>
      <c r="B506" s="61">
        <v>562</v>
      </c>
      <c r="C506" s="61">
        <v>7</v>
      </c>
      <c r="D506" s="79" t="s">
        <v>87</v>
      </c>
      <c r="E506" s="62" t="s">
        <v>585</v>
      </c>
      <c r="F506" s="63">
        <v>702</v>
      </c>
      <c r="G506" s="64">
        <v>10</v>
      </c>
      <c r="H506" s="64">
        <v>639120.48</v>
      </c>
      <c r="I506" s="65">
        <v>0</v>
      </c>
      <c r="J506" s="66">
        <v>703032.52800000005</v>
      </c>
      <c r="K506" s="64">
        <v>685335.54</v>
      </c>
      <c r="L506" s="65">
        <v>0</v>
      </c>
      <c r="M506" s="66">
        <v>753869.09400000016</v>
      </c>
      <c r="N506" s="64">
        <v>366640.12</v>
      </c>
      <c r="O506" s="65">
        <v>0</v>
      </c>
      <c r="P506" s="66">
        <v>403304.13200000004</v>
      </c>
      <c r="Q506" s="64">
        <v>319564.82</v>
      </c>
      <c r="R506" s="65">
        <v>0</v>
      </c>
      <c r="S506" s="66">
        <f t="shared" si="173"/>
        <v>351521.30200000003</v>
      </c>
      <c r="T506" s="64">
        <v>499504.16</v>
      </c>
      <c r="U506" s="65">
        <v>0</v>
      </c>
      <c r="V506" s="67">
        <f t="shared" si="174"/>
        <v>549454.576</v>
      </c>
      <c r="W506" s="64">
        <v>566348.68000000005</v>
      </c>
      <c r="X506" s="65">
        <v>0</v>
      </c>
      <c r="Y506" s="67">
        <f t="shared" si="170"/>
        <v>622983.54800000007</v>
      </c>
      <c r="Z506" s="64">
        <v>664739.06000000006</v>
      </c>
      <c r="AA506" s="68">
        <v>4800</v>
      </c>
      <c r="AB506" s="65">
        <v>0</v>
      </c>
      <c r="AC506" s="67">
        <f t="shared" si="175"/>
        <v>731212.96600000013</v>
      </c>
      <c r="AD506" s="64">
        <v>558923.30000000005</v>
      </c>
      <c r="AE506" s="68">
        <v>0</v>
      </c>
      <c r="AF506" s="65">
        <v>0</v>
      </c>
      <c r="AG506" s="67">
        <f t="shared" si="176"/>
        <v>614815.63000000012</v>
      </c>
      <c r="AH506" s="64">
        <v>897737.7</v>
      </c>
      <c r="AI506" s="68">
        <v>0</v>
      </c>
      <c r="AJ506" s="64">
        <v>0</v>
      </c>
      <c r="AK506" s="67">
        <f t="shared" si="177"/>
        <v>987511.47</v>
      </c>
      <c r="AL506" s="64">
        <v>980799.35</v>
      </c>
      <c r="AM506" s="68">
        <v>0</v>
      </c>
      <c r="AN506" s="64">
        <v>0</v>
      </c>
      <c r="AO506" s="67">
        <f t="shared" si="178"/>
        <v>1078879.2850000001</v>
      </c>
      <c r="AP506" s="69"/>
      <c r="AQ506" s="69"/>
      <c r="AR506" s="69"/>
      <c r="AS506" s="69"/>
      <c r="AT506" s="69"/>
      <c r="AU506" s="71"/>
      <c r="AV506" s="64">
        <v>0</v>
      </c>
      <c r="AW506" s="64">
        <v>0</v>
      </c>
      <c r="AX506" s="64">
        <v>0</v>
      </c>
      <c r="AY506" s="64">
        <v>0</v>
      </c>
      <c r="AZ506" s="64"/>
      <c r="BA506" s="64"/>
      <c r="BB506" s="64"/>
      <c r="BC506" s="64"/>
      <c r="BD506" s="72">
        <f t="shared" si="179"/>
        <v>807080.58</v>
      </c>
      <c r="BE506" s="73">
        <f t="shared" si="171"/>
        <v>1149.69</v>
      </c>
      <c r="BF506" s="74">
        <f t="shared" si="188"/>
        <v>3373.62</v>
      </c>
      <c r="BG506" s="66">
        <f t="shared" si="172"/>
        <v>1561198.8599999999</v>
      </c>
      <c r="BH506" s="75">
        <f t="shared" si="180"/>
        <v>5.8548078071651009E-4</v>
      </c>
      <c r="BI506" s="76">
        <f t="shared" si="181"/>
        <v>5.8548078071650998E-4</v>
      </c>
      <c r="BJ506" s="76">
        <f>+BI506-'Izračun udjela za 2024. (euri)'!BI506</f>
        <v>1.0481770623010402E-8</v>
      </c>
    </row>
    <row r="507" spans="1:62" ht="15.75" customHeight="1" x14ac:dyDescent="0.25">
      <c r="A507" s="60">
        <v>1</v>
      </c>
      <c r="B507" s="61">
        <v>564</v>
      </c>
      <c r="C507" s="61">
        <v>7</v>
      </c>
      <c r="D507" s="79" t="s">
        <v>87</v>
      </c>
      <c r="E507" s="62" t="s">
        <v>586</v>
      </c>
      <c r="F507" s="63">
        <v>1411</v>
      </c>
      <c r="G507" s="64">
        <v>10</v>
      </c>
      <c r="H507" s="64">
        <v>2024589.87</v>
      </c>
      <c r="I507" s="65">
        <v>0</v>
      </c>
      <c r="J507" s="66">
        <v>2227048.8570000003</v>
      </c>
      <c r="K507" s="64">
        <v>1909388.33</v>
      </c>
      <c r="L507" s="65">
        <v>0</v>
      </c>
      <c r="M507" s="66">
        <v>2100327.1630000002</v>
      </c>
      <c r="N507" s="64">
        <v>1445517.92</v>
      </c>
      <c r="O507" s="65">
        <v>0</v>
      </c>
      <c r="P507" s="66">
        <v>1590069.7120000001</v>
      </c>
      <c r="Q507" s="64">
        <v>1231687.7</v>
      </c>
      <c r="R507" s="65">
        <v>0</v>
      </c>
      <c r="S507" s="66">
        <f t="shared" si="173"/>
        <v>1354856.47</v>
      </c>
      <c r="T507" s="64">
        <v>754858.18</v>
      </c>
      <c r="U507" s="65">
        <v>0</v>
      </c>
      <c r="V507" s="67">
        <f t="shared" si="174"/>
        <v>830343.99800000014</v>
      </c>
      <c r="W507" s="64">
        <v>1064047.68</v>
      </c>
      <c r="X507" s="65">
        <v>0</v>
      </c>
      <c r="Y507" s="67">
        <f t="shared" si="170"/>
        <v>1170452.4480000001</v>
      </c>
      <c r="Z507" s="64">
        <v>1360238.32</v>
      </c>
      <c r="AA507" s="68">
        <v>0</v>
      </c>
      <c r="AB507" s="65">
        <v>0</v>
      </c>
      <c r="AC507" s="67">
        <f t="shared" si="175"/>
        <v>1496262.1520000002</v>
      </c>
      <c r="AD507" s="64">
        <v>1275434.3799999999</v>
      </c>
      <c r="AE507" s="68">
        <v>308.18</v>
      </c>
      <c r="AF507" s="65">
        <v>0</v>
      </c>
      <c r="AG507" s="67">
        <f t="shared" si="176"/>
        <v>1402977.818</v>
      </c>
      <c r="AH507" s="64">
        <v>1270186.18</v>
      </c>
      <c r="AI507" s="68">
        <v>0</v>
      </c>
      <c r="AJ507" s="64">
        <v>0</v>
      </c>
      <c r="AK507" s="67">
        <f t="shared" si="177"/>
        <v>1397204.798</v>
      </c>
      <c r="AL507" s="64">
        <v>1290566.18</v>
      </c>
      <c r="AM507" s="68">
        <v>0</v>
      </c>
      <c r="AN507" s="64">
        <v>0</v>
      </c>
      <c r="AO507" s="67">
        <f t="shared" si="178"/>
        <v>1419622.798</v>
      </c>
      <c r="AP507" s="69"/>
      <c r="AQ507" s="69"/>
      <c r="AR507" s="69"/>
      <c r="AS507" s="69"/>
      <c r="AT507" s="69"/>
      <c r="AU507" s="71"/>
      <c r="AV507" s="64">
        <v>0</v>
      </c>
      <c r="AW507" s="64">
        <v>0</v>
      </c>
      <c r="AX507" s="64">
        <v>0</v>
      </c>
      <c r="AY507" s="64">
        <v>0</v>
      </c>
      <c r="AZ507" s="64"/>
      <c r="BA507" s="64"/>
      <c r="BB507" s="64"/>
      <c r="BC507" s="64"/>
      <c r="BD507" s="72">
        <f t="shared" si="179"/>
        <v>1377304</v>
      </c>
      <c r="BE507" s="73">
        <f t="shared" si="171"/>
        <v>976.12</v>
      </c>
      <c r="BF507" s="74">
        <f t="shared" si="188"/>
        <v>3373.62</v>
      </c>
      <c r="BG507" s="66">
        <f t="shared" si="172"/>
        <v>3382872.5</v>
      </c>
      <c r="BH507" s="75">
        <f t="shared" si="180"/>
        <v>1.2686448107990626E-3</v>
      </c>
      <c r="BI507" s="76">
        <f t="shared" si="181"/>
        <v>1.26864481079906E-3</v>
      </c>
      <c r="BJ507" s="76">
        <f>+BI507-'Izračun udjela za 2024. (euri)'!BI507</f>
        <v>7.6067620401361336E-9</v>
      </c>
    </row>
    <row r="508" spans="1:62" ht="15.75" customHeight="1" x14ac:dyDescent="0.25">
      <c r="A508" s="60">
        <v>1</v>
      </c>
      <c r="B508" s="61">
        <v>565</v>
      </c>
      <c r="C508" s="61">
        <v>7</v>
      </c>
      <c r="D508" s="79" t="s">
        <v>87</v>
      </c>
      <c r="E508" s="62" t="s">
        <v>587</v>
      </c>
      <c r="F508" s="63">
        <v>1091</v>
      </c>
      <c r="G508" s="64">
        <v>10</v>
      </c>
      <c r="H508" s="64">
        <v>659401.65</v>
      </c>
      <c r="I508" s="65">
        <v>0</v>
      </c>
      <c r="J508" s="66">
        <v>725341.81500000006</v>
      </c>
      <c r="K508" s="64">
        <v>741898.51</v>
      </c>
      <c r="L508" s="65">
        <v>0</v>
      </c>
      <c r="M508" s="66">
        <v>816088.36100000003</v>
      </c>
      <c r="N508" s="64">
        <v>637166.98</v>
      </c>
      <c r="O508" s="65">
        <v>0</v>
      </c>
      <c r="P508" s="66">
        <v>700883.67800000007</v>
      </c>
      <c r="Q508" s="64">
        <v>844792.73</v>
      </c>
      <c r="R508" s="65">
        <v>0</v>
      </c>
      <c r="S508" s="66">
        <f t="shared" si="173"/>
        <v>929272.00300000003</v>
      </c>
      <c r="T508" s="64">
        <v>650625.34</v>
      </c>
      <c r="U508" s="65">
        <v>0</v>
      </c>
      <c r="V508" s="67">
        <f t="shared" si="174"/>
        <v>715687.87400000007</v>
      </c>
      <c r="W508" s="64">
        <v>1040733</v>
      </c>
      <c r="X508" s="65">
        <v>0</v>
      </c>
      <c r="Y508" s="67">
        <f t="shared" si="170"/>
        <v>1144806.3</v>
      </c>
      <c r="Z508" s="64">
        <v>1177915.6100000001</v>
      </c>
      <c r="AA508" s="68">
        <v>2400</v>
      </c>
      <c r="AB508" s="65">
        <v>0</v>
      </c>
      <c r="AC508" s="67">
        <f t="shared" si="175"/>
        <v>1295707.1710000003</v>
      </c>
      <c r="AD508" s="64">
        <v>1132433.3</v>
      </c>
      <c r="AE508" s="68">
        <v>0</v>
      </c>
      <c r="AF508" s="65">
        <v>0</v>
      </c>
      <c r="AG508" s="67">
        <f t="shared" si="176"/>
        <v>1245676.6300000001</v>
      </c>
      <c r="AH508" s="64">
        <v>1260239.1200000001</v>
      </c>
      <c r="AI508" s="68">
        <v>0</v>
      </c>
      <c r="AJ508" s="64">
        <v>0</v>
      </c>
      <c r="AK508" s="67">
        <f t="shared" si="177"/>
        <v>1386263.0320000001</v>
      </c>
      <c r="AL508" s="64">
        <v>1373416.7</v>
      </c>
      <c r="AM508" s="68">
        <v>0</v>
      </c>
      <c r="AN508" s="64">
        <v>0</v>
      </c>
      <c r="AO508" s="67">
        <f t="shared" si="178"/>
        <v>1510758.37</v>
      </c>
      <c r="AP508" s="69"/>
      <c r="AQ508" s="69"/>
      <c r="AR508" s="69"/>
      <c r="AS508" s="69"/>
      <c r="AT508" s="69"/>
      <c r="AU508" s="71"/>
      <c r="AV508" s="64">
        <v>0</v>
      </c>
      <c r="AW508" s="64">
        <v>0</v>
      </c>
      <c r="AX508" s="64">
        <v>0</v>
      </c>
      <c r="AY508" s="64">
        <v>0</v>
      </c>
      <c r="AZ508" s="64"/>
      <c r="BA508" s="64"/>
      <c r="BB508" s="64"/>
      <c r="BC508" s="64"/>
      <c r="BD508" s="72">
        <f t="shared" si="179"/>
        <v>1316642.3</v>
      </c>
      <c r="BE508" s="73">
        <f t="shared" si="171"/>
        <v>1206.82</v>
      </c>
      <c r="BF508" s="74">
        <f t="shared" si="188"/>
        <v>3373.62</v>
      </c>
      <c r="BG508" s="66">
        <f t="shared" si="172"/>
        <v>2363978.8000000003</v>
      </c>
      <c r="BH508" s="75">
        <f t="shared" si="180"/>
        <v>8.865393057110475E-4</v>
      </c>
      <c r="BI508" s="76">
        <f t="shared" si="181"/>
        <v>8.8653930571104805E-4</v>
      </c>
      <c r="BJ508" s="76">
        <f>+BI508-'Izračun udjela za 2024. (euri)'!BI508</f>
        <v>8.8002089560813845E-9</v>
      </c>
    </row>
    <row r="509" spans="1:62" ht="15.75" customHeight="1" x14ac:dyDescent="0.25">
      <c r="A509" s="60">
        <v>1</v>
      </c>
      <c r="B509" s="61">
        <v>566</v>
      </c>
      <c r="C509" s="61">
        <v>7</v>
      </c>
      <c r="D509" s="79" t="s">
        <v>87</v>
      </c>
      <c r="E509" s="62" t="s">
        <v>588</v>
      </c>
      <c r="F509" s="63">
        <v>747</v>
      </c>
      <c r="G509" s="64">
        <v>10</v>
      </c>
      <c r="H509" s="64">
        <v>300690.34999999998</v>
      </c>
      <c r="I509" s="65">
        <v>0</v>
      </c>
      <c r="J509" s="66">
        <v>330759.38500000001</v>
      </c>
      <c r="K509" s="64">
        <v>186836.95</v>
      </c>
      <c r="L509" s="65">
        <v>0</v>
      </c>
      <c r="M509" s="66">
        <v>205520.64500000002</v>
      </c>
      <c r="N509" s="64">
        <v>130471.95</v>
      </c>
      <c r="O509" s="65">
        <v>0</v>
      </c>
      <c r="P509" s="66">
        <v>143519.14500000002</v>
      </c>
      <c r="Q509" s="64">
        <v>154254.41</v>
      </c>
      <c r="R509" s="65">
        <v>0</v>
      </c>
      <c r="S509" s="66">
        <f t="shared" si="173"/>
        <v>169679.85100000002</v>
      </c>
      <c r="T509" s="64">
        <v>55568.52</v>
      </c>
      <c r="U509" s="65">
        <v>0</v>
      </c>
      <c r="V509" s="67">
        <f t="shared" si="174"/>
        <v>61125.372000000003</v>
      </c>
      <c r="W509" s="64">
        <v>204078.97</v>
      </c>
      <c r="X509" s="65">
        <v>0</v>
      </c>
      <c r="Y509" s="67">
        <f t="shared" si="170"/>
        <v>224486.86700000003</v>
      </c>
      <c r="Z509" s="64">
        <v>292349.89</v>
      </c>
      <c r="AA509" s="68">
        <v>0</v>
      </c>
      <c r="AB509" s="65">
        <v>0</v>
      </c>
      <c r="AC509" s="67">
        <f t="shared" si="175"/>
        <v>321584.87900000002</v>
      </c>
      <c r="AD509" s="64">
        <v>317082.62</v>
      </c>
      <c r="AE509" s="68">
        <v>0</v>
      </c>
      <c r="AF509" s="65">
        <v>0</v>
      </c>
      <c r="AG509" s="67">
        <f t="shared" si="176"/>
        <v>348790.88200000004</v>
      </c>
      <c r="AH509" s="64">
        <v>330259.62</v>
      </c>
      <c r="AI509" s="68">
        <v>0</v>
      </c>
      <c r="AJ509" s="64">
        <v>0</v>
      </c>
      <c r="AK509" s="67">
        <f t="shared" si="177"/>
        <v>363285.58200000005</v>
      </c>
      <c r="AL509" s="64">
        <v>367120.13</v>
      </c>
      <c r="AM509" s="68">
        <v>0</v>
      </c>
      <c r="AN509" s="64">
        <v>0</v>
      </c>
      <c r="AO509" s="67">
        <f t="shared" si="178"/>
        <v>403832.14300000004</v>
      </c>
      <c r="AP509" s="69"/>
      <c r="AQ509" s="69"/>
      <c r="AR509" s="69"/>
      <c r="AS509" s="69"/>
      <c r="AT509" s="69"/>
      <c r="AU509" s="71"/>
      <c r="AV509" s="64">
        <v>0</v>
      </c>
      <c r="AW509" s="64">
        <v>0</v>
      </c>
      <c r="AX509" s="64">
        <v>0</v>
      </c>
      <c r="AY509" s="64">
        <v>0</v>
      </c>
      <c r="AZ509" s="64"/>
      <c r="BA509" s="64"/>
      <c r="BB509" s="64"/>
      <c r="BC509" s="64"/>
      <c r="BD509" s="72">
        <f t="shared" si="179"/>
        <v>332396.07</v>
      </c>
      <c r="BE509" s="73">
        <f t="shared" si="171"/>
        <v>444.97</v>
      </c>
      <c r="BF509" s="74">
        <f t="shared" si="188"/>
        <v>3373.62</v>
      </c>
      <c r="BG509" s="66">
        <f t="shared" si="172"/>
        <v>2187701.5499999998</v>
      </c>
      <c r="BH509" s="75">
        <f t="shared" si="180"/>
        <v>8.2043181319560996E-4</v>
      </c>
      <c r="BI509" s="76">
        <f t="shared" si="181"/>
        <v>8.2043181319560996E-4</v>
      </c>
      <c r="BJ509" s="76">
        <f>+BI509-'Izračun udjela za 2024. (euri)'!BI509</f>
        <v>1.562035826293412E-8</v>
      </c>
    </row>
    <row r="510" spans="1:62" ht="15.75" customHeight="1" x14ac:dyDescent="0.25">
      <c r="A510" s="60">
        <v>1</v>
      </c>
      <c r="B510" s="61">
        <v>567</v>
      </c>
      <c r="C510" s="61">
        <v>12</v>
      </c>
      <c r="D510" s="79" t="s">
        <v>87</v>
      </c>
      <c r="E510" s="62" t="s">
        <v>589</v>
      </c>
      <c r="F510" s="63">
        <v>2727</v>
      </c>
      <c r="G510" s="64">
        <v>10</v>
      </c>
      <c r="H510" s="64">
        <v>3228682.45</v>
      </c>
      <c r="I510" s="65">
        <v>152209.97039999999</v>
      </c>
      <c r="J510" s="66">
        <v>3384119.7275600005</v>
      </c>
      <c r="K510" s="64">
        <v>2994358.51</v>
      </c>
      <c r="L510" s="65">
        <v>141163.25150000001</v>
      </c>
      <c r="M510" s="66">
        <v>3138514.7843499999</v>
      </c>
      <c r="N510" s="64">
        <v>2732296.85</v>
      </c>
      <c r="O510" s="65">
        <v>128807.38679999999</v>
      </c>
      <c r="P510" s="66">
        <v>2863838.4095200002</v>
      </c>
      <c r="Q510" s="64">
        <v>2793120.89</v>
      </c>
      <c r="R510" s="65">
        <v>133156.0796</v>
      </c>
      <c r="S510" s="66">
        <f t="shared" si="173"/>
        <v>2925961.2914400008</v>
      </c>
      <c r="T510" s="64">
        <v>1898235.74</v>
      </c>
      <c r="U510" s="65">
        <v>92163.344253999996</v>
      </c>
      <c r="V510" s="67">
        <f t="shared" si="174"/>
        <v>1986679.6353206004</v>
      </c>
      <c r="W510" s="64">
        <v>2917912.81</v>
      </c>
      <c r="X510" s="65">
        <v>138948.26105199999</v>
      </c>
      <c r="Y510" s="67">
        <f t="shared" si="170"/>
        <v>3056861.0038428004</v>
      </c>
      <c r="Z510" s="64">
        <v>3685714.65</v>
      </c>
      <c r="AA510" s="68">
        <v>9984</v>
      </c>
      <c r="AB510" s="65">
        <v>206994.462126</v>
      </c>
      <c r="AC510" s="67">
        <f t="shared" si="175"/>
        <v>3826592.2066614004</v>
      </c>
      <c r="AD510" s="64">
        <v>3504662.85</v>
      </c>
      <c r="AE510" s="68">
        <v>6100.14</v>
      </c>
      <c r="AF510" s="65">
        <v>318606.10710800003</v>
      </c>
      <c r="AG510" s="67">
        <f t="shared" si="176"/>
        <v>3504662.4171812003</v>
      </c>
      <c r="AH510" s="64">
        <v>4081343.69</v>
      </c>
      <c r="AI510" s="68">
        <v>1171.97</v>
      </c>
      <c r="AJ510" s="64">
        <v>371032.41587099998</v>
      </c>
      <c r="AK510" s="67">
        <f t="shared" si="177"/>
        <v>4081342.4015419004</v>
      </c>
      <c r="AL510" s="64">
        <v>4668158.21</v>
      </c>
      <c r="AM510" s="68">
        <v>2925</v>
      </c>
      <c r="AN510" s="64">
        <v>424379.31277100003</v>
      </c>
      <c r="AO510" s="67">
        <f t="shared" si="178"/>
        <v>4668239.2869519005</v>
      </c>
      <c r="AP510" s="69"/>
      <c r="AQ510" s="69"/>
      <c r="AR510" s="69"/>
      <c r="AS510" s="69"/>
      <c r="AT510" s="69"/>
      <c r="AU510" s="71"/>
      <c r="AV510" s="64">
        <v>0</v>
      </c>
      <c r="AW510" s="64">
        <v>0</v>
      </c>
      <c r="AX510" s="64">
        <v>0</v>
      </c>
      <c r="AY510" s="64">
        <v>2</v>
      </c>
      <c r="AZ510" s="64"/>
      <c r="BA510" s="64"/>
      <c r="BB510" s="64"/>
      <c r="BC510" s="64"/>
      <c r="BD510" s="72">
        <f t="shared" si="179"/>
        <v>3827539.46</v>
      </c>
      <c r="BE510" s="73">
        <f t="shared" si="171"/>
        <v>1403.57</v>
      </c>
      <c r="BF510" s="74">
        <f t="shared" si="188"/>
        <v>3373.62</v>
      </c>
      <c r="BG510" s="66">
        <f t="shared" si="172"/>
        <v>5372326.3499999996</v>
      </c>
      <c r="BH510" s="75">
        <f t="shared" si="180"/>
        <v>2.0147297735420323E-3</v>
      </c>
      <c r="BI510" s="76">
        <f t="shared" si="181"/>
        <v>2.0147297735420302E-3</v>
      </c>
      <c r="BJ510" s="76">
        <f>+BI510-'Izračun udjela za 2024. (euri)'!BI510</f>
        <v>7.4944791840329816E-8</v>
      </c>
    </row>
    <row r="511" spans="1:62" ht="15.75" customHeight="1" x14ac:dyDescent="0.25">
      <c r="A511" s="60">
        <v>1</v>
      </c>
      <c r="B511" s="61">
        <v>568</v>
      </c>
      <c r="C511" s="61">
        <v>12</v>
      </c>
      <c r="D511" s="79" t="s">
        <v>87</v>
      </c>
      <c r="E511" s="62" t="s">
        <v>590</v>
      </c>
      <c r="F511" s="63">
        <v>1058</v>
      </c>
      <c r="G511" s="64">
        <v>10</v>
      </c>
      <c r="H511" s="64">
        <v>441058.78</v>
      </c>
      <c r="I511" s="65">
        <v>104098.015</v>
      </c>
      <c r="J511" s="66">
        <v>370656.84150000004</v>
      </c>
      <c r="K511" s="64">
        <v>501812.44</v>
      </c>
      <c r="L511" s="65">
        <v>112219.056</v>
      </c>
      <c r="M511" s="66">
        <v>428552.72240000003</v>
      </c>
      <c r="N511" s="64">
        <v>385773</v>
      </c>
      <c r="O511" s="65">
        <v>34719.836000000003</v>
      </c>
      <c r="P511" s="66">
        <v>386158.4804</v>
      </c>
      <c r="Q511" s="64">
        <v>640039.75</v>
      </c>
      <c r="R511" s="65">
        <v>58252.824200000003</v>
      </c>
      <c r="S511" s="66">
        <f t="shared" si="173"/>
        <v>639965.61838</v>
      </c>
      <c r="T511" s="64">
        <v>530587.59</v>
      </c>
      <c r="U511" s="65">
        <v>48608.715046999998</v>
      </c>
      <c r="V511" s="67">
        <f t="shared" si="174"/>
        <v>530176.76244830003</v>
      </c>
      <c r="W511" s="64">
        <v>910445.07</v>
      </c>
      <c r="X511" s="65">
        <v>82768.131517999995</v>
      </c>
      <c r="Y511" s="67">
        <f t="shared" si="170"/>
        <v>910444.63233019994</v>
      </c>
      <c r="Z511" s="64">
        <v>1077015.75</v>
      </c>
      <c r="AA511" s="68">
        <v>660</v>
      </c>
      <c r="AB511" s="65">
        <v>97910.973517999999</v>
      </c>
      <c r="AC511" s="67">
        <f t="shared" si="175"/>
        <v>1077015.2541302</v>
      </c>
      <c r="AD511" s="64">
        <v>964622</v>
      </c>
      <c r="AE511" s="68">
        <v>0</v>
      </c>
      <c r="AF511" s="65">
        <v>87757.162242999999</v>
      </c>
      <c r="AG511" s="67">
        <f t="shared" si="176"/>
        <v>964551.32153270009</v>
      </c>
      <c r="AH511" s="64">
        <v>1164192.6399999999</v>
      </c>
      <c r="AI511" s="68">
        <v>0</v>
      </c>
      <c r="AJ511" s="64">
        <v>105801.532611</v>
      </c>
      <c r="AK511" s="67">
        <f t="shared" si="177"/>
        <v>1164230.2181278998</v>
      </c>
      <c r="AL511" s="64">
        <v>1551049.25</v>
      </c>
      <c r="AM511" s="68">
        <v>0</v>
      </c>
      <c r="AN511" s="64">
        <v>141004.973834</v>
      </c>
      <c r="AO511" s="67">
        <f t="shared" si="178"/>
        <v>1551048.7037826001</v>
      </c>
      <c r="AP511" s="69"/>
      <c r="AQ511" s="69"/>
      <c r="AR511" s="69"/>
      <c r="AS511" s="69"/>
      <c r="AT511" s="69"/>
      <c r="AU511" s="71"/>
      <c r="AV511" s="64">
        <v>0</v>
      </c>
      <c r="AW511" s="64">
        <v>0</v>
      </c>
      <c r="AX511" s="64">
        <v>0</v>
      </c>
      <c r="AY511" s="64">
        <v>0</v>
      </c>
      <c r="AZ511" s="64"/>
      <c r="BA511" s="64"/>
      <c r="BB511" s="64"/>
      <c r="BC511" s="64"/>
      <c r="BD511" s="72">
        <f t="shared" si="179"/>
        <v>1133458.03</v>
      </c>
      <c r="BE511" s="73">
        <f t="shared" si="171"/>
        <v>1071.32</v>
      </c>
      <c r="BF511" s="74">
        <f t="shared" si="188"/>
        <v>3373.62</v>
      </c>
      <c r="BG511" s="66">
        <f t="shared" si="172"/>
        <v>2435833.4000000004</v>
      </c>
      <c r="BH511" s="75">
        <f t="shared" si="180"/>
        <v>9.1348621707765753E-4</v>
      </c>
      <c r="BI511" s="76">
        <f t="shared" si="181"/>
        <v>9.1348621707765796E-4</v>
      </c>
      <c r="BJ511" s="76">
        <f>+BI511-'Izračun udjela za 2024. (euri)'!BI511</f>
        <v>2.0140975963965115E-8</v>
      </c>
    </row>
    <row r="512" spans="1:62" ht="15.75" customHeight="1" x14ac:dyDescent="0.25">
      <c r="A512" s="60">
        <v>1</v>
      </c>
      <c r="B512" s="61">
        <v>569</v>
      </c>
      <c r="C512" s="61">
        <v>12</v>
      </c>
      <c r="D512" s="79" t="s">
        <v>87</v>
      </c>
      <c r="E512" s="62" t="s">
        <v>591</v>
      </c>
      <c r="F512" s="63">
        <v>2168</v>
      </c>
      <c r="G512" s="64">
        <v>10</v>
      </c>
      <c r="H512" s="64">
        <v>1703248.52</v>
      </c>
      <c r="I512" s="65">
        <v>0</v>
      </c>
      <c r="J512" s="66">
        <v>1873573.3720000002</v>
      </c>
      <c r="K512" s="64">
        <v>1637830.61</v>
      </c>
      <c r="L512" s="65">
        <v>0</v>
      </c>
      <c r="M512" s="66">
        <v>1801613.6710000003</v>
      </c>
      <c r="N512" s="64">
        <v>1738135.02</v>
      </c>
      <c r="O512" s="65">
        <v>0</v>
      </c>
      <c r="P512" s="66">
        <v>1911948.5220000001</v>
      </c>
      <c r="Q512" s="64">
        <v>1654868.68</v>
      </c>
      <c r="R512" s="65">
        <v>0</v>
      </c>
      <c r="S512" s="66">
        <f t="shared" si="173"/>
        <v>1820355.5480000002</v>
      </c>
      <c r="T512" s="64">
        <v>1281928.27</v>
      </c>
      <c r="U512" s="65">
        <v>0</v>
      </c>
      <c r="V512" s="67">
        <f t="shared" si="174"/>
        <v>1410121.0970000001</v>
      </c>
      <c r="W512" s="64">
        <v>1904776.65</v>
      </c>
      <c r="X512" s="65">
        <v>0</v>
      </c>
      <c r="Y512" s="67">
        <f t="shared" si="170"/>
        <v>2095254.3150000002</v>
      </c>
      <c r="Z512" s="64">
        <v>2829058.13</v>
      </c>
      <c r="AA512" s="68">
        <v>6810.3</v>
      </c>
      <c r="AB512" s="65">
        <v>0</v>
      </c>
      <c r="AC512" s="67">
        <f t="shared" si="175"/>
        <v>3111963.943</v>
      </c>
      <c r="AD512" s="64">
        <v>3018832.83</v>
      </c>
      <c r="AE512" s="68">
        <v>0</v>
      </c>
      <c r="AF512" s="65">
        <v>0</v>
      </c>
      <c r="AG512" s="67">
        <f t="shared" si="176"/>
        <v>3320716.1130000004</v>
      </c>
      <c r="AH512" s="64">
        <v>3534032.09</v>
      </c>
      <c r="AI512" s="68">
        <v>0</v>
      </c>
      <c r="AJ512" s="64">
        <v>0</v>
      </c>
      <c r="AK512" s="67">
        <f t="shared" si="177"/>
        <v>3887435.2990000001</v>
      </c>
      <c r="AL512" s="64">
        <v>4000979.03</v>
      </c>
      <c r="AM512" s="68">
        <v>233.97</v>
      </c>
      <c r="AN512" s="64">
        <v>0</v>
      </c>
      <c r="AO512" s="67">
        <f t="shared" si="178"/>
        <v>4401076.9330000002</v>
      </c>
      <c r="AP512" s="69"/>
      <c r="AQ512" s="69"/>
      <c r="AR512" s="69"/>
      <c r="AS512" s="69"/>
      <c r="AT512" s="69"/>
      <c r="AU512" s="71"/>
      <c r="AV512" s="64">
        <v>0</v>
      </c>
      <c r="AW512" s="64">
        <v>0</v>
      </c>
      <c r="AX512" s="64">
        <v>0</v>
      </c>
      <c r="AY512" s="64">
        <v>0</v>
      </c>
      <c r="AZ512" s="64"/>
      <c r="BA512" s="64"/>
      <c r="BB512" s="64"/>
      <c r="BC512" s="64"/>
      <c r="BD512" s="72">
        <f t="shared" si="179"/>
        <v>3363289.32</v>
      </c>
      <c r="BE512" s="73">
        <f t="shared" si="171"/>
        <v>1551.33</v>
      </c>
      <c r="BF512" s="74">
        <f t="shared" si="188"/>
        <v>3373.62</v>
      </c>
      <c r="BG512" s="66">
        <f t="shared" si="172"/>
        <v>3950724.7199999997</v>
      </c>
      <c r="BH512" s="75">
        <f t="shared" si="180"/>
        <v>1.4816007446108535E-3</v>
      </c>
      <c r="BI512" s="76">
        <f t="shared" si="181"/>
        <v>1.48160074461085E-3</v>
      </c>
      <c r="BJ512" s="76">
        <f>+BI512-'Izračun udjela za 2024. (euri)'!BI512</f>
        <v>5.3094842570071063E-8</v>
      </c>
    </row>
    <row r="513" spans="1:62" ht="15.75" customHeight="1" x14ac:dyDescent="0.25">
      <c r="A513" s="60">
        <v>1</v>
      </c>
      <c r="B513" s="61">
        <v>570</v>
      </c>
      <c r="C513" s="61">
        <v>12</v>
      </c>
      <c r="D513" s="79" t="s">
        <v>87</v>
      </c>
      <c r="E513" s="62" t="s">
        <v>592</v>
      </c>
      <c r="F513" s="63">
        <v>2028</v>
      </c>
      <c r="G513" s="64">
        <v>10</v>
      </c>
      <c r="H513" s="64">
        <v>1032972.18</v>
      </c>
      <c r="I513" s="65">
        <v>0</v>
      </c>
      <c r="J513" s="66">
        <v>1136269.398</v>
      </c>
      <c r="K513" s="64">
        <v>1164832.8700000001</v>
      </c>
      <c r="L513" s="65">
        <v>0</v>
      </c>
      <c r="M513" s="66">
        <v>1281316.1570000001</v>
      </c>
      <c r="N513" s="64">
        <v>951043.99</v>
      </c>
      <c r="O513" s="65">
        <v>0</v>
      </c>
      <c r="P513" s="66">
        <v>1046148.3890000001</v>
      </c>
      <c r="Q513" s="64">
        <v>1315151.95</v>
      </c>
      <c r="R513" s="65">
        <v>0</v>
      </c>
      <c r="S513" s="66">
        <f t="shared" si="173"/>
        <v>1446667.145</v>
      </c>
      <c r="T513" s="64">
        <v>772141.82</v>
      </c>
      <c r="U513" s="65">
        <v>0</v>
      </c>
      <c r="V513" s="67">
        <f t="shared" si="174"/>
        <v>849356.00199999998</v>
      </c>
      <c r="W513" s="64">
        <v>1353660.07</v>
      </c>
      <c r="X513" s="65">
        <v>0</v>
      </c>
      <c r="Y513" s="67">
        <f t="shared" si="170"/>
        <v>1489026.0770000003</v>
      </c>
      <c r="Z513" s="64">
        <v>1559919.97</v>
      </c>
      <c r="AA513" s="68">
        <v>5945</v>
      </c>
      <c r="AB513" s="65">
        <v>0</v>
      </c>
      <c r="AC513" s="67">
        <f t="shared" si="175"/>
        <v>1715911.9670000002</v>
      </c>
      <c r="AD513" s="64">
        <v>1744421.6</v>
      </c>
      <c r="AE513" s="68">
        <v>400</v>
      </c>
      <c r="AF513" s="65">
        <v>0</v>
      </c>
      <c r="AG513" s="67">
        <f t="shared" si="176"/>
        <v>1918863.7600000002</v>
      </c>
      <c r="AH513" s="64">
        <v>1692384.63</v>
      </c>
      <c r="AI513" s="68">
        <v>0</v>
      </c>
      <c r="AJ513" s="64">
        <v>0</v>
      </c>
      <c r="AK513" s="67">
        <f t="shared" si="177"/>
        <v>1861623.0930000001</v>
      </c>
      <c r="AL513" s="64">
        <v>1742650.12</v>
      </c>
      <c r="AM513" s="68">
        <v>750</v>
      </c>
      <c r="AN513" s="64">
        <v>0</v>
      </c>
      <c r="AO513" s="67">
        <f t="shared" si="178"/>
        <v>1919390.1320000002</v>
      </c>
      <c r="AP513" s="69"/>
      <c r="AQ513" s="69"/>
      <c r="AR513" s="69"/>
      <c r="AS513" s="69"/>
      <c r="AT513" s="69"/>
      <c r="AU513" s="71"/>
      <c r="AV513" s="64">
        <v>0</v>
      </c>
      <c r="AW513" s="64">
        <v>0</v>
      </c>
      <c r="AX513" s="64">
        <v>0</v>
      </c>
      <c r="AY513" s="64">
        <v>2</v>
      </c>
      <c r="AZ513" s="64"/>
      <c r="BA513" s="64"/>
      <c r="BB513" s="64"/>
      <c r="BC513" s="64"/>
      <c r="BD513" s="72">
        <f t="shared" si="179"/>
        <v>1780963.01</v>
      </c>
      <c r="BE513" s="73">
        <f t="shared" si="171"/>
        <v>878.19</v>
      </c>
      <c r="BF513" s="74">
        <f t="shared" si="188"/>
        <v>3373.62</v>
      </c>
      <c r="BG513" s="66">
        <f t="shared" si="172"/>
        <v>5060732.04</v>
      </c>
      <c r="BH513" s="75">
        <f t="shared" si="180"/>
        <v>1.8978756785514544E-3</v>
      </c>
      <c r="BI513" s="76">
        <f t="shared" si="181"/>
        <v>1.8978756785514501E-3</v>
      </c>
      <c r="BJ513" s="76">
        <f>+BI513-'Izračun udjela za 2024. (euri)'!BI513</f>
        <v>5.3926129000170936E-8</v>
      </c>
    </row>
    <row r="514" spans="1:62" ht="15.75" customHeight="1" x14ac:dyDescent="0.25">
      <c r="A514" s="60">
        <v>1</v>
      </c>
      <c r="B514" s="61">
        <v>571</v>
      </c>
      <c r="C514" s="61">
        <v>13</v>
      </c>
      <c r="D514" s="79" t="s">
        <v>87</v>
      </c>
      <c r="E514" s="62" t="s">
        <v>593</v>
      </c>
      <c r="F514" s="63">
        <v>1258</v>
      </c>
      <c r="G514" s="64">
        <v>10</v>
      </c>
      <c r="H514" s="64">
        <v>967990.26</v>
      </c>
      <c r="I514" s="65">
        <v>0</v>
      </c>
      <c r="J514" s="66">
        <v>1064789.2860000001</v>
      </c>
      <c r="K514" s="64">
        <v>1066021.56</v>
      </c>
      <c r="L514" s="65">
        <v>0</v>
      </c>
      <c r="M514" s="66">
        <v>1172623.7160000002</v>
      </c>
      <c r="N514" s="64">
        <v>988167.56</v>
      </c>
      <c r="O514" s="65">
        <v>0</v>
      </c>
      <c r="P514" s="66">
        <v>1086984.3160000001</v>
      </c>
      <c r="Q514" s="64">
        <v>1108820.3400000001</v>
      </c>
      <c r="R514" s="65">
        <v>0</v>
      </c>
      <c r="S514" s="66">
        <f t="shared" si="173"/>
        <v>1219702.3740000003</v>
      </c>
      <c r="T514" s="64">
        <v>927054.95</v>
      </c>
      <c r="U514" s="65">
        <v>0</v>
      </c>
      <c r="V514" s="67">
        <f t="shared" si="174"/>
        <v>1019760.4450000001</v>
      </c>
      <c r="W514" s="64">
        <v>1171985.1299999999</v>
      </c>
      <c r="X514" s="65">
        <v>0</v>
      </c>
      <c r="Y514" s="67">
        <f t="shared" si="170"/>
        <v>1289183.6429999999</v>
      </c>
      <c r="Z514" s="64">
        <v>1464977.92</v>
      </c>
      <c r="AA514" s="68">
        <v>27823.35</v>
      </c>
      <c r="AB514" s="65">
        <v>0</v>
      </c>
      <c r="AC514" s="67">
        <f t="shared" si="175"/>
        <v>1874570.027</v>
      </c>
      <c r="AD514" s="64">
        <v>1365525.65</v>
      </c>
      <c r="AE514" s="68">
        <v>23851.75</v>
      </c>
      <c r="AF514" s="65">
        <v>0</v>
      </c>
      <c r="AG514" s="67">
        <f t="shared" si="176"/>
        <v>1779441.29</v>
      </c>
      <c r="AH514" s="64">
        <v>1338936.46</v>
      </c>
      <c r="AI514" s="68">
        <v>28012.32</v>
      </c>
      <c r="AJ514" s="64">
        <v>0</v>
      </c>
      <c r="AK514" s="67">
        <f t="shared" si="177"/>
        <v>1813266.554</v>
      </c>
      <c r="AL514" s="64">
        <v>1595708.8</v>
      </c>
      <c r="AM514" s="68">
        <v>39044.1</v>
      </c>
      <c r="AN514" s="64">
        <v>0</v>
      </c>
      <c r="AO514" s="67">
        <f t="shared" si="178"/>
        <v>2114931.17</v>
      </c>
      <c r="AP514" s="69"/>
      <c r="AQ514" s="69"/>
      <c r="AR514" s="69"/>
      <c r="AS514" s="69"/>
      <c r="AT514" s="69"/>
      <c r="AU514" s="71"/>
      <c r="AV514" s="64">
        <v>178</v>
      </c>
      <c r="AW514" s="64">
        <v>184</v>
      </c>
      <c r="AX514" s="64">
        <v>225</v>
      </c>
      <c r="AY514" s="64">
        <v>244</v>
      </c>
      <c r="AZ514" s="64"/>
      <c r="BA514" s="64"/>
      <c r="BB514" s="64"/>
      <c r="BC514" s="64"/>
      <c r="BD514" s="72">
        <f t="shared" si="179"/>
        <v>1774278.54</v>
      </c>
      <c r="BE514" s="73">
        <f t="shared" si="171"/>
        <v>1410.4</v>
      </c>
      <c r="BF514" s="74">
        <f t="shared" si="188"/>
        <v>3373.62</v>
      </c>
      <c r="BG514" s="66">
        <f t="shared" si="172"/>
        <v>2469730.7599999998</v>
      </c>
      <c r="BH514" s="75">
        <f t="shared" si="180"/>
        <v>9.2619840468265505E-4</v>
      </c>
      <c r="BI514" s="76">
        <f t="shared" si="181"/>
        <v>9.2619840468265505E-4</v>
      </c>
      <c r="BJ514" s="76">
        <f>+BI514-'Izračun udjela za 2024. (euri)'!BI514</f>
        <v>1.1489905726077415E-8</v>
      </c>
    </row>
    <row r="515" spans="1:62" ht="15.75" customHeight="1" x14ac:dyDescent="0.25">
      <c r="A515" s="60">
        <v>1</v>
      </c>
      <c r="B515" s="61">
        <v>572</v>
      </c>
      <c r="C515" s="61">
        <v>13</v>
      </c>
      <c r="D515" s="79" t="s">
        <v>87</v>
      </c>
      <c r="E515" s="62" t="s">
        <v>594</v>
      </c>
      <c r="F515" s="63">
        <v>628</v>
      </c>
      <c r="G515" s="64">
        <v>10</v>
      </c>
      <c r="H515" s="64">
        <v>1234565.03</v>
      </c>
      <c r="I515" s="65">
        <v>0</v>
      </c>
      <c r="J515" s="66">
        <v>1358021.5330000001</v>
      </c>
      <c r="K515" s="64">
        <v>1533550.38</v>
      </c>
      <c r="L515" s="65">
        <v>0</v>
      </c>
      <c r="M515" s="66">
        <v>1686905.4180000001</v>
      </c>
      <c r="N515" s="64">
        <v>1481380.34</v>
      </c>
      <c r="O515" s="65">
        <v>0</v>
      </c>
      <c r="P515" s="66">
        <v>1629518.3740000003</v>
      </c>
      <c r="Q515" s="64">
        <v>1469823.31</v>
      </c>
      <c r="R515" s="65">
        <v>0</v>
      </c>
      <c r="S515" s="66">
        <f t="shared" si="173"/>
        <v>1616805.6410000003</v>
      </c>
      <c r="T515" s="64">
        <v>1145227.82</v>
      </c>
      <c r="U515" s="65">
        <v>0</v>
      </c>
      <c r="V515" s="67">
        <f t="shared" si="174"/>
        <v>1259750.6020000002</v>
      </c>
      <c r="W515" s="64">
        <v>1617494.18</v>
      </c>
      <c r="X515" s="65">
        <v>0</v>
      </c>
      <c r="Y515" s="67">
        <f t="shared" si="170"/>
        <v>1779243.598</v>
      </c>
      <c r="Z515" s="64">
        <v>2108659.08</v>
      </c>
      <c r="AA515" s="68">
        <v>151276.1</v>
      </c>
      <c r="AB515" s="65">
        <v>0</v>
      </c>
      <c r="AC515" s="67">
        <f t="shared" si="175"/>
        <v>3030921.2780000004</v>
      </c>
      <c r="AD515" s="64">
        <v>1957384.42</v>
      </c>
      <c r="AE515" s="68">
        <v>103077.06</v>
      </c>
      <c r="AF515" s="65">
        <v>0</v>
      </c>
      <c r="AG515" s="67">
        <f t="shared" si="176"/>
        <v>2935688.0959999999</v>
      </c>
      <c r="AH515" s="64">
        <v>1902639.2</v>
      </c>
      <c r="AI515" s="68">
        <v>171378.97</v>
      </c>
      <c r="AJ515" s="64">
        <v>0</v>
      </c>
      <c r="AK515" s="67">
        <f t="shared" si="177"/>
        <v>2826736.253</v>
      </c>
      <c r="AL515" s="64">
        <v>2078131.85</v>
      </c>
      <c r="AM515" s="68">
        <v>189121.86</v>
      </c>
      <c r="AN515" s="64">
        <v>0</v>
      </c>
      <c r="AO515" s="67">
        <f t="shared" si="178"/>
        <v>3026660.9890000005</v>
      </c>
      <c r="AP515" s="69"/>
      <c r="AQ515" s="69"/>
      <c r="AR515" s="69"/>
      <c r="AS515" s="69"/>
      <c r="AT515" s="69"/>
      <c r="AU515" s="71"/>
      <c r="AV515" s="64">
        <v>532</v>
      </c>
      <c r="AW515" s="64">
        <v>543</v>
      </c>
      <c r="AX515" s="64">
        <v>559</v>
      </c>
      <c r="AY515" s="64">
        <v>575</v>
      </c>
      <c r="AZ515" s="64"/>
      <c r="BA515" s="64"/>
      <c r="BB515" s="64"/>
      <c r="BC515" s="64"/>
      <c r="BD515" s="72">
        <f t="shared" si="179"/>
        <v>2719850.04</v>
      </c>
      <c r="BE515" s="73">
        <f t="shared" si="171"/>
        <v>4330.97</v>
      </c>
      <c r="BF515" s="74">
        <f t="shared" si="188"/>
        <v>3373.62</v>
      </c>
      <c r="BG515" s="66">
        <f t="shared" si="172"/>
        <v>0</v>
      </c>
      <c r="BH515" s="75">
        <f t="shared" si="180"/>
        <v>0</v>
      </c>
      <c r="BI515" s="76">
        <f t="shared" si="181"/>
        <v>0</v>
      </c>
      <c r="BJ515" s="76">
        <f>+BI515-'Izračun udjela za 2024. (euri)'!BI515</f>
        <v>0</v>
      </c>
    </row>
    <row r="516" spans="1:62" ht="15.75" customHeight="1" x14ac:dyDescent="0.25">
      <c r="A516" s="60">
        <v>1</v>
      </c>
      <c r="B516" s="61">
        <v>573</v>
      </c>
      <c r="C516" s="61">
        <v>13</v>
      </c>
      <c r="D516" s="79" t="s">
        <v>87</v>
      </c>
      <c r="E516" s="62" t="s">
        <v>595</v>
      </c>
      <c r="F516" s="63">
        <v>669</v>
      </c>
      <c r="G516" s="64">
        <v>10</v>
      </c>
      <c r="H516" s="64">
        <v>758434.69</v>
      </c>
      <c r="I516" s="65">
        <v>0</v>
      </c>
      <c r="J516" s="66">
        <v>834278.15899999999</v>
      </c>
      <c r="K516" s="64">
        <v>1120020.1000000001</v>
      </c>
      <c r="L516" s="65">
        <v>0</v>
      </c>
      <c r="M516" s="66">
        <v>1232022.1100000001</v>
      </c>
      <c r="N516" s="64">
        <v>799604.9</v>
      </c>
      <c r="O516" s="65">
        <v>0</v>
      </c>
      <c r="P516" s="66">
        <v>879565.39000000013</v>
      </c>
      <c r="Q516" s="64">
        <v>991764.93</v>
      </c>
      <c r="R516" s="65">
        <v>0</v>
      </c>
      <c r="S516" s="66">
        <f t="shared" si="173"/>
        <v>1090941.4230000002</v>
      </c>
      <c r="T516" s="64">
        <v>1523292.21</v>
      </c>
      <c r="U516" s="65">
        <v>0</v>
      </c>
      <c r="V516" s="67">
        <f t="shared" si="174"/>
        <v>1675621.4310000001</v>
      </c>
      <c r="W516" s="64">
        <v>2201263.46</v>
      </c>
      <c r="X516" s="65">
        <v>0</v>
      </c>
      <c r="Y516" s="67">
        <f t="shared" si="170"/>
        <v>2421389.8060000003</v>
      </c>
      <c r="Z516" s="64">
        <v>1994873.09</v>
      </c>
      <c r="AA516" s="68">
        <v>191483.94</v>
      </c>
      <c r="AB516" s="65">
        <v>0</v>
      </c>
      <c r="AC516" s="67">
        <f t="shared" si="175"/>
        <v>4514828.0650000004</v>
      </c>
      <c r="AD516" s="64">
        <v>1673798.94</v>
      </c>
      <c r="AE516" s="68">
        <v>283097.46000000002</v>
      </c>
      <c r="AF516" s="65">
        <v>0</v>
      </c>
      <c r="AG516" s="67">
        <f t="shared" si="176"/>
        <v>4087271.6280000005</v>
      </c>
      <c r="AH516" s="64">
        <v>1989356.73</v>
      </c>
      <c r="AI516" s="68">
        <v>368590.5</v>
      </c>
      <c r="AJ516" s="64">
        <v>0</v>
      </c>
      <c r="AK516" s="67">
        <f t="shared" si="177"/>
        <v>4447592.8530000001</v>
      </c>
      <c r="AL516" s="64">
        <v>1742423.03</v>
      </c>
      <c r="AM516" s="68">
        <v>410899.41</v>
      </c>
      <c r="AN516" s="64">
        <v>0</v>
      </c>
      <c r="AO516" s="67">
        <f t="shared" si="178"/>
        <v>3947925.9820000003</v>
      </c>
      <c r="AP516" s="69"/>
      <c r="AQ516" s="69"/>
      <c r="AR516" s="69"/>
      <c r="AS516" s="69"/>
      <c r="AT516" s="69"/>
      <c r="AU516" s="71"/>
      <c r="AV516" s="64">
        <v>1534</v>
      </c>
      <c r="AW516" s="64">
        <v>1550</v>
      </c>
      <c r="AX516" s="64">
        <v>1615</v>
      </c>
      <c r="AY516" s="64">
        <v>1505</v>
      </c>
      <c r="AZ516" s="64"/>
      <c r="BA516" s="64"/>
      <c r="BB516" s="64"/>
      <c r="BC516" s="64"/>
      <c r="BD516" s="72">
        <f t="shared" si="179"/>
        <v>3883801.67</v>
      </c>
      <c r="BE516" s="73">
        <f t="shared" si="171"/>
        <v>5805.38</v>
      </c>
      <c r="BF516" s="74">
        <f t="shared" si="188"/>
        <v>3373.62</v>
      </c>
      <c r="BG516" s="66">
        <f t="shared" si="172"/>
        <v>0</v>
      </c>
      <c r="BH516" s="75">
        <f t="shared" si="180"/>
        <v>0</v>
      </c>
      <c r="BI516" s="76">
        <f t="shared" si="181"/>
        <v>0</v>
      </c>
      <c r="BJ516" s="76">
        <f>+BI516-'Izračun udjela za 2024. (euri)'!BI516</f>
        <v>0</v>
      </c>
    </row>
    <row r="517" spans="1:62" ht="15.75" customHeight="1" x14ac:dyDescent="0.25">
      <c r="A517" s="60">
        <v>1</v>
      </c>
      <c r="B517" s="61">
        <v>574</v>
      </c>
      <c r="C517" s="61">
        <v>13</v>
      </c>
      <c r="D517" s="79" t="s">
        <v>87</v>
      </c>
      <c r="E517" s="62" t="s">
        <v>596</v>
      </c>
      <c r="F517" s="63">
        <v>2128</v>
      </c>
      <c r="G517" s="64">
        <v>10</v>
      </c>
      <c r="H517" s="64">
        <v>3258068.25</v>
      </c>
      <c r="I517" s="65">
        <v>0</v>
      </c>
      <c r="J517" s="66">
        <v>3583875.0750000002</v>
      </c>
      <c r="K517" s="64">
        <v>3505076.39</v>
      </c>
      <c r="L517" s="65">
        <v>0</v>
      </c>
      <c r="M517" s="66">
        <v>3855584.0290000006</v>
      </c>
      <c r="N517" s="64">
        <v>3338099.23</v>
      </c>
      <c r="O517" s="65">
        <v>0</v>
      </c>
      <c r="P517" s="66">
        <v>3671909.1530000004</v>
      </c>
      <c r="Q517" s="64">
        <v>3247013.25</v>
      </c>
      <c r="R517" s="65">
        <v>0</v>
      </c>
      <c r="S517" s="66">
        <f t="shared" si="173"/>
        <v>3571714.5750000002</v>
      </c>
      <c r="T517" s="64">
        <v>2976371.94</v>
      </c>
      <c r="U517" s="65">
        <v>0</v>
      </c>
      <c r="V517" s="67">
        <f t="shared" si="174"/>
        <v>3274009.1340000001</v>
      </c>
      <c r="W517" s="64">
        <v>3471624.4</v>
      </c>
      <c r="X517" s="65">
        <v>0</v>
      </c>
      <c r="Y517" s="67">
        <f t="shared" si="170"/>
        <v>3818786.8400000003</v>
      </c>
      <c r="Z517" s="64">
        <v>3708712.13</v>
      </c>
      <c r="AA517" s="68">
        <v>511790.37</v>
      </c>
      <c r="AB517" s="65">
        <v>0</v>
      </c>
      <c r="AC517" s="67">
        <f t="shared" si="175"/>
        <v>9052363.9360000007</v>
      </c>
      <c r="AD517" s="64">
        <v>3591474.33</v>
      </c>
      <c r="AE517" s="68">
        <v>609814.43000000005</v>
      </c>
      <c r="AF517" s="65">
        <v>0</v>
      </c>
      <c r="AG517" s="67">
        <f t="shared" si="176"/>
        <v>8893125.8900000006</v>
      </c>
      <c r="AH517" s="64">
        <v>4034523.59</v>
      </c>
      <c r="AI517" s="68">
        <v>869587.09</v>
      </c>
      <c r="AJ517" s="64">
        <v>0</v>
      </c>
      <c r="AK517" s="67">
        <f t="shared" si="177"/>
        <v>9741530.1500000004</v>
      </c>
      <c r="AL517" s="64">
        <v>5562479.6100000003</v>
      </c>
      <c r="AM517" s="68">
        <v>977352.69</v>
      </c>
      <c r="AN517" s="64">
        <v>0</v>
      </c>
      <c r="AO517" s="67">
        <f t="shared" si="178"/>
        <v>11288889.612000002</v>
      </c>
      <c r="AP517" s="69"/>
      <c r="AQ517" s="69"/>
      <c r="AR517" s="69"/>
      <c r="AS517" s="69"/>
      <c r="AT517" s="69"/>
      <c r="AU517" s="71"/>
      <c r="AV517" s="64">
        <v>3355</v>
      </c>
      <c r="AW517" s="64">
        <v>3402</v>
      </c>
      <c r="AX517" s="64">
        <v>3794</v>
      </c>
      <c r="AY517" s="64">
        <v>3785</v>
      </c>
      <c r="AZ517" s="64"/>
      <c r="BA517" s="64"/>
      <c r="BB517" s="64"/>
      <c r="BC517" s="64"/>
      <c r="BD517" s="72">
        <f t="shared" si="179"/>
        <v>8558939.2899999991</v>
      </c>
      <c r="BE517" s="73">
        <f t="shared" si="171"/>
        <v>4022.06</v>
      </c>
      <c r="BF517" s="74">
        <f t="shared" si="188"/>
        <v>3373.62</v>
      </c>
      <c r="BG517" s="66">
        <f t="shared" si="172"/>
        <v>0</v>
      </c>
      <c r="BH517" s="75">
        <f t="shared" si="180"/>
        <v>0</v>
      </c>
      <c r="BI517" s="76">
        <f t="shared" si="181"/>
        <v>0</v>
      </c>
      <c r="BJ517" s="76">
        <f>+BI517-'Izračun udjela za 2024. (euri)'!BI517</f>
        <v>0</v>
      </c>
    </row>
    <row r="518" spans="1:62" ht="15.75" customHeight="1" x14ac:dyDescent="0.25">
      <c r="A518" s="60">
        <v>1</v>
      </c>
      <c r="B518" s="61">
        <v>575</v>
      </c>
      <c r="C518" s="61">
        <v>13</v>
      </c>
      <c r="D518" s="79" t="s">
        <v>87</v>
      </c>
      <c r="E518" s="62" t="s">
        <v>597</v>
      </c>
      <c r="F518" s="63">
        <v>748</v>
      </c>
      <c r="G518" s="64">
        <v>10</v>
      </c>
      <c r="H518" s="64">
        <v>832510.07</v>
      </c>
      <c r="I518" s="65">
        <v>0</v>
      </c>
      <c r="J518" s="66">
        <v>915761.07700000005</v>
      </c>
      <c r="K518" s="64">
        <v>1138183.93</v>
      </c>
      <c r="L518" s="65">
        <v>0</v>
      </c>
      <c r="M518" s="66">
        <v>1252002.3230000001</v>
      </c>
      <c r="N518" s="64">
        <v>931469.99</v>
      </c>
      <c r="O518" s="65">
        <v>0</v>
      </c>
      <c r="P518" s="66">
        <v>1024616.9890000001</v>
      </c>
      <c r="Q518" s="64">
        <v>968723.09</v>
      </c>
      <c r="R518" s="65">
        <v>0</v>
      </c>
      <c r="S518" s="66">
        <f t="shared" si="173"/>
        <v>1065595.399</v>
      </c>
      <c r="T518" s="64">
        <v>731413.4</v>
      </c>
      <c r="U518" s="65">
        <v>0</v>
      </c>
      <c r="V518" s="67">
        <f t="shared" si="174"/>
        <v>804554.74000000011</v>
      </c>
      <c r="W518" s="64">
        <v>1208035.82</v>
      </c>
      <c r="X518" s="65">
        <v>0</v>
      </c>
      <c r="Y518" s="67">
        <f t="shared" si="170"/>
        <v>1328839.4020000002</v>
      </c>
      <c r="Z518" s="64">
        <v>1116043.8500000001</v>
      </c>
      <c r="AA518" s="68">
        <v>176424.17</v>
      </c>
      <c r="AB518" s="65">
        <v>0</v>
      </c>
      <c r="AC518" s="67">
        <f t="shared" si="175"/>
        <v>2434431.6480000005</v>
      </c>
      <c r="AD518" s="64">
        <v>1140030.68</v>
      </c>
      <c r="AE518" s="68">
        <v>217207.69</v>
      </c>
      <c r="AF518" s="65">
        <v>0</v>
      </c>
      <c r="AG518" s="67">
        <f t="shared" si="176"/>
        <v>2437405.2890000003</v>
      </c>
      <c r="AH518" s="64">
        <v>991671.25</v>
      </c>
      <c r="AI518" s="68">
        <v>205940.56</v>
      </c>
      <c r="AJ518" s="64">
        <v>0</v>
      </c>
      <c r="AK518" s="67">
        <f t="shared" si="177"/>
        <v>2380653.7590000001</v>
      </c>
      <c r="AL518" s="64">
        <v>1343055.56</v>
      </c>
      <c r="AM518" s="68">
        <v>256447.34</v>
      </c>
      <c r="AN518" s="64">
        <v>0</v>
      </c>
      <c r="AO518" s="67">
        <f t="shared" si="178"/>
        <v>2747919.0419999999</v>
      </c>
      <c r="AP518" s="69"/>
      <c r="AQ518" s="69"/>
      <c r="AR518" s="69"/>
      <c r="AS518" s="69"/>
      <c r="AT518" s="69"/>
      <c r="AU518" s="71"/>
      <c r="AV518" s="64">
        <v>849</v>
      </c>
      <c r="AW518" s="64">
        <v>862</v>
      </c>
      <c r="AX518" s="64">
        <v>919</v>
      </c>
      <c r="AY518" s="64">
        <v>941</v>
      </c>
      <c r="AZ518" s="64"/>
      <c r="BA518" s="64"/>
      <c r="BB518" s="64"/>
      <c r="BC518" s="64"/>
      <c r="BD518" s="72">
        <f t="shared" si="179"/>
        <v>2265849.83</v>
      </c>
      <c r="BE518" s="73">
        <f t="shared" si="171"/>
        <v>3029.21</v>
      </c>
      <c r="BF518" s="74">
        <f t="shared" si="188"/>
        <v>3373.62</v>
      </c>
      <c r="BG518" s="66">
        <f t="shared" si="172"/>
        <v>257618.67999999988</v>
      </c>
      <c r="BH518" s="75">
        <f t="shared" si="180"/>
        <v>9.6612154772875454E-5</v>
      </c>
      <c r="BI518" s="76">
        <f t="shared" si="181"/>
        <v>9.6612154772875996E-5</v>
      </c>
      <c r="BJ518" s="76">
        <f>+BI518-'Izračun udjela za 2024. (euri)'!BI518</f>
        <v>2.306971317899201E-8</v>
      </c>
    </row>
    <row r="519" spans="1:62" ht="15.75" customHeight="1" x14ac:dyDescent="0.25">
      <c r="A519" s="60">
        <v>1</v>
      </c>
      <c r="B519" s="61">
        <v>576</v>
      </c>
      <c r="C519" s="61">
        <v>14</v>
      </c>
      <c r="D519" s="79" t="s">
        <v>87</v>
      </c>
      <c r="E519" s="62" t="s">
        <v>598</v>
      </c>
      <c r="F519" s="63">
        <v>1334</v>
      </c>
      <c r="G519" s="64">
        <v>10</v>
      </c>
      <c r="H519" s="64">
        <v>1131287.18</v>
      </c>
      <c r="I519" s="65">
        <v>0</v>
      </c>
      <c r="J519" s="66">
        <v>1244415.898</v>
      </c>
      <c r="K519" s="64">
        <v>1143553.3600000001</v>
      </c>
      <c r="L519" s="65">
        <v>0</v>
      </c>
      <c r="M519" s="66">
        <v>1257908.6960000002</v>
      </c>
      <c r="N519" s="64">
        <v>703406.8</v>
      </c>
      <c r="O519" s="65">
        <v>0</v>
      </c>
      <c r="P519" s="66">
        <v>773747.4800000001</v>
      </c>
      <c r="Q519" s="64">
        <v>1014694.47</v>
      </c>
      <c r="R519" s="65">
        <v>0</v>
      </c>
      <c r="S519" s="66">
        <f t="shared" si="173"/>
        <v>1116163.9170000001</v>
      </c>
      <c r="T519" s="64">
        <v>643720.23</v>
      </c>
      <c r="U519" s="65">
        <v>0</v>
      </c>
      <c r="V519" s="67">
        <f t="shared" si="174"/>
        <v>708092.25300000003</v>
      </c>
      <c r="W519" s="64">
        <v>815914.69</v>
      </c>
      <c r="X519" s="65">
        <v>0</v>
      </c>
      <c r="Y519" s="67">
        <f t="shared" si="170"/>
        <v>897506.15899999999</v>
      </c>
      <c r="Z519" s="64">
        <v>900820.13</v>
      </c>
      <c r="AA519" s="68">
        <v>0</v>
      </c>
      <c r="AB519" s="65">
        <v>0</v>
      </c>
      <c r="AC519" s="67">
        <f t="shared" si="175"/>
        <v>997502.14300000004</v>
      </c>
      <c r="AD519" s="64">
        <v>862870.75</v>
      </c>
      <c r="AE519" s="68">
        <v>300</v>
      </c>
      <c r="AF519" s="65">
        <v>0</v>
      </c>
      <c r="AG519" s="67">
        <f t="shared" si="176"/>
        <v>955427.82500000007</v>
      </c>
      <c r="AH519" s="64">
        <v>749566.45</v>
      </c>
      <c r="AI519" s="68">
        <v>600</v>
      </c>
      <c r="AJ519" s="64">
        <v>0</v>
      </c>
      <c r="AK519" s="67">
        <f t="shared" si="177"/>
        <v>830463.09499999997</v>
      </c>
      <c r="AL519" s="64">
        <v>1125205.19</v>
      </c>
      <c r="AM519" s="68">
        <v>630</v>
      </c>
      <c r="AN519" s="64">
        <v>0</v>
      </c>
      <c r="AO519" s="67">
        <f t="shared" si="178"/>
        <v>1243632.709</v>
      </c>
      <c r="AP519" s="69"/>
      <c r="AQ519" s="69"/>
      <c r="AR519" s="69"/>
      <c r="AS519" s="69"/>
      <c r="AT519" s="69"/>
      <c r="AU519" s="71"/>
      <c r="AV519" s="64">
        <v>4</v>
      </c>
      <c r="AW519" s="64">
        <v>4</v>
      </c>
      <c r="AX519" s="64">
        <v>4</v>
      </c>
      <c r="AY519" s="64">
        <v>4</v>
      </c>
      <c r="AZ519" s="64"/>
      <c r="BA519" s="64"/>
      <c r="BB519" s="64"/>
      <c r="BC519" s="64"/>
      <c r="BD519" s="72">
        <f t="shared" si="179"/>
        <v>984906.39</v>
      </c>
      <c r="BE519" s="73">
        <f t="shared" si="171"/>
        <v>738.31</v>
      </c>
      <c r="BF519" s="74">
        <f t="shared" si="188"/>
        <v>3373.62</v>
      </c>
      <c r="BG519" s="66">
        <f t="shared" si="172"/>
        <v>3515503.54</v>
      </c>
      <c r="BH519" s="75">
        <f t="shared" si="180"/>
        <v>1.3183841020809194E-3</v>
      </c>
      <c r="BI519" s="76">
        <f t="shared" si="181"/>
        <v>1.31838410208092E-3</v>
      </c>
      <c r="BJ519" s="76">
        <f>+BI519-'Izračun udjela za 2024. (euri)'!BI519</f>
        <v>1.7404222879937106E-8</v>
      </c>
    </row>
    <row r="520" spans="1:62" ht="15.75" customHeight="1" x14ac:dyDescent="0.25">
      <c r="A520" s="60">
        <v>1</v>
      </c>
      <c r="B520" s="61">
        <v>578</v>
      </c>
      <c r="C520" s="61">
        <v>14</v>
      </c>
      <c r="D520" s="79" t="s">
        <v>87</v>
      </c>
      <c r="E520" s="62" t="s">
        <v>599</v>
      </c>
      <c r="F520" s="63">
        <v>1579</v>
      </c>
      <c r="G520" s="64">
        <v>10</v>
      </c>
      <c r="H520" s="64">
        <v>1126643.43</v>
      </c>
      <c r="I520" s="65">
        <v>21870.220499999999</v>
      </c>
      <c r="J520" s="66">
        <v>1215250.53045</v>
      </c>
      <c r="K520" s="64">
        <v>1204686.8899999999</v>
      </c>
      <c r="L520" s="65">
        <v>23385.1852</v>
      </c>
      <c r="M520" s="66">
        <v>1299431.87528</v>
      </c>
      <c r="N520" s="64">
        <v>793218.69</v>
      </c>
      <c r="O520" s="65">
        <v>15397.6751</v>
      </c>
      <c r="P520" s="66">
        <v>855603.11638999998</v>
      </c>
      <c r="Q520" s="64">
        <v>999671.29</v>
      </c>
      <c r="R520" s="65">
        <v>19593.5563</v>
      </c>
      <c r="S520" s="66">
        <f t="shared" si="173"/>
        <v>1078085.5070700001</v>
      </c>
      <c r="T520" s="64">
        <v>781702.61</v>
      </c>
      <c r="U520" s="65">
        <v>15430.284807</v>
      </c>
      <c r="V520" s="67">
        <f t="shared" si="174"/>
        <v>842899.5577123001</v>
      </c>
      <c r="W520" s="64">
        <v>1289902.52</v>
      </c>
      <c r="X520" s="65">
        <v>25292.274254</v>
      </c>
      <c r="Y520" s="67">
        <f t="shared" si="170"/>
        <v>1391071.2703206001</v>
      </c>
      <c r="Z520" s="64">
        <v>1842280.31</v>
      </c>
      <c r="AA520" s="68">
        <v>2498</v>
      </c>
      <c r="AB520" s="65">
        <v>36123.187752999998</v>
      </c>
      <c r="AC520" s="67">
        <f t="shared" si="175"/>
        <v>1986772.8344717002</v>
      </c>
      <c r="AD520" s="64">
        <v>1359949.54</v>
      </c>
      <c r="AE520" s="68">
        <v>0</v>
      </c>
      <c r="AF520" s="65">
        <v>25747.517537</v>
      </c>
      <c r="AG520" s="67">
        <f t="shared" si="176"/>
        <v>1467622.2247093003</v>
      </c>
      <c r="AH520" s="64">
        <v>1490985.91</v>
      </c>
      <c r="AI520" s="68">
        <v>16.760000000000002</v>
      </c>
      <c r="AJ520" s="64">
        <v>28406.286458999999</v>
      </c>
      <c r="AK520" s="67">
        <f t="shared" si="177"/>
        <v>1608837.5858950999</v>
      </c>
      <c r="AL520" s="64">
        <v>1962455.82</v>
      </c>
      <c r="AM520" s="68">
        <v>0</v>
      </c>
      <c r="AN520" s="64">
        <v>39364.000698999997</v>
      </c>
      <c r="AO520" s="67">
        <f t="shared" si="178"/>
        <v>2115401.0012311004</v>
      </c>
      <c r="AP520" s="69"/>
      <c r="AQ520" s="69"/>
      <c r="AR520" s="69"/>
      <c r="AS520" s="69"/>
      <c r="AT520" s="69"/>
      <c r="AU520" s="71"/>
      <c r="AV520" s="64">
        <v>0</v>
      </c>
      <c r="AW520" s="64">
        <v>0</v>
      </c>
      <c r="AX520" s="64">
        <v>0</v>
      </c>
      <c r="AY520" s="64">
        <v>0</v>
      </c>
      <c r="AZ520" s="64"/>
      <c r="BA520" s="64"/>
      <c r="BB520" s="64"/>
      <c r="BC520" s="64"/>
      <c r="BD520" s="72">
        <f t="shared" si="179"/>
        <v>1713940.98</v>
      </c>
      <c r="BE520" s="73">
        <f t="shared" si="171"/>
        <v>1085.46</v>
      </c>
      <c r="BF520" s="74">
        <f t="shared" si="188"/>
        <v>3373.62</v>
      </c>
      <c r="BG520" s="66">
        <f t="shared" si="172"/>
        <v>3613004.6399999997</v>
      </c>
      <c r="BH520" s="75">
        <f t="shared" si="180"/>
        <v>1.3549489636186214E-3</v>
      </c>
      <c r="BI520" s="76">
        <f t="shared" si="181"/>
        <v>1.3549489636186199E-3</v>
      </c>
      <c r="BJ520" s="76">
        <f>+BI520-'Izračun udjela za 2024. (euri)'!BI520</f>
        <v>4.4807206869964741E-8</v>
      </c>
    </row>
    <row r="521" spans="1:62" ht="15.75" customHeight="1" x14ac:dyDescent="0.25">
      <c r="A521" s="60">
        <v>1</v>
      </c>
      <c r="B521" s="61">
        <v>579</v>
      </c>
      <c r="C521" s="61">
        <v>14</v>
      </c>
      <c r="D521" s="79" t="s">
        <v>87</v>
      </c>
      <c r="E521" s="62" t="s">
        <v>600</v>
      </c>
      <c r="F521" s="63">
        <v>1552</v>
      </c>
      <c r="G521" s="64">
        <v>10</v>
      </c>
      <c r="H521" s="64">
        <v>1015967.38</v>
      </c>
      <c r="I521" s="65">
        <v>27922.584999999999</v>
      </c>
      <c r="J521" s="66">
        <v>1086849.2745000001</v>
      </c>
      <c r="K521" s="64">
        <v>972977.72</v>
      </c>
      <c r="L521" s="65">
        <v>137171.04</v>
      </c>
      <c r="M521" s="66">
        <v>919387.348</v>
      </c>
      <c r="N521" s="64">
        <v>670156.38</v>
      </c>
      <c r="O521" s="65">
        <v>60314.481</v>
      </c>
      <c r="P521" s="66">
        <v>670826.08889999997</v>
      </c>
      <c r="Q521" s="64">
        <v>1080913.6299999999</v>
      </c>
      <c r="R521" s="65">
        <v>98391.4853</v>
      </c>
      <c r="S521" s="66">
        <f t="shared" si="173"/>
        <v>1080774.3591699998</v>
      </c>
      <c r="T521" s="64">
        <v>788531.75</v>
      </c>
      <c r="U521" s="65">
        <v>71957.944829999993</v>
      </c>
      <c r="V521" s="67">
        <f t="shared" si="174"/>
        <v>788231.18568700016</v>
      </c>
      <c r="W521" s="64">
        <v>1061055.93</v>
      </c>
      <c r="X521" s="65">
        <v>96460.086397000006</v>
      </c>
      <c r="Y521" s="67">
        <f t="shared" si="170"/>
        <v>1061055.4279632999</v>
      </c>
      <c r="Z521" s="64">
        <v>1376192.62</v>
      </c>
      <c r="AA521" s="68">
        <v>1320</v>
      </c>
      <c r="AB521" s="65">
        <v>125108.938035</v>
      </c>
      <c r="AC521" s="67">
        <f t="shared" si="175"/>
        <v>1376192.0501615</v>
      </c>
      <c r="AD521" s="64">
        <v>1527381.59</v>
      </c>
      <c r="AE521" s="68">
        <v>0</v>
      </c>
      <c r="AF521" s="65">
        <v>137046.42161799999</v>
      </c>
      <c r="AG521" s="67">
        <f t="shared" si="176"/>
        <v>1529368.6852202003</v>
      </c>
      <c r="AH521" s="64">
        <v>1210969.8400000001</v>
      </c>
      <c r="AI521" s="68">
        <v>678.05</v>
      </c>
      <c r="AJ521" s="64">
        <v>104943.069881</v>
      </c>
      <c r="AK521" s="67">
        <f t="shared" si="177"/>
        <v>1216629.4471309001</v>
      </c>
      <c r="AL521" s="64">
        <v>1519170.15</v>
      </c>
      <c r="AM521" s="68">
        <v>-678.05</v>
      </c>
      <c r="AN521" s="64">
        <v>143340.985977</v>
      </c>
      <c r="AO521" s="67">
        <f t="shared" si="178"/>
        <v>1513412.0804252999</v>
      </c>
      <c r="AP521" s="69"/>
      <c r="AQ521" s="69"/>
      <c r="AR521" s="69"/>
      <c r="AS521" s="69"/>
      <c r="AT521" s="69"/>
      <c r="AU521" s="71"/>
      <c r="AV521" s="64">
        <v>0</v>
      </c>
      <c r="AW521" s="64">
        <v>0</v>
      </c>
      <c r="AX521" s="64">
        <v>0</v>
      </c>
      <c r="AY521" s="64">
        <v>0</v>
      </c>
      <c r="AZ521" s="64"/>
      <c r="BA521" s="64"/>
      <c r="BB521" s="64"/>
      <c r="BC521" s="64"/>
      <c r="BD521" s="72">
        <f t="shared" si="179"/>
        <v>1339331.54</v>
      </c>
      <c r="BE521" s="73">
        <f t="shared" si="171"/>
        <v>862.97</v>
      </c>
      <c r="BF521" s="74">
        <f t="shared" si="188"/>
        <v>3373.62</v>
      </c>
      <c r="BG521" s="66">
        <f t="shared" si="172"/>
        <v>3896528.7999999993</v>
      </c>
      <c r="BH521" s="75">
        <f t="shared" si="180"/>
        <v>1.4612761912395746E-3</v>
      </c>
      <c r="BI521" s="76">
        <f t="shared" si="181"/>
        <v>1.46127619123957E-3</v>
      </c>
      <c r="BJ521" s="76">
        <f>+BI521-'Izračun udjela za 2024. (euri)'!BI521</f>
        <v>4.1420799499949229E-8</v>
      </c>
    </row>
    <row r="522" spans="1:62" ht="15.75" customHeight="1" x14ac:dyDescent="0.25">
      <c r="A522" s="60">
        <v>1</v>
      </c>
      <c r="B522" s="61">
        <v>581</v>
      </c>
      <c r="C522" s="61">
        <v>15</v>
      </c>
      <c r="D522" s="79" t="s">
        <v>87</v>
      </c>
      <c r="E522" s="62" t="s">
        <v>601</v>
      </c>
      <c r="F522" s="63">
        <v>1606</v>
      </c>
      <c r="G522" s="64">
        <v>10</v>
      </c>
      <c r="H522" s="64">
        <v>2110192.6400000001</v>
      </c>
      <c r="I522" s="65">
        <v>118250.9587</v>
      </c>
      <c r="J522" s="66">
        <v>2191135.8494300004</v>
      </c>
      <c r="K522" s="64">
        <v>2196507.75</v>
      </c>
      <c r="L522" s="65">
        <v>123087.83620000001</v>
      </c>
      <c r="M522" s="66">
        <v>2280761.9051800002</v>
      </c>
      <c r="N522" s="64">
        <v>2179140.9500000002</v>
      </c>
      <c r="O522" s="65">
        <v>122114.34329999999</v>
      </c>
      <c r="P522" s="66">
        <v>2262729.2673700005</v>
      </c>
      <c r="Q522" s="64">
        <v>2085996.64</v>
      </c>
      <c r="R522" s="65">
        <v>119846.7274</v>
      </c>
      <c r="S522" s="66">
        <f t="shared" si="173"/>
        <v>2162764.90386</v>
      </c>
      <c r="T522" s="64">
        <v>2071281.65</v>
      </c>
      <c r="U522" s="65">
        <v>119406.273321</v>
      </c>
      <c r="V522" s="67">
        <f t="shared" si="174"/>
        <v>2147062.9143469003</v>
      </c>
      <c r="W522" s="64">
        <v>2568954.5699999998</v>
      </c>
      <c r="X522" s="65">
        <v>145412.89913199999</v>
      </c>
      <c r="Y522" s="67">
        <f t="shared" si="170"/>
        <v>2665895.8379548001</v>
      </c>
      <c r="Z522" s="64">
        <v>3111833.43</v>
      </c>
      <c r="AA522" s="68">
        <v>465267.07</v>
      </c>
      <c r="AB522" s="65">
        <v>176141.89476699999</v>
      </c>
      <c r="AC522" s="67">
        <f t="shared" si="175"/>
        <v>6486066.9117563004</v>
      </c>
      <c r="AD522" s="64">
        <v>2773012.6</v>
      </c>
      <c r="AE522" s="68">
        <v>553571.66</v>
      </c>
      <c r="AF522" s="65">
        <v>155123.02669500001</v>
      </c>
      <c r="AG522" s="67">
        <f t="shared" si="176"/>
        <v>6138349.7046355</v>
      </c>
      <c r="AH522" s="64">
        <v>3282791.75</v>
      </c>
      <c r="AI522" s="68">
        <v>711428.43</v>
      </c>
      <c r="AJ522" s="64">
        <v>185855.06099999999</v>
      </c>
      <c r="AK522" s="67">
        <f t="shared" si="177"/>
        <v>6526309.0849000001</v>
      </c>
      <c r="AL522" s="64">
        <v>3752826.23</v>
      </c>
      <c r="AM522" s="68">
        <v>755232.34</v>
      </c>
      <c r="AN522" s="64">
        <v>212428.62150000001</v>
      </c>
      <c r="AO522" s="67">
        <f t="shared" si="178"/>
        <v>6944481.7953500012</v>
      </c>
      <c r="AP522" s="69"/>
      <c r="AQ522" s="69"/>
      <c r="AR522" s="69"/>
      <c r="AS522" s="69"/>
      <c r="AT522" s="69"/>
      <c r="AU522" s="71"/>
      <c r="AV522" s="64">
        <v>2284</v>
      </c>
      <c r="AW522" s="64">
        <v>2344</v>
      </c>
      <c r="AX522" s="64">
        <v>2365</v>
      </c>
      <c r="AY522" s="64">
        <v>2352</v>
      </c>
      <c r="AZ522" s="64"/>
      <c r="BA522" s="64"/>
      <c r="BB522" s="64"/>
      <c r="BC522" s="64"/>
      <c r="BD522" s="72">
        <f t="shared" si="179"/>
        <v>5752220.6699999999</v>
      </c>
      <c r="BE522" s="73">
        <f t="shared" si="171"/>
        <v>3581.71</v>
      </c>
      <c r="BF522" s="74">
        <f t="shared" si="188"/>
        <v>3373.62</v>
      </c>
      <c r="BG522" s="66">
        <f t="shared" si="172"/>
        <v>0</v>
      </c>
      <c r="BH522" s="75">
        <f t="shared" si="180"/>
        <v>0</v>
      </c>
      <c r="BI522" s="76">
        <f t="shared" si="181"/>
        <v>0</v>
      </c>
      <c r="BJ522" s="76">
        <f>+BI522-'Izračun udjela za 2024. (euri)'!BI522</f>
        <v>0</v>
      </c>
    </row>
    <row r="523" spans="1:62" ht="15.75" customHeight="1" x14ac:dyDescent="0.25">
      <c r="A523" s="60">
        <v>1</v>
      </c>
      <c r="B523" s="61">
        <v>582</v>
      </c>
      <c r="C523" s="61">
        <v>15</v>
      </c>
      <c r="D523" s="79" t="s">
        <v>87</v>
      </c>
      <c r="E523" s="62" t="s">
        <v>602</v>
      </c>
      <c r="F523" s="63">
        <v>2106</v>
      </c>
      <c r="G523" s="64">
        <v>10</v>
      </c>
      <c r="H523" s="64">
        <v>3816186.92</v>
      </c>
      <c r="I523" s="65">
        <v>0</v>
      </c>
      <c r="J523" s="66">
        <v>4197805.6120000007</v>
      </c>
      <c r="K523" s="64">
        <v>4507807.88</v>
      </c>
      <c r="L523" s="65">
        <v>0</v>
      </c>
      <c r="M523" s="66">
        <v>4958588.6680000005</v>
      </c>
      <c r="N523" s="64">
        <v>4110987.81</v>
      </c>
      <c r="O523" s="65">
        <v>0</v>
      </c>
      <c r="P523" s="66">
        <v>4522086.591</v>
      </c>
      <c r="Q523" s="64">
        <v>3554699.03</v>
      </c>
      <c r="R523" s="65">
        <v>0</v>
      </c>
      <c r="S523" s="66">
        <f t="shared" si="173"/>
        <v>3910168.9330000002</v>
      </c>
      <c r="T523" s="64">
        <v>3626262.57</v>
      </c>
      <c r="U523" s="65">
        <v>0</v>
      </c>
      <c r="V523" s="67">
        <f t="shared" si="174"/>
        <v>3988888.827</v>
      </c>
      <c r="W523" s="64">
        <v>4592085.45</v>
      </c>
      <c r="X523" s="65">
        <v>0</v>
      </c>
      <c r="Y523" s="67">
        <f t="shared" ref="Y523:Y566" si="189">+(W523-X523)*(1+G523/100)</f>
        <v>5051293.995000001</v>
      </c>
      <c r="Z523" s="64">
        <v>5921727.5800000001</v>
      </c>
      <c r="AA523" s="68">
        <v>962610.11</v>
      </c>
      <c r="AB523" s="65">
        <v>0</v>
      </c>
      <c r="AC523" s="67">
        <f t="shared" si="175"/>
        <v>18186429.217</v>
      </c>
      <c r="AD523" s="64">
        <v>5433532.0099999998</v>
      </c>
      <c r="AE523" s="68">
        <v>1342898.39</v>
      </c>
      <c r="AF523" s="65">
        <v>0</v>
      </c>
      <c r="AG523" s="67">
        <f t="shared" si="176"/>
        <v>17689796.982000001</v>
      </c>
      <c r="AH523" s="64">
        <v>6704797.2300000004</v>
      </c>
      <c r="AI523" s="68">
        <v>2070644.65</v>
      </c>
      <c r="AJ523" s="64">
        <v>0</v>
      </c>
      <c r="AK523" s="67">
        <f t="shared" si="177"/>
        <v>19071417.838</v>
      </c>
      <c r="AL523" s="64">
        <v>8292291.1600000001</v>
      </c>
      <c r="AM523" s="68">
        <v>2243990.79</v>
      </c>
      <c r="AN523" s="64">
        <v>0</v>
      </c>
      <c r="AO523" s="67">
        <f t="shared" si="178"/>
        <v>20923980.407000002</v>
      </c>
      <c r="AP523" s="69"/>
      <c r="AQ523" s="69"/>
      <c r="AR523" s="69"/>
      <c r="AS523" s="69"/>
      <c r="AT523" s="69"/>
      <c r="AU523" s="71"/>
      <c r="AV523" s="64">
        <v>7716</v>
      </c>
      <c r="AW523" s="64">
        <v>7994</v>
      </c>
      <c r="AX523" s="64">
        <v>8469</v>
      </c>
      <c r="AY523" s="64">
        <v>8649</v>
      </c>
      <c r="AZ523" s="64"/>
      <c r="BA523" s="64"/>
      <c r="BB523" s="64"/>
      <c r="BC523" s="64"/>
      <c r="BD523" s="72">
        <f t="shared" si="179"/>
        <v>16184583.689999999</v>
      </c>
      <c r="BE523" s="73">
        <f t="shared" ref="BE523:BE566" si="190">ROUND(BD523/F523,2)</f>
        <v>7684.99</v>
      </c>
      <c r="BF523" s="74">
        <f t="shared" si="188"/>
        <v>3373.62</v>
      </c>
      <c r="BG523" s="66">
        <f t="shared" ref="BG523:BG566" si="191">IF((BF523-BE523)&lt;0,0,(BF523-BE523)*F523)</f>
        <v>0</v>
      </c>
      <c r="BH523" s="75">
        <f t="shared" si="180"/>
        <v>0</v>
      </c>
      <c r="BI523" s="76">
        <f t="shared" si="181"/>
        <v>0</v>
      </c>
      <c r="BJ523" s="76">
        <f>+BI523-'Izračun udjela za 2024. (euri)'!BI523</f>
        <v>0</v>
      </c>
    </row>
    <row r="524" spans="1:62" ht="15.75" customHeight="1" x14ac:dyDescent="0.25">
      <c r="A524" s="60">
        <v>1</v>
      </c>
      <c r="B524" s="61">
        <v>583</v>
      </c>
      <c r="C524" s="61">
        <v>16</v>
      </c>
      <c r="D524" s="79" t="s">
        <v>87</v>
      </c>
      <c r="E524" s="62" t="s">
        <v>603</v>
      </c>
      <c r="F524" s="63">
        <v>2192</v>
      </c>
      <c r="G524" s="64">
        <v>10</v>
      </c>
      <c r="H524" s="64">
        <v>1705690.08</v>
      </c>
      <c r="I524" s="65">
        <v>0</v>
      </c>
      <c r="J524" s="66">
        <v>1876259.0880000002</v>
      </c>
      <c r="K524" s="64">
        <v>1711427.32</v>
      </c>
      <c r="L524" s="65">
        <v>0</v>
      </c>
      <c r="M524" s="66">
        <v>1882570.0520000001</v>
      </c>
      <c r="N524" s="64">
        <v>1376152.81</v>
      </c>
      <c r="O524" s="65">
        <v>0</v>
      </c>
      <c r="P524" s="66">
        <v>1513768.0910000002</v>
      </c>
      <c r="Q524" s="64">
        <v>1599128.95</v>
      </c>
      <c r="R524" s="65">
        <v>0</v>
      </c>
      <c r="S524" s="66">
        <f t="shared" ref="S524:S566" si="192">+(Q524-R524)*(1+G524/100)</f>
        <v>1759041.8450000002</v>
      </c>
      <c r="T524" s="64">
        <v>1898968.29</v>
      </c>
      <c r="U524" s="65">
        <v>0</v>
      </c>
      <c r="V524" s="67">
        <f t="shared" ref="V524:V566" si="193">+(T524-U524)*(1+G524/100)</f>
        <v>2088865.1190000002</v>
      </c>
      <c r="W524" s="64">
        <v>2278540.31</v>
      </c>
      <c r="X524" s="65">
        <v>0</v>
      </c>
      <c r="Y524" s="67">
        <f t="shared" si="189"/>
        <v>2506394.3410000005</v>
      </c>
      <c r="Z524" s="64">
        <v>2609267.44</v>
      </c>
      <c r="AA524" s="68">
        <v>5132.3999999999996</v>
      </c>
      <c r="AB524" s="65">
        <v>0</v>
      </c>
      <c r="AC524" s="67">
        <f t="shared" ref="AC524:AC566" si="194">+(Z524-AB524-AA524+IF(AV524=0,AA524,AV524*$G$7))*(1+G524/100)</f>
        <v>2870194.1840000004</v>
      </c>
      <c r="AD524" s="64">
        <v>2744635.59</v>
      </c>
      <c r="AE524" s="68">
        <v>1042.1300000000001</v>
      </c>
      <c r="AF524" s="65">
        <v>0</v>
      </c>
      <c r="AG524" s="67">
        <f t="shared" ref="AG524:AG566" si="195">+(AD524-AF524-AE524+IF(AW524=0,AE524,AW524*$G$7))*(1+G524/100)</f>
        <v>3019099.1490000002</v>
      </c>
      <c r="AH524" s="64">
        <v>2112511.6</v>
      </c>
      <c r="AI524" s="68">
        <v>5.72</v>
      </c>
      <c r="AJ524" s="64">
        <v>0</v>
      </c>
      <c r="AK524" s="67">
        <f t="shared" ref="AK524:AK566" si="196">+(AH524-AJ524-AI524+IF(AX524=0,AI524,AX524*$G$7))*(1+G524/100)</f>
        <v>2323762.7600000002</v>
      </c>
      <c r="AL524" s="64">
        <v>2902475.54</v>
      </c>
      <c r="AM524" s="68">
        <v>156.55000000000001</v>
      </c>
      <c r="AN524" s="64">
        <v>0</v>
      </c>
      <c r="AO524" s="67">
        <f t="shared" ref="AO524:AO566" si="197">+(AL524-AN524-AM524+IF(AY524=0,AM524,AY524*$G$7))*(1+G524/100)</f>
        <v>3192723.0940000005</v>
      </c>
      <c r="AP524" s="69"/>
      <c r="AQ524" s="69"/>
      <c r="AR524" s="69"/>
      <c r="AS524" s="69"/>
      <c r="AT524" s="69"/>
      <c r="AU524" s="71"/>
      <c r="AV524" s="64">
        <v>0</v>
      </c>
      <c r="AW524" s="64">
        <v>0</v>
      </c>
      <c r="AX524" s="64">
        <v>0</v>
      </c>
      <c r="AY524" s="64">
        <v>0</v>
      </c>
      <c r="AZ524" s="64"/>
      <c r="BA524" s="64"/>
      <c r="BB524" s="64"/>
      <c r="BC524" s="64"/>
      <c r="BD524" s="72">
        <f t="shared" ref="BD524:BD566" si="198">+ROUND((Y524+AC524+AG524+AK524+AO524)/5,2)</f>
        <v>2782434.71</v>
      </c>
      <c r="BE524" s="73">
        <f t="shared" si="190"/>
        <v>1269.3599999999999</v>
      </c>
      <c r="BF524" s="74">
        <f t="shared" si="188"/>
        <v>3373.62</v>
      </c>
      <c r="BG524" s="66">
        <f t="shared" si="191"/>
        <v>4612537.9200000009</v>
      </c>
      <c r="BH524" s="75">
        <f t="shared" ref="BH524:BH566" si="199">+BG524/$BG$7</f>
        <v>1.7297939241936854E-3</v>
      </c>
      <c r="BI524" s="76">
        <f t="shared" ref="BI524:BI566" si="200">+ROUND(BH524,18)</f>
        <v>1.72979392419369E-3</v>
      </c>
      <c r="BJ524" s="76">
        <f>+BI524-'Izračun udjela za 2024. (euri)'!BI524</f>
        <v>1.4846254699999589E-8</v>
      </c>
    </row>
    <row r="525" spans="1:62" ht="15.75" customHeight="1" x14ac:dyDescent="0.25">
      <c r="A525" s="60">
        <v>1</v>
      </c>
      <c r="B525" s="61">
        <v>584</v>
      </c>
      <c r="C525" s="61">
        <v>16</v>
      </c>
      <c r="D525" s="79" t="s">
        <v>87</v>
      </c>
      <c r="E525" s="62" t="s">
        <v>604</v>
      </c>
      <c r="F525" s="63">
        <v>1634</v>
      </c>
      <c r="G525" s="64">
        <v>10</v>
      </c>
      <c r="H525" s="64">
        <v>1121457.3</v>
      </c>
      <c r="I525" s="65">
        <v>0</v>
      </c>
      <c r="J525" s="66">
        <v>1233603.0300000003</v>
      </c>
      <c r="K525" s="64">
        <v>1173015.83</v>
      </c>
      <c r="L525" s="65">
        <v>0</v>
      </c>
      <c r="M525" s="66">
        <v>1290317.4130000002</v>
      </c>
      <c r="N525" s="64">
        <v>725797.92</v>
      </c>
      <c r="O525" s="65">
        <v>0</v>
      </c>
      <c r="P525" s="66">
        <v>798377.71200000006</v>
      </c>
      <c r="Q525" s="64">
        <v>1138995.75</v>
      </c>
      <c r="R525" s="65">
        <v>0</v>
      </c>
      <c r="S525" s="66">
        <f t="shared" si="192"/>
        <v>1252895.3250000002</v>
      </c>
      <c r="T525" s="64">
        <v>941048.73</v>
      </c>
      <c r="U525" s="65">
        <v>11851.49072</v>
      </c>
      <c r="V525" s="67">
        <f t="shared" si="193"/>
        <v>1022116.9632080001</v>
      </c>
      <c r="W525" s="64">
        <v>1500484.55</v>
      </c>
      <c r="X525" s="65">
        <v>136408.18216299999</v>
      </c>
      <c r="Y525" s="67">
        <f t="shared" si="189"/>
        <v>1500484.0046207004</v>
      </c>
      <c r="Z525" s="64">
        <v>1917044.15</v>
      </c>
      <c r="AA525" s="68">
        <v>2970</v>
      </c>
      <c r="AB525" s="65">
        <v>174277.23000800001</v>
      </c>
      <c r="AC525" s="67">
        <f t="shared" si="194"/>
        <v>1917043.6119911999</v>
      </c>
      <c r="AD525" s="64">
        <v>1740583.51</v>
      </c>
      <c r="AE525" s="68">
        <v>0</v>
      </c>
      <c r="AF525" s="65">
        <v>158311.75311699999</v>
      </c>
      <c r="AG525" s="67">
        <f t="shared" si="195"/>
        <v>1740498.9325713001</v>
      </c>
      <c r="AH525" s="64">
        <v>2152028.2799999998</v>
      </c>
      <c r="AI525" s="68">
        <v>0</v>
      </c>
      <c r="AJ525" s="64">
        <v>195598.19615</v>
      </c>
      <c r="AK525" s="67">
        <f t="shared" si="196"/>
        <v>2152073.0922349999</v>
      </c>
      <c r="AL525" s="64">
        <v>1915974.29</v>
      </c>
      <c r="AM525" s="68">
        <v>631.88</v>
      </c>
      <c r="AN525" s="64">
        <v>176472.55756799999</v>
      </c>
      <c r="AO525" s="67">
        <f t="shared" si="197"/>
        <v>1913451.9056752003</v>
      </c>
      <c r="AP525" s="69"/>
      <c r="AQ525" s="69"/>
      <c r="AR525" s="69"/>
      <c r="AS525" s="69"/>
      <c r="AT525" s="69"/>
      <c r="AU525" s="71"/>
      <c r="AV525" s="64">
        <v>0</v>
      </c>
      <c r="AW525" s="64">
        <v>0</v>
      </c>
      <c r="AX525" s="64">
        <v>0</v>
      </c>
      <c r="AY525" s="64">
        <v>0</v>
      </c>
      <c r="AZ525" s="64"/>
      <c r="BA525" s="64"/>
      <c r="BB525" s="64"/>
      <c r="BC525" s="64"/>
      <c r="BD525" s="72">
        <f t="shared" si="198"/>
        <v>1844710.31</v>
      </c>
      <c r="BE525" s="73">
        <f t="shared" si="190"/>
        <v>1128.95</v>
      </c>
      <c r="BF525" s="74">
        <f t="shared" si="188"/>
        <v>3373.62</v>
      </c>
      <c r="BG525" s="66">
        <f t="shared" si="191"/>
        <v>3667790.7800000003</v>
      </c>
      <c r="BH525" s="75">
        <f t="shared" si="199"/>
        <v>1.3754948612883422E-3</v>
      </c>
      <c r="BI525" s="76">
        <f t="shared" si="200"/>
        <v>1.37549486128834E-3</v>
      </c>
      <c r="BJ525" s="76">
        <f>+BI525-'Izračun udjela za 2024. (euri)'!BI525</f>
        <v>3.6689081800000273E-8</v>
      </c>
    </row>
    <row r="526" spans="1:62" ht="15.75" customHeight="1" x14ac:dyDescent="0.25">
      <c r="A526" s="60">
        <v>1</v>
      </c>
      <c r="B526" s="61">
        <v>585</v>
      </c>
      <c r="C526" s="61">
        <v>17</v>
      </c>
      <c r="D526" s="79" t="s">
        <v>87</v>
      </c>
      <c r="E526" s="62" t="s">
        <v>605</v>
      </c>
      <c r="F526" s="63">
        <v>3742</v>
      </c>
      <c r="G526" s="64">
        <v>10</v>
      </c>
      <c r="H526" s="64">
        <v>5092845.41</v>
      </c>
      <c r="I526" s="65">
        <v>373475.85009999998</v>
      </c>
      <c r="J526" s="66">
        <v>5191306.5158900004</v>
      </c>
      <c r="K526" s="64">
        <v>5128445.79</v>
      </c>
      <c r="L526" s="65">
        <v>376086.51040000003</v>
      </c>
      <c r="M526" s="66">
        <v>5227595.20756</v>
      </c>
      <c r="N526" s="64">
        <v>5275114.1900000004</v>
      </c>
      <c r="O526" s="65">
        <v>386842.35720000003</v>
      </c>
      <c r="P526" s="66">
        <v>5377099.0160800004</v>
      </c>
      <c r="Q526" s="64">
        <v>4990680.8</v>
      </c>
      <c r="R526" s="65">
        <v>368224.41470000002</v>
      </c>
      <c r="S526" s="66">
        <f t="shared" si="192"/>
        <v>5084702.0238300003</v>
      </c>
      <c r="T526" s="64">
        <v>5542333.9699999997</v>
      </c>
      <c r="U526" s="65">
        <v>410500.41475</v>
      </c>
      <c r="V526" s="67">
        <f t="shared" si="193"/>
        <v>5645016.9107750002</v>
      </c>
      <c r="W526" s="64">
        <v>7307067.6600000001</v>
      </c>
      <c r="X526" s="65">
        <v>541264.77054399997</v>
      </c>
      <c r="Y526" s="67">
        <f t="shared" si="189"/>
        <v>7442383.1784016006</v>
      </c>
      <c r="Z526" s="64">
        <v>8731190.5399999991</v>
      </c>
      <c r="AA526" s="68">
        <v>45376.78</v>
      </c>
      <c r="AB526" s="65">
        <v>646755.46015199996</v>
      </c>
      <c r="AC526" s="67">
        <f t="shared" si="194"/>
        <v>9093764.1298327986</v>
      </c>
      <c r="AD526" s="64">
        <v>8153194.7000000002</v>
      </c>
      <c r="AE526" s="68">
        <v>29711.57</v>
      </c>
      <c r="AF526" s="65">
        <v>254977.692511</v>
      </c>
      <c r="AG526" s="67">
        <f t="shared" si="195"/>
        <v>8912755.9812379014</v>
      </c>
      <c r="AH526" s="64">
        <v>6472135.0899999999</v>
      </c>
      <c r="AI526" s="68">
        <v>36717.279999999999</v>
      </c>
      <c r="AJ526" s="64">
        <v>0</v>
      </c>
      <c r="AK526" s="67">
        <f t="shared" si="196"/>
        <v>7389159.591</v>
      </c>
      <c r="AL526" s="64">
        <v>7119023</v>
      </c>
      <c r="AM526" s="68">
        <v>34256.82</v>
      </c>
      <c r="AN526" s="64">
        <v>0</v>
      </c>
      <c r="AO526" s="67">
        <f t="shared" si="197"/>
        <v>8138092.7980000004</v>
      </c>
      <c r="AP526" s="69"/>
      <c r="AQ526" s="69"/>
      <c r="AR526" s="69"/>
      <c r="AS526" s="69"/>
      <c r="AT526" s="69"/>
      <c r="AU526" s="71"/>
      <c r="AV526" s="64">
        <v>152</v>
      </c>
      <c r="AW526" s="64">
        <v>156</v>
      </c>
      <c r="AX526" s="64">
        <v>188</v>
      </c>
      <c r="AY526" s="64">
        <v>209</v>
      </c>
      <c r="AZ526" s="64"/>
      <c r="BA526" s="64"/>
      <c r="BB526" s="64"/>
      <c r="BC526" s="64"/>
      <c r="BD526" s="72">
        <f t="shared" si="198"/>
        <v>8195231.1399999997</v>
      </c>
      <c r="BE526" s="73">
        <f t="shared" si="190"/>
        <v>2190.0700000000002</v>
      </c>
      <c r="BF526" s="74">
        <f t="shared" si="188"/>
        <v>3373.62</v>
      </c>
      <c r="BG526" s="66">
        <f t="shared" si="191"/>
        <v>4428844.0999999987</v>
      </c>
      <c r="BH526" s="75">
        <f t="shared" si="199"/>
        <v>1.6609050696717194E-3</v>
      </c>
      <c r="BI526" s="76">
        <f t="shared" si="200"/>
        <v>1.6609050696717201E-3</v>
      </c>
      <c r="BJ526" s="76">
        <f>+BI526-'Izračun udjela za 2024. (euri)'!BI526</f>
        <v>3.7786923110048193E-8</v>
      </c>
    </row>
    <row r="527" spans="1:62" ht="15.75" customHeight="1" x14ac:dyDescent="0.25">
      <c r="A527" s="60">
        <v>1</v>
      </c>
      <c r="B527" s="61">
        <v>586</v>
      </c>
      <c r="C527" s="61">
        <v>17</v>
      </c>
      <c r="D527" s="79" t="s">
        <v>87</v>
      </c>
      <c r="E527" s="62" t="s">
        <v>606</v>
      </c>
      <c r="F527" s="63">
        <v>495</v>
      </c>
      <c r="G527" s="64">
        <v>10</v>
      </c>
      <c r="H527" s="64">
        <v>503196.7</v>
      </c>
      <c r="I527" s="65">
        <v>0</v>
      </c>
      <c r="J527" s="66">
        <v>553516.37000000011</v>
      </c>
      <c r="K527" s="64">
        <v>455080.92</v>
      </c>
      <c r="L527" s="65">
        <v>0</v>
      </c>
      <c r="M527" s="66">
        <v>500589.01200000005</v>
      </c>
      <c r="N527" s="64">
        <v>419001.63</v>
      </c>
      <c r="O527" s="65">
        <v>0</v>
      </c>
      <c r="P527" s="66">
        <v>460901.79300000006</v>
      </c>
      <c r="Q527" s="64">
        <v>551358.68000000005</v>
      </c>
      <c r="R527" s="65">
        <v>0</v>
      </c>
      <c r="S527" s="66">
        <f t="shared" si="192"/>
        <v>606494.54800000007</v>
      </c>
      <c r="T527" s="64">
        <v>418333.68</v>
      </c>
      <c r="U527" s="65">
        <v>0</v>
      </c>
      <c r="V527" s="67">
        <f t="shared" si="193"/>
        <v>460167.04800000001</v>
      </c>
      <c r="W527" s="64">
        <v>676132.95</v>
      </c>
      <c r="X527" s="65">
        <v>0</v>
      </c>
      <c r="Y527" s="67">
        <f t="shared" si="189"/>
        <v>743746.245</v>
      </c>
      <c r="Z527" s="64">
        <v>614855.89</v>
      </c>
      <c r="AA527" s="68">
        <v>24683.599999999999</v>
      </c>
      <c r="AB527" s="65">
        <v>0</v>
      </c>
      <c r="AC527" s="67">
        <f t="shared" si="194"/>
        <v>754789.51900000009</v>
      </c>
      <c r="AD527" s="64">
        <v>586889.15</v>
      </c>
      <c r="AE527" s="68">
        <v>8832.7199999999993</v>
      </c>
      <c r="AF527" s="65">
        <v>0</v>
      </c>
      <c r="AG527" s="67">
        <f t="shared" si="195"/>
        <v>761262.07300000009</v>
      </c>
      <c r="AH527" s="64">
        <v>595683.72</v>
      </c>
      <c r="AI527" s="68">
        <v>12363.13</v>
      </c>
      <c r="AJ527" s="64">
        <v>0</v>
      </c>
      <c r="AK527" s="67">
        <f t="shared" si="196"/>
        <v>773652.64899999998</v>
      </c>
      <c r="AL527" s="64">
        <v>595109.72</v>
      </c>
      <c r="AM527" s="68">
        <v>16975.45</v>
      </c>
      <c r="AN527" s="64">
        <v>0</v>
      </c>
      <c r="AO527" s="67">
        <f t="shared" si="197"/>
        <v>754747.69700000004</v>
      </c>
      <c r="AP527" s="69"/>
      <c r="AQ527" s="69"/>
      <c r="AR527" s="69"/>
      <c r="AS527" s="69"/>
      <c r="AT527" s="69"/>
      <c r="AU527" s="71"/>
      <c r="AV527" s="64">
        <v>64</v>
      </c>
      <c r="AW527" s="64">
        <v>76</v>
      </c>
      <c r="AX527" s="64">
        <v>80</v>
      </c>
      <c r="AY527" s="64">
        <v>72</v>
      </c>
      <c r="AZ527" s="64"/>
      <c r="BA527" s="64"/>
      <c r="BB527" s="64"/>
      <c r="BC527" s="64"/>
      <c r="BD527" s="72">
        <f t="shared" si="198"/>
        <v>757639.64</v>
      </c>
      <c r="BE527" s="73">
        <f t="shared" si="190"/>
        <v>1530.59</v>
      </c>
      <c r="BF527" s="74">
        <f t="shared" si="188"/>
        <v>3373.62</v>
      </c>
      <c r="BG527" s="66">
        <f t="shared" si="191"/>
        <v>912299.85</v>
      </c>
      <c r="BH527" s="75">
        <f t="shared" si="199"/>
        <v>3.4213068053710665E-4</v>
      </c>
      <c r="BI527" s="76">
        <f t="shared" si="200"/>
        <v>3.4213068053710698E-4</v>
      </c>
      <c r="BJ527" s="76">
        <f>+BI527-'Izračun udjela za 2024. (euri)'!BI527</f>
        <v>1.8594725019732E-9</v>
      </c>
    </row>
    <row r="528" spans="1:62" ht="15.75" customHeight="1" x14ac:dyDescent="0.25">
      <c r="A528" s="60">
        <v>1</v>
      </c>
      <c r="B528" s="61">
        <v>587</v>
      </c>
      <c r="C528" s="61">
        <v>17</v>
      </c>
      <c r="D528" s="79" t="s">
        <v>87</v>
      </c>
      <c r="E528" s="62" t="s">
        <v>607</v>
      </c>
      <c r="F528" s="63">
        <v>667</v>
      </c>
      <c r="G528" s="64">
        <v>10</v>
      </c>
      <c r="H528" s="64">
        <v>367259.07</v>
      </c>
      <c r="I528" s="65">
        <v>41729.183900000004</v>
      </c>
      <c r="J528" s="66">
        <v>358082.87471</v>
      </c>
      <c r="K528" s="64">
        <v>641323.48</v>
      </c>
      <c r="L528" s="65">
        <v>55760.058199999999</v>
      </c>
      <c r="M528" s="66">
        <v>644119.76398000005</v>
      </c>
      <c r="N528" s="64">
        <v>415394.37</v>
      </c>
      <c r="O528" s="65">
        <v>26903.670099999999</v>
      </c>
      <c r="P528" s="66">
        <v>427339.76989000005</v>
      </c>
      <c r="Q528" s="64">
        <v>241520.82</v>
      </c>
      <c r="R528" s="65">
        <v>17060.858899999999</v>
      </c>
      <c r="S528" s="66">
        <f t="shared" si="192"/>
        <v>246905.95721000002</v>
      </c>
      <c r="T528" s="64">
        <v>90235.5</v>
      </c>
      <c r="U528" s="65">
        <v>7750.9393280000004</v>
      </c>
      <c r="V528" s="67">
        <f t="shared" si="193"/>
        <v>90733.0167392</v>
      </c>
      <c r="W528" s="64">
        <v>274390.31</v>
      </c>
      <c r="X528" s="65">
        <v>17951.064138000002</v>
      </c>
      <c r="Y528" s="67">
        <f t="shared" si="189"/>
        <v>282083.17044820002</v>
      </c>
      <c r="Z528" s="64">
        <v>324631.03999999998</v>
      </c>
      <c r="AA528" s="68">
        <v>10206.799999999999</v>
      </c>
      <c r="AB528" s="65">
        <v>21237.853212000002</v>
      </c>
      <c r="AC528" s="67">
        <f t="shared" si="194"/>
        <v>353855.02546680003</v>
      </c>
      <c r="AD528" s="64">
        <v>328418.38</v>
      </c>
      <c r="AE528" s="68">
        <v>4939.59</v>
      </c>
      <c r="AF528" s="65">
        <v>18297.92065</v>
      </c>
      <c r="AG528" s="67">
        <f t="shared" si="195"/>
        <v>376948.95628500002</v>
      </c>
      <c r="AH528" s="64">
        <v>492645.01</v>
      </c>
      <c r="AI528" s="68">
        <v>14021.81</v>
      </c>
      <c r="AJ528" s="64">
        <v>34629.165482999997</v>
      </c>
      <c r="AK528" s="67">
        <f t="shared" si="196"/>
        <v>546143.43796870008</v>
      </c>
      <c r="AL528" s="64">
        <v>419519.63</v>
      </c>
      <c r="AM528" s="68">
        <v>11964.69</v>
      </c>
      <c r="AN528" s="64">
        <v>27213.777259999999</v>
      </c>
      <c r="AO528" s="67">
        <f t="shared" si="197"/>
        <v>504175.27901400003</v>
      </c>
      <c r="AP528" s="69"/>
      <c r="AQ528" s="69"/>
      <c r="AR528" s="69"/>
      <c r="AS528" s="69"/>
      <c r="AT528" s="69"/>
      <c r="AU528" s="71"/>
      <c r="AV528" s="64">
        <v>19</v>
      </c>
      <c r="AW528" s="64">
        <v>25</v>
      </c>
      <c r="AX528" s="64">
        <v>35</v>
      </c>
      <c r="AY528" s="64">
        <v>52</v>
      </c>
      <c r="AZ528" s="64"/>
      <c r="BA528" s="64"/>
      <c r="BB528" s="64"/>
      <c r="BC528" s="64"/>
      <c r="BD528" s="72">
        <f t="shared" si="198"/>
        <v>412641.17</v>
      </c>
      <c r="BE528" s="73">
        <f t="shared" si="190"/>
        <v>618.65</v>
      </c>
      <c r="BF528" s="74">
        <f t="shared" si="188"/>
        <v>3373.62</v>
      </c>
      <c r="BG528" s="66">
        <f t="shared" si="191"/>
        <v>1837564.9899999998</v>
      </c>
      <c r="BH528" s="75">
        <f t="shared" si="199"/>
        <v>6.8912360399912538E-4</v>
      </c>
      <c r="BI528" s="76">
        <f t="shared" si="200"/>
        <v>6.8912360399912495E-4</v>
      </c>
      <c r="BJ528" s="76">
        <f>+BI528-'Izračun udjela za 2024. (euri)'!BI528</f>
        <v>1.1642361412932643E-8</v>
      </c>
    </row>
    <row r="529" spans="1:62" ht="15.75" customHeight="1" x14ac:dyDescent="0.25">
      <c r="A529" s="60">
        <v>1</v>
      </c>
      <c r="B529" s="61">
        <v>588</v>
      </c>
      <c r="C529" s="61">
        <v>17</v>
      </c>
      <c r="D529" s="79" t="s">
        <v>87</v>
      </c>
      <c r="E529" s="62" t="s">
        <v>608</v>
      </c>
      <c r="F529" s="63">
        <v>2995</v>
      </c>
      <c r="G529" s="64">
        <v>10</v>
      </c>
      <c r="H529" s="64">
        <v>5666925.6699999999</v>
      </c>
      <c r="I529" s="65">
        <v>0</v>
      </c>
      <c r="J529" s="66">
        <v>6233618.2370000007</v>
      </c>
      <c r="K529" s="64">
        <v>6732327.4800000004</v>
      </c>
      <c r="L529" s="65">
        <v>0</v>
      </c>
      <c r="M529" s="66">
        <v>7405560.2280000011</v>
      </c>
      <c r="N529" s="64">
        <v>5967999.4299999997</v>
      </c>
      <c r="O529" s="65">
        <v>0</v>
      </c>
      <c r="P529" s="66">
        <v>6564799.3730000006</v>
      </c>
      <c r="Q529" s="64">
        <v>6419216.96</v>
      </c>
      <c r="R529" s="65">
        <v>0</v>
      </c>
      <c r="S529" s="66">
        <f t="shared" si="192"/>
        <v>7061138.6560000004</v>
      </c>
      <c r="T529" s="64">
        <v>5481579.3799999999</v>
      </c>
      <c r="U529" s="65">
        <v>0</v>
      </c>
      <c r="V529" s="67">
        <f t="shared" si="193"/>
        <v>6029737.318</v>
      </c>
      <c r="W529" s="64">
        <v>6267029.4800000004</v>
      </c>
      <c r="X529" s="65">
        <v>0</v>
      </c>
      <c r="Y529" s="67">
        <f t="shared" si="189"/>
        <v>6893732.4280000012</v>
      </c>
      <c r="Z529" s="64">
        <v>7470752.3899999997</v>
      </c>
      <c r="AA529" s="68">
        <v>1614266.62</v>
      </c>
      <c r="AB529" s="65">
        <v>0</v>
      </c>
      <c r="AC529" s="67">
        <f t="shared" si="194"/>
        <v>20312034.347000003</v>
      </c>
      <c r="AD529" s="64">
        <v>6545763.8799999999</v>
      </c>
      <c r="AE529" s="68">
        <v>1489726.01</v>
      </c>
      <c r="AF529" s="65">
        <v>0</v>
      </c>
      <c r="AG529" s="67">
        <f t="shared" si="195"/>
        <v>18535591.657000002</v>
      </c>
      <c r="AH529" s="64">
        <v>7383347.6699999999</v>
      </c>
      <c r="AI529" s="68">
        <v>2385562.2200000002</v>
      </c>
      <c r="AJ529" s="64">
        <v>0</v>
      </c>
      <c r="AK529" s="67">
        <f t="shared" si="196"/>
        <v>19671063.995000001</v>
      </c>
      <c r="AL529" s="64">
        <v>9702612.5700000003</v>
      </c>
      <c r="AM529" s="68">
        <v>2579017.5299999998</v>
      </c>
      <c r="AN529" s="64">
        <v>0</v>
      </c>
      <c r="AO529" s="67">
        <f t="shared" si="197"/>
        <v>22308104.544</v>
      </c>
      <c r="AP529" s="69"/>
      <c r="AQ529" s="69"/>
      <c r="AR529" s="69"/>
      <c r="AS529" s="69"/>
      <c r="AT529" s="69"/>
      <c r="AU529" s="71"/>
      <c r="AV529" s="64">
        <v>8406</v>
      </c>
      <c r="AW529" s="64">
        <v>7863</v>
      </c>
      <c r="AX529" s="64">
        <v>8590</v>
      </c>
      <c r="AY529" s="64">
        <v>8771</v>
      </c>
      <c r="AZ529" s="64"/>
      <c r="BA529" s="64"/>
      <c r="BB529" s="64"/>
      <c r="BC529" s="64"/>
      <c r="BD529" s="72">
        <f t="shared" si="198"/>
        <v>17544105.390000001</v>
      </c>
      <c r="BE529" s="73">
        <f t="shared" si="190"/>
        <v>5857.8</v>
      </c>
      <c r="BF529" s="74">
        <f t="shared" si="188"/>
        <v>3373.62</v>
      </c>
      <c r="BG529" s="66">
        <f t="shared" si="191"/>
        <v>0</v>
      </c>
      <c r="BH529" s="75">
        <f t="shared" si="199"/>
        <v>0</v>
      </c>
      <c r="BI529" s="76">
        <f t="shared" si="200"/>
        <v>0</v>
      </c>
      <c r="BJ529" s="76">
        <f>+BI529-'Izračun udjela za 2024. (euri)'!BI529</f>
        <v>0</v>
      </c>
    </row>
    <row r="530" spans="1:62" ht="15.75" customHeight="1" x14ac:dyDescent="0.25">
      <c r="A530" s="60">
        <v>1</v>
      </c>
      <c r="B530" s="61">
        <v>589</v>
      </c>
      <c r="C530" s="61">
        <v>17</v>
      </c>
      <c r="D530" s="79" t="s">
        <v>87</v>
      </c>
      <c r="E530" s="62" t="s">
        <v>609</v>
      </c>
      <c r="F530" s="63">
        <v>498</v>
      </c>
      <c r="G530" s="64">
        <v>10</v>
      </c>
      <c r="H530" s="64">
        <v>642659.37</v>
      </c>
      <c r="I530" s="65">
        <v>0</v>
      </c>
      <c r="J530" s="66">
        <v>706925.30700000003</v>
      </c>
      <c r="K530" s="64">
        <v>623920.84</v>
      </c>
      <c r="L530" s="65">
        <v>0</v>
      </c>
      <c r="M530" s="66">
        <v>686312.924</v>
      </c>
      <c r="N530" s="64">
        <v>454271.63</v>
      </c>
      <c r="O530" s="65">
        <v>0</v>
      </c>
      <c r="P530" s="66">
        <v>499698.79300000006</v>
      </c>
      <c r="Q530" s="64">
        <v>566811.63</v>
      </c>
      <c r="R530" s="65">
        <v>0</v>
      </c>
      <c r="S530" s="66">
        <f t="shared" si="192"/>
        <v>623492.79300000006</v>
      </c>
      <c r="T530" s="64">
        <v>511426.01</v>
      </c>
      <c r="U530" s="65">
        <v>0</v>
      </c>
      <c r="V530" s="67">
        <f t="shared" si="193"/>
        <v>562568.61100000003</v>
      </c>
      <c r="W530" s="64">
        <v>581546.4</v>
      </c>
      <c r="X530" s="65">
        <v>0</v>
      </c>
      <c r="Y530" s="67">
        <f t="shared" si="189"/>
        <v>639701.04</v>
      </c>
      <c r="Z530" s="64">
        <v>733158.32</v>
      </c>
      <c r="AA530" s="68">
        <v>9903.2000000000007</v>
      </c>
      <c r="AB530" s="65">
        <v>0</v>
      </c>
      <c r="AC530" s="67">
        <f t="shared" si="194"/>
        <v>848380.6320000001</v>
      </c>
      <c r="AD530" s="64">
        <v>839002.92</v>
      </c>
      <c r="AE530" s="68">
        <v>5960.03</v>
      </c>
      <c r="AF530" s="65">
        <v>0</v>
      </c>
      <c r="AG530" s="67">
        <f t="shared" si="195"/>
        <v>969147.17900000012</v>
      </c>
      <c r="AH530" s="64">
        <v>839367.2</v>
      </c>
      <c r="AI530" s="68">
        <v>9881.81</v>
      </c>
      <c r="AJ530" s="64">
        <v>0</v>
      </c>
      <c r="AK530" s="67">
        <f t="shared" si="196"/>
        <v>989983.929</v>
      </c>
      <c r="AL530" s="64">
        <v>884129.46</v>
      </c>
      <c r="AM530" s="68">
        <v>23459.35</v>
      </c>
      <c r="AN530" s="64">
        <v>0</v>
      </c>
      <c r="AO530" s="67">
        <f t="shared" si="197"/>
        <v>1045737.121</v>
      </c>
      <c r="AP530" s="69"/>
      <c r="AQ530" s="69"/>
      <c r="AR530" s="69"/>
      <c r="AS530" s="69"/>
      <c r="AT530" s="69"/>
      <c r="AU530" s="71"/>
      <c r="AV530" s="64">
        <v>32</v>
      </c>
      <c r="AW530" s="64">
        <v>32</v>
      </c>
      <c r="AX530" s="64">
        <v>47</v>
      </c>
      <c r="AY530" s="64">
        <v>60</v>
      </c>
      <c r="AZ530" s="64"/>
      <c r="BA530" s="64"/>
      <c r="BB530" s="64"/>
      <c r="BC530" s="64"/>
      <c r="BD530" s="72">
        <f t="shared" si="198"/>
        <v>898589.98</v>
      </c>
      <c r="BE530" s="73">
        <f t="shared" si="190"/>
        <v>1804.4</v>
      </c>
      <c r="BF530" s="74">
        <f t="shared" si="188"/>
        <v>3373.62</v>
      </c>
      <c r="BG530" s="66">
        <f t="shared" si="191"/>
        <v>781471.55999999994</v>
      </c>
      <c r="BH530" s="75">
        <f t="shared" si="199"/>
        <v>2.9306745654205068E-4</v>
      </c>
      <c r="BI530" s="76">
        <f t="shared" si="200"/>
        <v>2.9306745654205101E-4</v>
      </c>
      <c r="BJ530" s="76">
        <f>+BI530-'Izračun udjela za 2024. (euri)'!BI530</f>
        <v>8.6451544100557554E-10</v>
      </c>
    </row>
    <row r="531" spans="1:62" ht="15.75" customHeight="1" x14ac:dyDescent="0.25">
      <c r="A531" s="60">
        <v>1</v>
      </c>
      <c r="B531" s="61">
        <v>590</v>
      </c>
      <c r="C531" s="61">
        <v>17</v>
      </c>
      <c r="D531" s="79" t="s">
        <v>87</v>
      </c>
      <c r="E531" s="62" t="s">
        <v>610</v>
      </c>
      <c r="F531" s="63">
        <v>686</v>
      </c>
      <c r="G531" s="64">
        <v>10</v>
      </c>
      <c r="H531" s="64">
        <v>649527.4</v>
      </c>
      <c r="I531" s="65">
        <v>0</v>
      </c>
      <c r="J531" s="66">
        <v>714480.14000000013</v>
      </c>
      <c r="K531" s="64">
        <v>534357.19999999995</v>
      </c>
      <c r="L531" s="65">
        <v>0</v>
      </c>
      <c r="M531" s="66">
        <v>587792.92000000004</v>
      </c>
      <c r="N531" s="64">
        <v>670178.16</v>
      </c>
      <c r="O531" s="65">
        <v>0</v>
      </c>
      <c r="P531" s="66">
        <v>737195.97600000014</v>
      </c>
      <c r="Q531" s="64">
        <v>806806.07</v>
      </c>
      <c r="R531" s="65">
        <v>0</v>
      </c>
      <c r="S531" s="66">
        <f t="shared" si="192"/>
        <v>887486.67700000003</v>
      </c>
      <c r="T531" s="64">
        <v>496504.06</v>
      </c>
      <c r="U531" s="65">
        <v>0</v>
      </c>
      <c r="V531" s="67">
        <f t="shared" si="193"/>
        <v>546154.46600000001</v>
      </c>
      <c r="W531" s="64">
        <v>623766.71</v>
      </c>
      <c r="X531" s="65">
        <v>0</v>
      </c>
      <c r="Y531" s="67">
        <f t="shared" si="189"/>
        <v>686143.38100000005</v>
      </c>
      <c r="Z531" s="64">
        <v>731541.72</v>
      </c>
      <c r="AA531" s="68">
        <v>19899.52</v>
      </c>
      <c r="AB531" s="65">
        <v>0</v>
      </c>
      <c r="AC531" s="67">
        <f t="shared" si="194"/>
        <v>876856.42</v>
      </c>
      <c r="AD531" s="64">
        <v>694873.75</v>
      </c>
      <c r="AE531" s="68">
        <v>11735.59</v>
      </c>
      <c r="AF531" s="65">
        <v>0</v>
      </c>
      <c r="AG531" s="67">
        <f t="shared" si="195"/>
        <v>845501.97600000014</v>
      </c>
      <c r="AH531" s="64">
        <v>676661.24</v>
      </c>
      <c r="AI531" s="68">
        <v>21090.59</v>
      </c>
      <c r="AJ531" s="64">
        <v>0</v>
      </c>
      <c r="AK531" s="67">
        <f t="shared" si="196"/>
        <v>821777.71500000008</v>
      </c>
      <c r="AL531" s="64">
        <v>922245.02</v>
      </c>
      <c r="AM531" s="68">
        <v>26333.38</v>
      </c>
      <c r="AN531" s="64">
        <v>0</v>
      </c>
      <c r="AO531" s="67">
        <f t="shared" si="197"/>
        <v>1082852.804</v>
      </c>
      <c r="AP531" s="69"/>
      <c r="AQ531" s="69"/>
      <c r="AR531" s="69"/>
      <c r="AS531" s="69"/>
      <c r="AT531" s="69"/>
      <c r="AU531" s="71"/>
      <c r="AV531" s="64">
        <v>57</v>
      </c>
      <c r="AW531" s="64">
        <v>57</v>
      </c>
      <c r="AX531" s="64">
        <v>61</v>
      </c>
      <c r="AY531" s="64">
        <v>59</v>
      </c>
      <c r="AZ531" s="64"/>
      <c r="BA531" s="64"/>
      <c r="BB531" s="64"/>
      <c r="BC531" s="64"/>
      <c r="BD531" s="72">
        <f t="shared" si="198"/>
        <v>862626.46</v>
      </c>
      <c r="BE531" s="73">
        <f t="shared" si="190"/>
        <v>1257.47</v>
      </c>
      <c r="BF531" s="74">
        <f t="shared" si="188"/>
        <v>3373.62</v>
      </c>
      <c r="BG531" s="66">
        <f t="shared" si="191"/>
        <v>1451678.8999999997</v>
      </c>
      <c r="BH531" s="75">
        <f t="shared" si="199"/>
        <v>5.4440860642294118E-4</v>
      </c>
      <c r="BI531" s="76">
        <f t="shared" si="200"/>
        <v>5.4440860642294097E-4</v>
      </c>
      <c r="BJ531" s="76">
        <f>+BI531-'Izračun udjela za 2024. (euri)'!BI531</f>
        <v>2.0287060295011948E-8</v>
      </c>
    </row>
    <row r="532" spans="1:62" ht="15.75" customHeight="1" x14ac:dyDescent="0.25">
      <c r="A532" s="60">
        <v>1</v>
      </c>
      <c r="B532" s="61">
        <v>591</v>
      </c>
      <c r="C532" s="61">
        <v>17</v>
      </c>
      <c r="D532" s="79" t="s">
        <v>87</v>
      </c>
      <c r="E532" s="62" t="s">
        <v>611</v>
      </c>
      <c r="F532" s="63">
        <v>1968</v>
      </c>
      <c r="G532" s="64">
        <v>10</v>
      </c>
      <c r="H532" s="64">
        <v>1411487.32</v>
      </c>
      <c r="I532" s="65">
        <v>120429.7375</v>
      </c>
      <c r="J532" s="66">
        <v>1420163.3407500002</v>
      </c>
      <c r="K532" s="64">
        <v>1479843.68</v>
      </c>
      <c r="L532" s="65">
        <v>122690.3656</v>
      </c>
      <c r="M532" s="66">
        <v>1492868.6458400001</v>
      </c>
      <c r="N532" s="64">
        <v>1174340.4099999999</v>
      </c>
      <c r="O532" s="65">
        <v>65807.819099999993</v>
      </c>
      <c r="P532" s="66">
        <v>1219385.84999</v>
      </c>
      <c r="Q532" s="64">
        <v>1493543.03</v>
      </c>
      <c r="R532" s="65">
        <v>86530.866299999994</v>
      </c>
      <c r="S532" s="66">
        <f t="shared" si="192"/>
        <v>1547713.38007</v>
      </c>
      <c r="T532" s="64">
        <v>1419146.91</v>
      </c>
      <c r="U532" s="65">
        <v>82528.526157999993</v>
      </c>
      <c r="V532" s="67">
        <f t="shared" si="193"/>
        <v>1470280.2222261999</v>
      </c>
      <c r="W532" s="64">
        <v>1891398.09</v>
      </c>
      <c r="X532" s="65">
        <v>107060.53475799999</v>
      </c>
      <c r="Y532" s="67">
        <f t="shared" si="189"/>
        <v>1962771.3107662003</v>
      </c>
      <c r="Z532" s="64">
        <v>2537585.71</v>
      </c>
      <c r="AA532" s="68">
        <v>24688.75</v>
      </c>
      <c r="AB532" s="65">
        <v>143637.236363</v>
      </c>
      <c r="AC532" s="67">
        <f t="shared" si="194"/>
        <v>2703535.6960006999</v>
      </c>
      <c r="AD532" s="64">
        <v>2675481.7000000002</v>
      </c>
      <c r="AE532" s="68">
        <v>9278.31</v>
      </c>
      <c r="AF532" s="65">
        <v>145193.61298800001</v>
      </c>
      <c r="AG532" s="67">
        <f t="shared" si="195"/>
        <v>2886960.7547132005</v>
      </c>
      <c r="AH532" s="64">
        <v>2083585.59</v>
      </c>
      <c r="AI532" s="68">
        <v>24562.76</v>
      </c>
      <c r="AJ532" s="64">
        <v>117966.62625</v>
      </c>
      <c r="AK532" s="67">
        <f t="shared" si="196"/>
        <v>2366161.8241250007</v>
      </c>
      <c r="AL532" s="64">
        <v>2659632.89</v>
      </c>
      <c r="AM532" s="68">
        <v>21144.63</v>
      </c>
      <c r="AN532" s="64">
        <v>150547.77974999999</v>
      </c>
      <c r="AO532" s="67">
        <f t="shared" si="197"/>
        <v>2967734.5282750004</v>
      </c>
      <c r="AP532" s="69"/>
      <c r="AQ532" s="69"/>
      <c r="AR532" s="69"/>
      <c r="AS532" s="69"/>
      <c r="AT532" s="69"/>
      <c r="AU532" s="71"/>
      <c r="AV532" s="64">
        <v>59</v>
      </c>
      <c r="AW532" s="64">
        <v>69</v>
      </c>
      <c r="AX532" s="64">
        <v>140</v>
      </c>
      <c r="AY532" s="64">
        <v>140</v>
      </c>
      <c r="AZ532" s="64"/>
      <c r="BA532" s="64"/>
      <c r="BB532" s="64"/>
      <c r="BC532" s="64"/>
      <c r="BD532" s="72">
        <f t="shared" si="198"/>
        <v>2577432.8199999998</v>
      </c>
      <c r="BE532" s="73">
        <f t="shared" si="190"/>
        <v>1309.67</v>
      </c>
      <c r="BF532" s="74">
        <f t="shared" si="188"/>
        <v>3373.62</v>
      </c>
      <c r="BG532" s="66">
        <f t="shared" si="191"/>
        <v>4061853.5999999996</v>
      </c>
      <c r="BH532" s="75">
        <f t="shared" si="199"/>
        <v>1.5232762960665799E-3</v>
      </c>
      <c r="BI532" s="76">
        <f t="shared" si="200"/>
        <v>1.5232762960665799E-3</v>
      </c>
      <c r="BJ532" s="76">
        <f>+BI532-'Izračun udjela za 2024. (euri)'!BI532</f>
        <v>1.3111306849901069E-8</v>
      </c>
    </row>
    <row r="533" spans="1:62" ht="15.75" customHeight="1" x14ac:dyDescent="0.25">
      <c r="A533" s="60">
        <v>1</v>
      </c>
      <c r="B533" s="61">
        <v>592</v>
      </c>
      <c r="C533" s="61">
        <v>17</v>
      </c>
      <c r="D533" s="79" t="s">
        <v>87</v>
      </c>
      <c r="E533" s="62" t="s">
        <v>612</v>
      </c>
      <c r="F533" s="63">
        <v>936</v>
      </c>
      <c r="G533" s="64">
        <v>10</v>
      </c>
      <c r="H533" s="64">
        <v>1874103.7</v>
      </c>
      <c r="I533" s="65">
        <v>168670.3922</v>
      </c>
      <c r="J533" s="66">
        <v>1875976.6385800003</v>
      </c>
      <c r="K533" s="64">
        <v>1912665.32</v>
      </c>
      <c r="L533" s="65">
        <v>172140.94099999999</v>
      </c>
      <c r="M533" s="66">
        <v>1914576.8169000004</v>
      </c>
      <c r="N533" s="64">
        <v>2797712.87</v>
      </c>
      <c r="O533" s="65">
        <v>251794.51680000001</v>
      </c>
      <c r="P533" s="66">
        <v>2800510.1885200003</v>
      </c>
      <c r="Q533" s="64">
        <v>3213535.87</v>
      </c>
      <c r="R533" s="65">
        <v>291924.95380000002</v>
      </c>
      <c r="S533" s="66">
        <f t="shared" si="192"/>
        <v>3213772.0078199999</v>
      </c>
      <c r="T533" s="64">
        <v>2625791.14</v>
      </c>
      <c r="U533" s="65">
        <v>239660.62033899999</v>
      </c>
      <c r="V533" s="67">
        <f t="shared" si="193"/>
        <v>2624743.5716271</v>
      </c>
      <c r="W533" s="64">
        <v>3235248.3</v>
      </c>
      <c r="X533" s="65">
        <v>294113.983029</v>
      </c>
      <c r="Y533" s="67">
        <f t="shared" si="189"/>
        <v>3235247.7486681002</v>
      </c>
      <c r="Z533" s="64">
        <v>3217510.26</v>
      </c>
      <c r="AA533" s="68">
        <v>332372.3</v>
      </c>
      <c r="AB533" s="65">
        <v>292501.40178399999</v>
      </c>
      <c r="AC533" s="67">
        <f t="shared" si="194"/>
        <v>4831900.2140376</v>
      </c>
      <c r="AD533" s="64">
        <v>2550382.16</v>
      </c>
      <c r="AE533" s="68">
        <v>287237.49</v>
      </c>
      <c r="AF533" s="65">
        <v>227662.96376499999</v>
      </c>
      <c r="AG533" s="67">
        <f t="shared" si="195"/>
        <v>4124979.8768585003</v>
      </c>
      <c r="AH533" s="64">
        <v>2600752.4900000002</v>
      </c>
      <c r="AI533" s="68">
        <v>388298.97</v>
      </c>
      <c r="AJ533" s="64">
        <v>236684.75500800001</v>
      </c>
      <c r="AK533" s="67">
        <f t="shared" si="196"/>
        <v>4186345.6414912008</v>
      </c>
      <c r="AL533" s="64">
        <v>2940515.96</v>
      </c>
      <c r="AM533" s="68">
        <v>446968.71</v>
      </c>
      <c r="AN533" s="64">
        <v>267167.17517</v>
      </c>
      <c r="AO533" s="67">
        <f t="shared" si="197"/>
        <v>4582468.0823130002</v>
      </c>
      <c r="AP533" s="69"/>
      <c r="AQ533" s="69"/>
      <c r="AR533" s="69"/>
      <c r="AS533" s="69"/>
      <c r="AT533" s="69"/>
      <c r="AU533" s="71"/>
      <c r="AV533" s="64">
        <v>1200</v>
      </c>
      <c r="AW533" s="64">
        <v>1143</v>
      </c>
      <c r="AX533" s="64">
        <v>1220</v>
      </c>
      <c r="AY533" s="64">
        <v>1293</v>
      </c>
      <c r="AZ533" s="64"/>
      <c r="BA533" s="64"/>
      <c r="BB533" s="64"/>
      <c r="BC533" s="64"/>
      <c r="BD533" s="72">
        <f t="shared" si="198"/>
        <v>4192188.31</v>
      </c>
      <c r="BE533" s="73">
        <f t="shared" si="190"/>
        <v>4478.83</v>
      </c>
      <c r="BF533" s="74">
        <f t="shared" si="188"/>
        <v>3373.62</v>
      </c>
      <c r="BG533" s="66">
        <f t="shared" si="191"/>
        <v>0</v>
      </c>
      <c r="BH533" s="75">
        <f t="shared" si="199"/>
        <v>0</v>
      </c>
      <c r="BI533" s="76">
        <f t="shared" si="200"/>
        <v>0</v>
      </c>
      <c r="BJ533" s="76">
        <f>+BI533-'Izračun udjela za 2024. (euri)'!BI533</f>
        <v>0</v>
      </c>
    </row>
    <row r="534" spans="1:62" ht="15.75" customHeight="1" x14ac:dyDescent="0.25">
      <c r="A534" s="60">
        <v>1</v>
      </c>
      <c r="B534" s="61">
        <v>593</v>
      </c>
      <c r="C534" s="61">
        <v>17</v>
      </c>
      <c r="D534" s="79" t="s">
        <v>87</v>
      </c>
      <c r="E534" s="62" t="s">
        <v>613</v>
      </c>
      <c r="F534" s="63">
        <v>1819</v>
      </c>
      <c r="G534" s="64">
        <v>10</v>
      </c>
      <c r="H534" s="64">
        <v>4756889.87</v>
      </c>
      <c r="I534" s="65">
        <v>428120.92310000001</v>
      </c>
      <c r="J534" s="66">
        <v>4761645.8415900003</v>
      </c>
      <c r="K534" s="64">
        <v>5040445.96</v>
      </c>
      <c r="L534" s="65">
        <v>453640.96789999999</v>
      </c>
      <c r="M534" s="66">
        <v>5045485.4913100004</v>
      </c>
      <c r="N534" s="64">
        <v>4362633.5199999996</v>
      </c>
      <c r="O534" s="65">
        <v>392637.21879999997</v>
      </c>
      <c r="P534" s="66">
        <v>4366995.9313199995</v>
      </c>
      <c r="Q534" s="64">
        <v>4705615.55</v>
      </c>
      <c r="R534" s="65">
        <v>428952.8553</v>
      </c>
      <c r="S534" s="66">
        <f t="shared" si="192"/>
        <v>4704328.9641700005</v>
      </c>
      <c r="T534" s="64">
        <v>4232898.92</v>
      </c>
      <c r="U534" s="65">
        <v>386298.18084400002</v>
      </c>
      <c r="V534" s="67">
        <f t="shared" si="193"/>
        <v>4231260.8130716002</v>
      </c>
      <c r="W534" s="64">
        <v>4970850.4000000004</v>
      </c>
      <c r="X534" s="65">
        <v>451895.91096100002</v>
      </c>
      <c r="Y534" s="67">
        <f t="shared" si="189"/>
        <v>4970849.9379429007</v>
      </c>
      <c r="Z534" s="64">
        <v>5653264.4500000002</v>
      </c>
      <c r="AA534" s="68">
        <v>1540422.64</v>
      </c>
      <c r="AB534" s="65">
        <v>513933.534637</v>
      </c>
      <c r="AC534" s="67">
        <f t="shared" si="194"/>
        <v>12094949.102899302</v>
      </c>
      <c r="AD534" s="64">
        <v>4841612</v>
      </c>
      <c r="AE534" s="68">
        <v>1057826.0900000001</v>
      </c>
      <c r="AF534" s="65">
        <v>444244.86861200002</v>
      </c>
      <c r="AG534" s="67">
        <f t="shared" si="195"/>
        <v>11778295.145526802</v>
      </c>
      <c r="AH534" s="64">
        <v>5116766.12</v>
      </c>
      <c r="AI534" s="68">
        <v>1855534.33</v>
      </c>
      <c r="AJ534" s="64">
        <v>465161.98375199997</v>
      </c>
      <c r="AK534" s="67">
        <f t="shared" si="196"/>
        <v>11505526.7868728</v>
      </c>
      <c r="AL534" s="64">
        <v>6216365.8799999999</v>
      </c>
      <c r="AM534" s="68">
        <v>1837460.7</v>
      </c>
      <c r="AN534" s="64">
        <v>565125.850064</v>
      </c>
      <c r="AO534" s="67">
        <f t="shared" si="197"/>
        <v>12816407.2629296</v>
      </c>
      <c r="AP534" s="69"/>
      <c r="AQ534" s="69"/>
      <c r="AR534" s="69"/>
      <c r="AS534" s="69"/>
      <c r="AT534" s="69"/>
      <c r="AU534" s="71"/>
      <c r="AV534" s="64">
        <v>4931</v>
      </c>
      <c r="AW534" s="64">
        <v>4912</v>
      </c>
      <c r="AX534" s="64">
        <v>5109</v>
      </c>
      <c r="AY534" s="64">
        <v>5225</v>
      </c>
      <c r="AZ534" s="64"/>
      <c r="BA534" s="64"/>
      <c r="BB534" s="64"/>
      <c r="BC534" s="64"/>
      <c r="BD534" s="72">
        <f t="shared" si="198"/>
        <v>10633205.65</v>
      </c>
      <c r="BE534" s="73">
        <f t="shared" si="190"/>
        <v>5845.63</v>
      </c>
      <c r="BF534" s="74">
        <f t="shared" si="188"/>
        <v>3373.62</v>
      </c>
      <c r="BG534" s="66">
        <f t="shared" si="191"/>
        <v>0</v>
      </c>
      <c r="BH534" s="75">
        <f t="shared" si="199"/>
        <v>0</v>
      </c>
      <c r="BI534" s="76">
        <f t="shared" si="200"/>
        <v>0</v>
      </c>
      <c r="BJ534" s="76">
        <f>+BI534-'Izračun udjela za 2024. (euri)'!BI534</f>
        <v>0</v>
      </c>
    </row>
    <row r="535" spans="1:62" ht="15.75" customHeight="1" x14ac:dyDescent="0.25">
      <c r="A535" s="60">
        <v>1</v>
      </c>
      <c r="B535" s="61">
        <v>595</v>
      </c>
      <c r="C535" s="61">
        <v>17</v>
      </c>
      <c r="D535" s="79" t="s">
        <v>87</v>
      </c>
      <c r="E535" s="62" t="s">
        <v>614</v>
      </c>
      <c r="F535" s="63">
        <v>289</v>
      </c>
      <c r="G535" s="64">
        <v>10</v>
      </c>
      <c r="H535" s="64">
        <v>581441.68999999994</v>
      </c>
      <c r="I535" s="65">
        <v>5699.2286000000004</v>
      </c>
      <c r="J535" s="66">
        <v>633316.70753999997</v>
      </c>
      <c r="K535" s="64">
        <v>530433.31000000006</v>
      </c>
      <c r="L535" s="65">
        <v>5199.2520999999997</v>
      </c>
      <c r="M535" s="66">
        <v>577757.46369000012</v>
      </c>
      <c r="N535" s="64">
        <v>503152.3</v>
      </c>
      <c r="O535" s="65">
        <v>4931.7992999999997</v>
      </c>
      <c r="P535" s="66">
        <v>548042.55076999997</v>
      </c>
      <c r="Q535" s="64">
        <v>564508.56999999995</v>
      </c>
      <c r="R535" s="65">
        <v>5559.4156000000003</v>
      </c>
      <c r="S535" s="66">
        <f t="shared" si="192"/>
        <v>614844.06984000001</v>
      </c>
      <c r="T535" s="64">
        <v>391568.09</v>
      </c>
      <c r="U535" s="65">
        <v>3858.270086</v>
      </c>
      <c r="V535" s="67">
        <f t="shared" si="193"/>
        <v>426480.80190540006</v>
      </c>
      <c r="W535" s="64">
        <v>475785.94</v>
      </c>
      <c r="X535" s="65">
        <v>4710.6593659999999</v>
      </c>
      <c r="Y535" s="67">
        <f t="shared" si="189"/>
        <v>518182.80869740009</v>
      </c>
      <c r="Z535" s="64">
        <v>460024.59</v>
      </c>
      <c r="AA535" s="68">
        <v>9258.31</v>
      </c>
      <c r="AB535" s="65">
        <v>4554.6116119999997</v>
      </c>
      <c r="AC535" s="67">
        <f t="shared" si="194"/>
        <v>576632.83522680006</v>
      </c>
      <c r="AD535" s="64">
        <v>462416.47</v>
      </c>
      <c r="AE535" s="68">
        <v>9286.0300000000007</v>
      </c>
      <c r="AF535" s="65">
        <v>4450.3267230000001</v>
      </c>
      <c r="AG535" s="67">
        <f t="shared" si="195"/>
        <v>562848.12460470002</v>
      </c>
      <c r="AH535" s="64">
        <v>436118.47</v>
      </c>
      <c r="AI535" s="68">
        <v>15487.55</v>
      </c>
      <c r="AJ535" s="64">
        <v>0</v>
      </c>
      <c r="AK535" s="67">
        <f t="shared" si="196"/>
        <v>569944.01199999999</v>
      </c>
      <c r="AL535" s="64">
        <v>687873.62</v>
      </c>
      <c r="AM535" s="68">
        <v>6621.85</v>
      </c>
      <c r="AN535" s="64">
        <v>0</v>
      </c>
      <c r="AO535" s="67">
        <f t="shared" si="197"/>
        <v>866526.94700000004</v>
      </c>
      <c r="AP535" s="69"/>
      <c r="AQ535" s="69"/>
      <c r="AR535" s="69"/>
      <c r="AS535" s="69"/>
      <c r="AT535" s="69"/>
      <c r="AU535" s="71"/>
      <c r="AV535" s="64">
        <v>52</v>
      </c>
      <c r="AW535" s="64">
        <v>42</v>
      </c>
      <c r="AX535" s="64">
        <v>65</v>
      </c>
      <c r="AY535" s="64">
        <v>71</v>
      </c>
      <c r="AZ535" s="64"/>
      <c r="BA535" s="64"/>
      <c r="BB535" s="64"/>
      <c r="BC535" s="64"/>
      <c r="BD535" s="72">
        <f t="shared" si="198"/>
        <v>618826.94999999995</v>
      </c>
      <c r="BE535" s="73">
        <f t="shared" si="190"/>
        <v>2141.27</v>
      </c>
      <c r="BF535" s="74">
        <f t="shared" si="188"/>
        <v>3373.62</v>
      </c>
      <c r="BG535" s="66">
        <f t="shared" si="191"/>
        <v>356149.14999999997</v>
      </c>
      <c r="BH535" s="75">
        <f t="shared" si="199"/>
        <v>1.3356305063758596E-4</v>
      </c>
      <c r="BI535" s="76">
        <f t="shared" si="200"/>
        <v>1.3356305063758601E-4</v>
      </c>
      <c r="BJ535" s="76">
        <f>+BI535-'Izračun udjela za 2024. (euri)'!BI535</f>
        <v>8.5138135709993384E-9</v>
      </c>
    </row>
    <row r="536" spans="1:62" ht="15.75" customHeight="1" x14ac:dyDescent="0.25">
      <c r="A536" s="60">
        <v>1</v>
      </c>
      <c r="B536" s="61">
        <v>596</v>
      </c>
      <c r="C536" s="61">
        <v>18</v>
      </c>
      <c r="D536" s="79" t="s">
        <v>87</v>
      </c>
      <c r="E536" s="62" t="s">
        <v>615</v>
      </c>
      <c r="F536" s="63">
        <v>1404</v>
      </c>
      <c r="G536" s="64">
        <v>10</v>
      </c>
      <c r="H536" s="64">
        <v>2317652.0699999998</v>
      </c>
      <c r="I536" s="65">
        <v>109260.7855</v>
      </c>
      <c r="J536" s="66">
        <v>2429230.4129500003</v>
      </c>
      <c r="K536" s="64">
        <v>2670839.2200000002</v>
      </c>
      <c r="L536" s="65">
        <v>125911.0079</v>
      </c>
      <c r="M536" s="66">
        <v>2799421.0333100003</v>
      </c>
      <c r="N536" s="64">
        <v>2501393.61</v>
      </c>
      <c r="O536" s="65">
        <v>117923.16650000001</v>
      </c>
      <c r="P536" s="66">
        <v>2621817.4878500002</v>
      </c>
      <c r="Q536" s="64">
        <v>2332971.46</v>
      </c>
      <c r="R536" s="65">
        <v>110963.6535</v>
      </c>
      <c r="S536" s="66">
        <f t="shared" si="192"/>
        <v>2444208.58715</v>
      </c>
      <c r="T536" s="64">
        <v>2322024.48</v>
      </c>
      <c r="U536" s="65">
        <v>110868.077223</v>
      </c>
      <c r="V536" s="67">
        <f t="shared" si="193"/>
        <v>2432272.0430546999</v>
      </c>
      <c r="W536" s="64">
        <v>3042623.51</v>
      </c>
      <c r="X536" s="65">
        <v>144887.85530699999</v>
      </c>
      <c r="Y536" s="67">
        <f t="shared" si="189"/>
        <v>3187509.2201623004</v>
      </c>
      <c r="Z536" s="64">
        <v>3433502.65</v>
      </c>
      <c r="AA536" s="68">
        <v>50739.86</v>
      </c>
      <c r="AB536" s="65">
        <v>163501.25878400001</v>
      </c>
      <c r="AC536" s="67">
        <f t="shared" si="194"/>
        <v>3917387.6843376006</v>
      </c>
      <c r="AD536" s="64">
        <v>2947130.56</v>
      </c>
      <c r="AE536" s="68">
        <v>45749.52</v>
      </c>
      <c r="AF536" s="65">
        <v>140340.48968999999</v>
      </c>
      <c r="AG536" s="67">
        <f t="shared" si="195"/>
        <v>3429844.605341</v>
      </c>
      <c r="AH536" s="64">
        <v>3062568.59</v>
      </c>
      <c r="AI536" s="68">
        <v>60989.87</v>
      </c>
      <c r="AJ536" s="64">
        <v>145836.72437499999</v>
      </c>
      <c r="AK536" s="67">
        <f t="shared" si="196"/>
        <v>3604966.1951874997</v>
      </c>
      <c r="AL536" s="64">
        <v>3673270.86</v>
      </c>
      <c r="AM536" s="68">
        <v>56179.75</v>
      </c>
      <c r="AN536" s="64">
        <v>176839.88437499999</v>
      </c>
      <c r="AO536" s="67">
        <f t="shared" si="197"/>
        <v>4244626.3481875006</v>
      </c>
      <c r="AP536" s="69"/>
      <c r="AQ536" s="69"/>
      <c r="AR536" s="69"/>
      <c r="AS536" s="69"/>
      <c r="AT536" s="69"/>
      <c r="AU536" s="71"/>
      <c r="AV536" s="64">
        <v>228</v>
      </c>
      <c r="AW536" s="64">
        <v>238</v>
      </c>
      <c r="AX536" s="64">
        <v>281</v>
      </c>
      <c r="AY536" s="64">
        <v>279</v>
      </c>
      <c r="AZ536" s="64"/>
      <c r="BA536" s="64"/>
      <c r="BB536" s="64"/>
      <c r="BC536" s="64"/>
      <c r="BD536" s="72">
        <f t="shared" si="198"/>
        <v>3676866.81</v>
      </c>
      <c r="BE536" s="73">
        <f t="shared" si="190"/>
        <v>2618.85</v>
      </c>
      <c r="BF536" s="74">
        <f t="shared" si="188"/>
        <v>3373.62</v>
      </c>
      <c r="BG536" s="66">
        <f t="shared" si="191"/>
        <v>1059697.08</v>
      </c>
      <c r="BH536" s="75">
        <f t="shared" si="199"/>
        <v>3.9740758824369509E-4</v>
      </c>
      <c r="BI536" s="76">
        <f t="shared" si="200"/>
        <v>3.9740758824369498E-4</v>
      </c>
      <c r="BJ536" s="76">
        <f>+BI536-'Izračun udjela za 2024. (euri)'!BI536</f>
        <v>1.9325298786958874E-8</v>
      </c>
    </row>
    <row r="537" spans="1:62" ht="15.75" customHeight="1" x14ac:dyDescent="0.25">
      <c r="A537" s="60">
        <v>1</v>
      </c>
      <c r="B537" s="61">
        <v>597</v>
      </c>
      <c r="C537" s="61">
        <v>18</v>
      </c>
      <c r="D537" s="79" t="s">
        <v>87</v>
      </c>
      <c r="E537" s="62" t="s">
        <v>616</v>
      </c>
      <c r="F537" s="63">
        <v>1493</v>
      </c>
      <c r="G537" s="64">
        <v>10</v>
      </c>
      <c r="H537" s="64">
        <v>3056501.52</v>
      </c>
      <c r="I537" s="65">
        <v>144092.18429999999</v>
      </c>
      <c r="J537" s="66">
        <v>3203650.2692700005</v>
      </c>
      <c r="K537" s="64">
        <v>3212387.08</v>
      </c>
      <c r="L537" s="65">
        <v>151441.02590000001</v>
      </c>
      <c r="M537" s="66">
        <v>3367040.6595100006</v>
      </c>
      <c r="N537" s="64">
        <v>2851199.28</v>
      </c>
      <c r="O537" s="65">
        <v>134413.98259999999</v>
      </c>
      <c r="P537" s="66">
        <v>2988463.8271399997</v>
      </c>
      <c r="Q537" s="64">
        <v>3003657.52</v>
      </c>
      <c r="R537" s="65">
        <v>143485.57279999999</v>
      </c>
      <c r="S537" s="66">
        <f t="shared" si="192"/>
        <v>3146189.1419199998</v>
      </c>
      <c r="T537" s="64">
        <v>2887785.83</v>
      </c>
      <c r="U537" s="65">
        <v>139354.297349</v>
      </c>
      <c r="V537" s="67">
        <f t="shared" si="193"/>
        <v>3023274.6859161006</v>
      </c>
      <c r="W537" s="64">
        <v>3352000.12</v>
      </c>
      <c r="X537" s="65">
        <v>159620.174929</v>
      </c>
      <c r="Y537" s="67">
        <f t="shared" si="189"/>
        <v>3511617.9395781006</v>
      </c>
      <c r="Z537" s="64">
        <v>4971792.25</v>
      </c>
      <c r="AA537" s="68">
        <v>183580.27</v>
      </c>
      <c r="AB537" s="65">
        <v>236753.49626700001</v>
      </c>
      <c r="AC537" s="67">
        <f t="shared" si="194"/>
        <v>6222654.3321063006</v>
      </c>
      <c r="AD537" s="64">
        <v>3130305.16</v>
      </c>
      <c r="AE537" s="68">
        <v>181984.37</v>
      </c>
      <c r="AF537" s="65">
        <v>149063.15974900001</v>
      </c>
      <c r="AG537" s="67">
        <f t="shared" si="195"/>
        <v>4344733.393276101</v>
      </c>
      <c r="AH537" s="64">
        <v>3611674.45</v>
      </c>
      <c r="AI537" s="68">
        <v>268900.78999999998</v>
      </c>
      <c r="AJ537" s="64">
        <v>171984.64124999999</v>
      </c>
      <c r="AK537" s="67">
        <f t="shared" si="196"/>
        <v>5268217.9206250012</v>
      </c>
      <c r="AL537" s="64">
        <v>4632177.6100000003</v>
      </c>
      <c r="AM537" s="68">
        <v>318742.96000000002</v>
      </c>
      <c r="AN537" s="64">
        <v>220580.02312500001</v>
      </c>
      <c r="AO537" s="67">
        <f t="shared" si="197"/>
        <v>6206590.0895625008</v>
      </c>
      <c r="AP537" s="69"/>
      <c r="AQ537" s="69"/>
      <c r="AR537" s="69"/>
      <c r="AS537" s="69"/>
      <c r="AT537" s="69"/>
      <c r="AU537" s="71"/>
      <c r="AV537" s="64">
        <v>737</v>
      </c>
      <c r="AW537" s="64">
        <v>767</v>
      </c>
      <c r="AX537" s="64">
        <v>1079</v>
      </c>
      <c r="AY537" s="64">
        <v>1033</v>
      </c>
      <c r="AZ537" s="64"/>
      <c r="BA537" s="64"/>
      <c r="BB537" s="64"/>
      <c r="BC537" s="64"/>
      <c r="BD537" s="72">
        <f t="shared" si="198"/>
        <v>5110762.74</v>
      </c>
      <c r="BE537" s="73">
        <f t="shared" si="190"/>
        <v>3423.15</v>
      </c>
      <c r="BF537" s="74">
        <f t="shared" si="188"/>
        <v>3373.62</v>
      </c>
      <c r="BG537" s="66">
        <f t="shared" si="191"/>
        <v>0</v>
      </c>
      <c r="BH537" s="75">
        <f t="shared" si="199"/>
        <v>0</v>
      </c>
      <c r="BI537" s="76">
        <f t="shared" si="200"/>
        <v>0</v>
      </c>
      <c r="BJ537" s="76">
        <f>+BI537-'Izračun udjela za 2024. (euri)'!BI537</f>
        <v>0</v>
      </c>
    </row>
    <row r="538" spans="1:62" ht="15.75" customHeight="1" x14ac:dyDescent="0.25">
      <c r="A538" s="60">
        <v>1</v>
      </c>
      <c r="B538" s="61">
        <v>598</v>
      </c>
      <c r="C538" s="61">
        <v>19</v>
      </c>
      <c r="D538" s="79" t="s">
        <v>87</v>
      </c>
      <c r="E538" s="62" t="s">
        <v>617</v>
      </c>
      <c r="F538" s="63">
        <v>1636</v>
      </c>
      <c r="G538" s="64">
        <v>10</v>
      </c>
      <c r="H538" s="64">
        <v>3034691.35</v>
      </c>
      <c r="I538" s="65">
        <v>419995.38329999999</v>
      </c>
      <c r="J538" s="66">
        <v>2876165.5633700006</v>
      </c>
      <c r="K538" s="64">
        <v>3160081.3</v>
      </c>
      <c r="L538" s="65">
        <v>433507.63750000001</v>
      </c>
      <c r="M538" s="66">
        <v>2999231.0287500001</v>
      </c>
      <c r="N538" s="64">
        <v>4634823.58</v>
      </c>
      <c r="O538" s="65">
        <v>417134.66389999999</v>
      </c>
      <c r="P538" s="66">
        <v>4639457.8077100003</v>
      </c>
      <c r="Q538" s="64">
        <v>4748168.4800000004</v>
      </c>
      <c r="R538" s="65">
        <v>431806.29969999997</v>
      </c>
      <c r="S538" s="66">
        <f t="shared" si="192"/>
        <v>4747998.3983300002</v>
      </c>
      <c r="T538" s="64">
        <v>4367688.07</v>
      </c>
      <c r="U538" s="65">
        <v>397892.77107299998</v>
      </c>
      <c r="V538" s="67">
        <f t="shared" si="193"/>
        <v>4366774.8288197005</v>
      </c>
      <c r="W538" s="64">
        <v>6499405.7699999996</v>
      </c>
      <c r="X538" s="65">
        <v>590855.72710699996</v>
      </c>
      <c r="Y538" s="67">
        <f t="shared" si="189"/>
        <v>6499405.0471823001</v>
      </c>
      <c r="Z538" s="64">
        <v>5785269.0999999996</v>
      </c>
      <c r="AA538" s="68">
        <v>307844.84999999998</v>
      </c>
      <c r="AB538" s="65">
        <v>525934.22013100004</v>
      </c>
      <c r="AC538" s="67">
        <f t="shared" si="194"/>
        <v>6868939.0328559</v>
      </c>
      <c r="AD538" s="64">
        <v>3836711.97</v>
      </c>
      <c r="AE538" s="68">
        <v>165492.32999999999</v>
      </c>
      <c r="AF538" s="65">
        <v>353800.31746599998</v>
      </c>
      <c r="AG538" s="67">
        <f t="shared" si="195"/>
        <v>5030211.2547874013</v>
      </c>
      <c r="AH538" s="64">
        <v>3936069.71</v>
      </c>
      <c r="AI538" s="68">
        <v>311141.62</v>
      </c>
      <c r="AJ538" s="64">
        <v>357978.47159899998</v>
      </c>
      <c r="AK538" s="67">
        <f t="shared" si="196"/>
        <v>5083594.5802411009</v>
      </c>
      <c r="AL538" s="64">
        <v>5183774.26</v>
      </c>
      <c r="AM538" s="68">
        <v>292527.11</v>
      </c>
      <c r="AN538" s="64">
        <v>471340.01374199998</v>
      </c>
      <c r="AO538" s="67">
        <f t="shared" si="197"/>
        <v>6411247.8498838004</v>
      </c>
      <c r="AP538" s="69"/>
      <c r="AQ538" s="69"/>
      <c r="AR538" s="69"/>
      <c r="AS538" s="69"/>
      <c r="AT538" s="69"/>
      <c r="AU538" s="71"/>
      <c r="AV538" s="64">
        <v>862</v>
      </c>
      <c r="AW538" s="64">
        <v>837</v>
      </c>
      <c r="AX538" s="64">
        <v>903</v>
      </c>
      <c r="AY538" s="64">
        <v>939</v>
      </c>
      <c r="AZ538" s="64"/>
      <c r="BA538" s="64"/>
      <c r="BB538" s="64"/>
      <c r="BC538" s="64"/>
      <c r="BD538" s="72">
        <f t="shared" si="198"/>
        <v>5978679.5499999998</v>
      </c>
      <c r="BE538" s="73">
        <f t="shared" si="190"/>
        <v>3654.45</v>
      </c>
      <c r="BF538" s="74">
        <f t="shared" si="188"/>
        <v>3373.62</v>
      </c>
      <c r="BG538" s="66">
        <f t="shared" si="191"/>
        <v>0</v>
      </c>
      <c r="BH538" s="75">
        <f t="shared" si="199"/>
        <v>0</v>
      </c>
      <c r="BI538" s="76">
        <f t="shared" si="200"/>
        <v>0</v>
      </c>
      <c r="BJ538" s="76">
        <f>+BI538-'Izračun udjela za 2024. (euri)'!BI538</f>
        <v>0</v>
      </c>
    </row>
    <row r="539" spans="1:62" ht="15.75" customHeight="1" x14ac:dyDescent="0.25">
      <c r="A539" s="60">
        <v>1</v>
      </c>
      <c r="B539" s="61">
        <v>599</v>
      </c>
      <c r="C539" s="61">
        <v>19</v>
      </c>
      <c r="D539" s="79" t="s">
        <v>87</v>
      </c>
      <c r="E539" s="62" t="s">
        <v>618</v>
      </c>
      <c r="F539" s="63">
        <v>522</v>
      </c>
      <c r="G539" s="64">
        <v>10</v>
      </c>
      <c r="H539" s="64">
        <v>593657.4</v>
      </c>
      <c r="I539" s="65">
        <v>0</v>
      </c>
      <c r="J539" s="66">
        <v>653023.14000000013</v>
      </c>
      <c r="K539" s="64">
        <v>581875.21</v>
      </c>
      <c r="L539" s="65">
        <v>0</v>
      </c>
      <c r="M539" s="66">
        <v>640062.73100000003</v>
      </c>
      <c r="N539" s="64">
        <v>614987.4</v>
      </c>
      <c r="O539" s="65">
        <v>0</v>
      </c>
      <c r="P539" s="66">
        <v>676486.14000000013</v>
      </c>
      <c r="Q539" s="64">
        <v>661042.61</v>
      </c>
      <c r="R539" s="65">
        <v>0</v>
      </c>
      <c r="S539" s="66">
        <f t="shared" si="192"/>
        <v>727146.87100000004</v>
      </c>
      <c r="T539" s="64">
        <v>640694.41</v>
      </c>
      <c r="U539" s="65">
        <v>0</v>
      </c>
      <c r="V539" s="67">
        <f t="shared" si="193"/>
        <v>704763.85100000014</v>
      </c>
      <c r="W539" s="64">
        <v>730639.68</v>
      </c>
      <c r="X539" s="65">
        <v>0</v>
      </c>
      <c r="Y539" s="67">
        <f t="shared" si="189"/>
        <v>803703.64800000016</v>
      </c>
      <c r="Z539" s="64">
        <v>825212.36</v>
      </c>
      <c r="AA539" s="68">
        <v>151108.75</v>
      </c>
      <c r="AB539" s="65">
        <v>0</v>
      </c>
      <c r="AC539" s="67">
        <f t="shared" si="194"/>
        <v>2025213.9710000001</v>
      </c>
      <c r="AD539" s="64">
        <v>922419.22</v>
      </c>
      <c r="AE539" s="68">
        <v>136989.78</v>
      </c>
      <c r="AF539" s="65">
        <v>0</v>
      </c>
      <c r="AG539" s="67">
        <f t="shared" si="195"/>
        <v>2200472.3840000001</v>
      </c>
      <c r="AH539" s="64">
        <v>964088.23</v>
      </c>
      <c r="AI539" s="68">
        <v>187797.07</v>
      </c>
      <c r="AJ539" s="64">
        <v>0</v>
      </c>
      <c r="AK539" s="67">
        <f t="shared" si="196"/>
        <v>2175570.2760000001</v>
      </c>
      <c r="AL539" s="64">
        <v>1123558.24</v>
      </c>
      <c r="AM539" s="68">
        <v>199406.34</v>
      </c>
      <c r="AN539" s="64">
        <v>0</v>
      </c>
      <c r="AO539" s="67">
        <f t="shared" si="197"/>
        <v>2315117.0900000003</v>
      </c>
      <c r="AP539" s="69"/>
      <c r="AQ539" s="69"/>
      <c r="AR539" s="69"/>
      <c r="AS539" s="69"/>
      <c r="AT539" s="69"/>
      <c r="AU539" s="71"/>
      <c r="AV539" s="64">
        <v>778</v>
      </c>
      <c r="AW539" s="64">
        <v>810</v>
      </c>
      <c r="AX539" s="64">
        <v>801</v>
      </c>
      <c r="AY539" s="64">
        <v>787</v>
      </c>
      <c r="AZ539" s="64"/>
      <c r="BA539" s="64"/>
      <c r="BB539" s="64"/>
      <c r="BC539" s="64"/>
      <c r="BD539" s="72">
        <f t="shared" si="198"/>
        <v>1904015.47</v>
      </c>
      <c r="BE539" s="73">
        <f t="shared" si="190"/>
        <v>3647.54</v>
      </c>
      <c r="BF539" s="74">
        <f t="shared" si="188"/>
        <v>3373.62</v>
      </c>
      <c r="BG539" s="66">
        <f t="shared" si="191"/>
        <v>0</v>
      </c>
      <c r="BH539" s="75">
        <f t="shared" si="199"/>
        <v>0</v>
      </c>
      <c r="BI539" s="76">
        <f t="shared" si="200"/>
        <v>0</v>
      </c>
      <c r="BJ539" s="76">
        <f>+BI539-'Izračun udjela za 2024. (euri)'!BI539</f>
        <v>0</v>
      </c>
    </row>
    <row r="540" spans="1:62" ht="15.75" customHeight="1" x14ac:dyDescent="0.25">
      <c r="A540" s="60">
        <v>1</v>
      </c>
      <c r="B540" s="61">
        <v>600</v>
      </c>
      <c r="C540" s="61">
        <v>19</v>
      </c>
      <c r="D540" s="79" t="s">
        <v>87</v>
      </c>
      <c r="E540" s="62" t="s">
        <v>619</v>
      </c>
      <c r="F540" s="63">
        <v>1209</v>
      </c>
      <c r="G540" s="64">
        <v>10</v>
      </c>
      <c r="H540" s="64">
        <v>1666570.04</v>
      </c>
      <c r="I540" s="65">
        <v>78567.529399999999</v>
      </c>
      <c r="J540" s="66">
        <v>1746802.7616600003</v>
      </c>
      <c r="K540" s="64">
        <v>2102700.17</v>
      </c>
      <c r="L540" s="65">
        <v>99128.018200000006</v>
      </c>
      <c r="M540" s="66">
        <v>2203929.3669799999</v>
      </c>
      <c r="N540" s="64">
        <v>1887621.67</v>
      </c>
      <c r="O540" s="65">
        <v>88988.210999999996</v>
      </c>
      <c r="P540" s="66">
        <v>1978496.8049000001</v>
      </c>
      <c r="Q540" s="64">
        <v>1895805.09</v>
      </c>
      <c r="R540" s="65">
        <v>90812.126900000003</v>
      </c>
      <c r="S540" s="66">
        <f t="shared" si="192"/>
        <v>1985492.2594100002</v>
      </c>
      <c r="T540" s="64">
        <v>1608057.58</v>
      </c>
      <c r="U540" s="65">
        <v>77364.751097</v>
      </c>
      <c r="V540" s="67">
        <f t="shared" si="193"/>
        <v>1683762.1117933001</v>
      </c>
      <c r="W540" s="64">
        <v>1860212.35</v>
      </c>
      <c r="X540" s="65">
        <v>88581.673725999994</v>
      </c>
      <c r="Y540" s="67">
        <f t="shared" si="189"/>
        <v>1948793.7439014004</v>
      </c>
      <c r="Z540" s="64">
        <v>2099023.6800000002</v>
      </c>
      <c r="AA540" s="68">
        <v>411422.7</v>
      </c>
      <c r="AB540" s="65">
        <v>99953.623122999998</v>
      </c>
      <c r="AC540" s="67">
        <f t="shared" si="194"/>
        <v>3898012.0925647002</v>
      </c>
      <c r="AD540" s="64">
        <v>1938159.44</v>
      </c>
      <c r="AE540" s="68">
        <v>336441.91</v>
      </c>
      <c r="AF540" s="65">
        <v>93726.306274000002</v>
      </c>
      <c r="AG540" s="67">
        <f t="shared" si="195"/>
        <v>3658590.3460986</v>
      </c>
      <c r="AH540" s="64">
        <v>1939660.95</v>
      </c>
      <c r="AI540" s="68">
        <v>507862.21</v>
      </c>
      <c r="AJ540" s="64">
        <v>92411.454922000004</v>
      </c>
      <c r="AK540" s="67">
        <f t="shared" si="196"/>
        <v>3662876.0135858008</v>
      </c>
      <c r="AL540" s="64">
        <v>2436164.13</v>
      </c>
      <c r="AM540" s="68">
        <v>507107.33</v>
      </c>
      <c r="AN540" s="64">
        <v>116007.647314</v>
      </c>
      <c r="AO540" s="67">
        <f t="shared" si="197"/>
        <v>4329104.0679545999</v>
      </c>
      <c r="AP540" s="69"/>
      <c r="AQ540" s="69"/>
      <c r="AR540" s="69"/>
      <c r="AS540" s="69"/>
      <c r="AT540" s="69"/>
      <c r="AU540" s="71"/>
      <c r="AV540" s="64">
        <v>1304</v>
      </c>
      <c r="AW540" s="64">
        <v>1212</v>
      </c>
      <c r="AX540" s="64">
        <v>1327</v>
      </c>
      <c r="AY540" s="64">
        <v>1415</v>
      </c>
      <c r="AZ540" s="64"/>
      <c r="BA540" s="64"/>
      <c r="BB540" s="64"/>
      <c r="BC540" s="64"/>
      <c r="BD540" s="72">
        <f t="shared" si="198"/>
        <v>3499475.25</v>
      </c>
      <c r="BE540" s="73">
        <f t="shared" si="190"/>
        <v>2894.52</v>
      </c>
      <c r="BF540" s="74">
        <f t="shared" si="188"/>
        <v>3373.62</v>
      </c>
      <c r="BG540" s="66">
        <f t="shared" si="191"/>
        <v>579231.89999999991</v>
      </c>
      <c r="BH540" s="75">
        <f t="shared" si="199"/>
        <v>2.1722354129051022E-4</v>
      </c>
      <c r="BI540" s="76">
        <f t="shared" si="200"/>
        <v>2.1722354129051E-4</v>
      </c>
      <c r="BJ540" s="76">
        <f>+BI540-'Izračun udjela za 2024. (euri)'!BI540</f>
        <v>2.4912709332996401E-8</v>
      </c>
    </row>
    <row r="541" spans="1:62" ht="15.75" customHeight="1" x14ac:dyDescent="0.25">
      <c r="A541" s="60">
        <v>1</v>
      </c>
      <c r="B541" s="61">
        <v>601</v>
      </c>
      <c r="C541" s="61">
        <v>19</v>
      </c>
      <c r="D541" s="79" t="s">
        <v>87</v>
      </c>
      <c r="E541" s="62" t="s">
        <v>620</v>
      </c>
      <c r="F541" s="63">
        <v>683</v>
      </c>
      <c r="G541" s="64">
        <v>10</v>
      </c>
      <c r="H541" s="64">
        <v>1265666.02</v>
      </c>
      <c r="I541" s="65">
        <v>113910.83199999999</v>
      </c>
      <c r="J541" s="66">
        <v>1266930.7068000003</v>
      </c>
      <c r="K541" s="64">
        <v>1467484.31</v>
      </c>
      <c r="L541" s="65">
        <v>132074.51300000001</v>
      </c>
      <c r="M541" s="66">
        <v>1468950.7767</v>
      </c>
      <c r="N541" s="64">
        <v>1102889.8500000001</v>
      </c>
      <c r="O541" s="65">
        <v>99260.512199999997</v>
      </c>
      <c r="P541" s="66">
        <v>1103992.2715800002</v>
      </c>
      <c r="Q541" s="64">
        <v>885958.57</v>
      </c>
      <c r="R541" s="65">
        <v>83124.793999999994</v>
      </c>
      <c r="S541" s="66">
        <f t="shared" si="192"/>
        <v>883117.15360000008</v>
      </c>
      <c r="T541" s="64">
        <v>916439.95</v>
      </c>
      <c r="U541" s="65">
        <v>86787.858926000001</v>
      </c>
      <c r="V541" s="67">
        <f t="shared" si="193"/>
        <v>912617.30018140003</v>
      </c>
      <c r="W541" s="64">
        <v>949566.67</v>
      </c>
      <c r="X541" s="65">
        <v>86324.722246999998</v>
      </c>
      <c r="Y541" s="67">
        <f t="shared" si="189"/>
        <v>949566.14252830017</v>
      </c>
      <c r="Z541" s="64">
        <v>1156415.95</v>
      </c>
      <c r="AA541" s="68">
        <v>231389.26</v>
      </c>
      <c r="AB541" s="65">
        <v>105129.224871</v>
      </c>
      <c r="AC541" s="67">
        <f t="shared" si="194"/>
        <v>2231787.2116419002</v>
      </c>
      <c r="AD541" s="64">
        <v>1120858.54</v>
      </c>
      <c r="AE541" s="68">
        <v>168807.76</v>
      </c>
      <c r="AF541" s="65">
        <v>103492.990793</v>
      </c>
      <c r="AG541" s="67">
        <f t="shared" si="195"/>
        <v>2210513.5681277001</v>
      </c>
      <c r="AH541" s="64">
        <v>1203846.3700000001</v>
      </c>
      <c r="AI541" s="68">
        <v>255929.14</v>
      </c>
      <c r="AJ541" s="64">
        <v>109441.093068</v>
      </c>
      <c r="AK541" s="67">
        <f t="shared" si="196"/>
        <v>2346273.7506252001</v>
      </c>
      <c r="AL541" s="64">
        <v>1463428.13</v>
      </c>
      <c r="AM541" s="68">
        <v>265018.74</v>
      </c>
      <c r="AN541" s="64">
        <v>133039.40667699999</v>
      </c>
      <c r="AO541" s="67">
        <f t="shared" si="197"/>
        <v>2594206.9816553001</v>
      </c>
      <c r="AP541" s="69"/>
      <c r="AQ541" s="69"/>
      <c r="AR541" s="69"/>
      <c r="AS541" s="69"/>
      <c r="AT541" s="69"/>
      <c r="AU541" s="71"/>
      <c r="AV541" s="64">
        <v>806</v>
      </c>
      <c r="AW541" s="64">
        <v>774</v>
      </c>
      <c r="AX541" s="64">
        <v>863</v>
      </c>
      <c r="AY541" s="64">
        <v>862</v>
      </c>
      <c r="AZ541" s="64"/>
      <c r="BA541" s="64"/>
      <c r="BB541" s="64"/>
      <c r="BC541" s="64"/>
      <c r="BD541" s="72">
        <f t="shared" si="198"/>
        <v>2066469.53</v>
      </c>
      <c r="BE541" s="73">
        <f t="shared" si="190"/>
        <v>3025.58</v>
      </c>
      <c r="BF541" s="74">
        <f t="shared" si="188"/>
        <v>3373.62</v>
      </c>
      <c r="BG541" s="66">
        <f t="shared" si="191"/>
        <v>237711.31999999998</v>
      </c>
      <c r="BH541" s="75">
        <f t="shared" si="199"/>
        <v>8.914649682664523E-5</v>
      </c>
      <c r="BI541" s="76">
        <f t="shared" si="200"/>
        <v>8.9146496826645E-5</v>
      </c>
      <c r="BJ541" s="76">
        <f>+BI541-'Izračun udjela za 2024. (euri)'!BI541</f>
        <v>5.2056819510012996E-9</v>
      </c>
    </row>
    <row r="542" spans="1:62" ht="15.75" customHeight="1" x14ac:dyDescent="0.25">
      <c r="A542" s="60">
        <v>1</v>
      </c>
      <c r="B542" s="61">
        <v>602</v>
      </c>
      <c r="C542" s="61">
        <v>19</v>
      </c>
      <c r="D542" s="79" t="s">
        <v>87</v>
      </c>
      <c r="E542" s="62" t="s">
        <v>621</v>
      </c>
      <c r="F542" s="63">
        <v>8705</v>
      </c>
      <c r="G542" s="64">
        <v>10</v>
      </c>
      <c r="H542" s="64">
        <v>14517124.33</v>
      </c>
      <c r="I542" s="65">
        <v>2549469.3360000001</v>
      </c>
      <c r="J542" s="66">
        <v>13164420.4934</v>
      </c>
      <c r="K542" s="64">
        <v>16887102.359999999</v>
      </c>
      <c r="L542" s="65">
        <v>2763305.3229999999</v>
      </c>
      <c r="M542" s="66">
        <v>15536176.740700001</v>
      </c>
      <c r="N542" s="64">
        <v>23605634.199999999</v>
      </c>
      <c r="O542" s="65">
        <v>2124505.5455</v>
      </c>
      <c r="P542" s="66">
        <v>23629241.519950002</v>
      </c>
      <c r="Q542" s="64">
        <v>26611235.550000001</v>
      </c>
      <c r="R542" s="65">
        <v>2409528.0819000001</v>
      </c>
      <c r="S542" s="66">
        <f t="shared" si="192"/>
        <v>26621878.214910001</v>
      </c>
      <c r="T542" s="64">
        <v>25507423.600000001</v>
      </c>
      <c r="U542" s="65">
        <v>2309795.5044880002</v>
      </c>
      <c r="V542" s="67">
        <f t="shared" si="193"/>
        <v>25517390.905063204</v>
      </c>
      <c r="W542" s="64">
        <v>29739020.620000001</v>
      </c>
      <c r="X542" s="65">
        <v>2703546.8050219999</v>
      </c>
      <c r="Y542" s="67">
        <f t="shared" si="189"/>
        <v>29739021.196475804</v>
      </c>
      <c r="Z542" s="64">
        <v>35137227.539999999</v>
      </c>
      <c r="AA542" s="68">
        <v>1135569.1299999999</v>
      </c>
      <c r="AB542" s="65">
        <v>3194292.6957040001</v>
      </c>
      <c r="AC542" s="67">
        <f t="shared" si="194"/>
        <v>38060952.285725601</v>
      </c>
      <c r="AD542" s="64">
        <v>26449311.579999998</v>
      </c>
      <c r="AE542" s="68">
        <v>738846.29</v>
      </c>
      <c r="AF542" s="65">
        <v>2447694.0923029999</v>
      </c>
      <c r="AG542" s="67">
        <f t="shared" si="195"/>
        <v>29562248.317466702</v>
      </c>
      <c r="AH542" s="64">
        <v>20830253.780000001</v>
      </c>
      <c r="AI542" s="68">
        <v>1171714.48</v>
      </c>
      <c r="AJ542" s="64">
        <v>1865937.5709810001</v>
      </c>
      <c r="AK542" s="67">
        <f t="shared" si="196"/>
        <v>24058211.901920903</v>
      </c>
      <c r="AL542" s="64">
        <v>30548700.489999998</v>
      </c>
      <c r="AM542" s="68">
        <v>1172523.4099999999</v>
      </c>
      <c r="AN542" s="64">
        <v>2806263.7645390001</v>
      </c>
      <c r="AO542" s="67">
        <f t="shared" si="197"/>
        <v>33830404.6470071</v>
      </c>
      <c r="AP542" s="69"/>
      <c r="AQ542" s="69"/>
      <c r="AR542" s="69"/>
      <c r="AS542" s="69"/>
      <c r="AT542" s="69"/>
      <c r="AU542" s="71"/>
      <c r="AV542" s="64">
        <v>2529</v>
      </c>
      <c r="AW542" s="64">
        <v>2408</v>
      </c>
      <c r="AX542" s="64">
        <v>2719</v>
      </c>
      <c r="AY542" s="64">
        <v>2790</v>
      </c>
      <c r="AZ542" s="64"/>
      <c r="BA542" s="64"/>
      <c r="BB542" s="64"/>
      <c r="BC542" s="64"/>
      <c r="BD542" s="72">
        <f t="shared" si="198"/>
        <v>31050167.670000002</v>
      </c>
      <c r="BE542" s="73">
        <f t="shared" si="190"/>
        <v>3566.93</v>
      </c>
      <c r="BF542" s="74">
        <f t="shared" si="188"/>
        <v>3373.62</v>
      </c>
      <c r="BG542" s="66">
        <f t="shared" si="191"/>
        <v>0</v>
      </c>
      <c r="BH542" s="75">
        <f t="shared" si="199"/>
        <v>0</v>
      </c>
      <c r="BI542" s="76">
        <f t="shared" si="200"/>
        <v>0</v>
      </c>
      <c r="BJ542" s="76">
        <f>+BI542-'Izračun udjela za 2024. (euri)'!BI542</f>
        <v>0</v>
      </c>
    </row>
    <row r="543" spans="1:62" ht="15.75" customHeight="1" x14ac:dyDescent="0.25">
      <c r="A543" s="60">
        <v>1</v>
      </c>
      <c r="B543" s="61">
        <v>603</v>
      </c>
      <c r="C543" s="61">
        <v>20</v>
      </c>
      <c r="D543" s="79" t="s">
        <v>87</v>
      </c>
      <c r="E543" s="62" t="s">
        <v>622</v>
      </c>
      <c r="F543" s="63">
        <v>739</v>
      </c>
      <c r="G543" s="64">
        <v>10</v>
      </c>
      <c r="H543" s="64">
        <v>505472.01</v>
      </c>
      <c r="I543" s="65">
        <v>0</v>
      </c>
      <c r="J543" s="66">
        <v>556019.21100000001</v>
      </c>
      <c r="K543" s="64">
        <v>759942.62</v>
      </c>
      <c r="L543" s="65">
        <v>0</v>
      </c>
      <c r="M543" s="66">
        <v>835936.8820000001</v>
      </c>
      <c r="N543" s="64">
        <v>584601.23</v>
      </c>
      <c r="O543" s="65">
        <v>0</v>
      </c>
      <c r="P543" s="66">
        <v>643061.353</v>
      </c>
      <c r="Q543" s="64">
        <v>693821.23</v>
      </c>
      <c r="R543" s="65">
        <v>0</v>
      </c>
      <c r="S543" s="66">
        <f t="shared" si="192"/>
        <v>763203.353</v>
      </c>
      <c r="T543" s="64">
        <v>605644.42000000004</v>
      </c>
      <c r="U543" s="65">
        <v>0</v>
      </c>
      <c r="V543" s="67">
        <f t="shared" si="193"/>
        <v>666208.86200000008</v>
      </c>
      <c r="W543" s="64">
        <v>864356.98</v>
      </c>
      <c r="X543" s="65">
        <v>0</v>
      </c>
      <c r="Y543" s="67">
        <f t="shared" si="189"/>
        <v>950792.67800000007</v>
      </c>
      <c r="Z543" s="64">
        <v>1088774.76</v>
      </c>
      <c r="AA543" s="68">
        <v>720</v>
      </c>
      <c r="AB543" s="65">
        <v>0</v>
      </c>
      <c r="AC543" s="67">
        <f t="shared" si="194"/>
        <v>1197652.236</v>
      </c>
      <c r="AD543" s="64">
        <v>1109144.43</v>
      </c>
      <c r="AE543" s="68">
        <v>1714.77</v>
      </c>
      <c r="AF543" s="65">
        <v>0</v>
      </c>
      <c r="AG543" s="67">
        <f t="shared" si="195"/>
        <v>1220058.8730000001</v>
      </c>
      <c r="AH543" s="64">
        <v>1221970.1599999999</v>
      </c>
      <c r="AI543" s="68">
        <v>0</v>
      </c>
      <c r="AJ543" s="64">
        <v>0</v>
      </c>
      <c r="AK543" s="67">
        <f t="shared" si="196"/>
        <v>1344167.176</v>
      </c>
      <c r="AL543" s="64">
        <v>1203671.68</v>
      </c>
      <c r="AM543" s="68">
        <v>310.27</v>
      </c>
      <c r="AN543" s="64">
        <v>0</v>
      </c>
      <c r="AO543" s="67">
        <f t="shared" si="197"/>
        <v>1324038.848</v>
      </c>
      <c r="AP543" s="69"/>
      <c r="AQ543" s="69"/>
      <c r="AR543" s="69"/>
      <c r="AS543" s="69"/>
      <c r="AT543" s="69"/>
      <c r="AU543" s="71"/>
      <c r="AV543" s="64">
        <v>0</v>
      </c>
      <c r="AW543" s="64">
        <v>0</v>
      </c>
      <c r="AX543" s="64">
        <v>0</v>
      </c>
      <c r="AY543" s="64">
        <v>0</v>
      </c>
      <c r="AZ543" s="64"/>
      <c r="BA543" s="64"/>
      <c r="BB543" s="64"/>
      <c r="BC543" s="64"/>
      <c r="BD543" s="72">
        <f t="shared" si="198"/>
        <v>1207341.96</v>
      </c>
      <c r="BE543" s="73">
        <f t="shared" si="190"/>
        <v>1633.75</v>
      </c>
      <c r="BF543" s="74">
        <f t="shared" si="188"/>
        <v>3373.62</v>
      </c>
      <c r="BG543" s="66">
        <f t="shared" si="191"/>
        <v>1285763.93</v>
      </c>
      <c r="BH543" s="75">
        <f t="shared" si="199"/>
        <v>4.8218717604849406E-4</v>
      </c>
      <c r="BI543" s="76">
        <f t="shared" si="200"/>
        <v>4.82187176048494E-4</v>
      </c>
      <c r="BJ543" s="76">
        <f>+BI543-'Izračun udjela za 2024. (euri)'!BI543</f>
        <v>2.0231039525987846E-8</v>
      </c>
    </row>
    <row r="544" spans="1:62" ht="15.75" customHeight="1" x14ac:dyDescent="0.25">
      <c r="A544" s="60">
        <v>1</v>
      </c>
      <c r="B544" s="61">
        <v>604</v>
      </c>
      <c r="C544" s="61">
        <v>20</v>
      </c>
      <c r="D544" s="79" t="s">
        <v>87</v>
      </c>
      <c r="E544" s="62" t="s">
        <v>623</v>
      </c>
      <c r="F544" s="63">
        <v>1740</v>
      </c>
      <c r="G544" s="64">
        <v>10</v>
      </c>
      <c r="H544" s="64">
        <v>1620682.42</v>
      </c>
      <c r="I544" s="65">
        <v>0</v>
      </c>
      <c r="J544" s="66">
        <v>1782750.662</v>
      </c>
      <c r="K544" s="64">
        <v>1960985.04</v>
      </c>
      <c r="L544" s="65">
        <v>0</v>
      </c>
      <c r="M544" s="66">
        <v>2157083.5440000002</v>
      </c>
      <c r="N544" s="64">
        <v>1604973.69</v>
      </c>
      <c r="O544" s="65">
        <v>0</v>
      </c>
      <c r="P544" s="66">
        <v>1765471.0590000001</v>
      </c>
      <c r="Q544" s="64">
        <v>1855308.95</v>
      </c>
      <c r="R544" s="65">
        <v>0</v>
      </c>
      <c r="S544" s="66">
        <f t="shared" si="192"/>
        <v>2040839.8450000002</v>
      </c>
      <c r="T544" s="64">
        <v>1694788.72</v>
      </c>
      <c r="U544" s="65">
        <v>0</v>
      </c>
      <c r="V544" s="67">
        <f t="shared" si="193"/>
        <v>1864267.5920000002</v>
      </c>
      <c r="W544" s="64">
        <v>2511360.87</v>
      </c>
      <c r="X544" s="65">
        <v>0</v>
      </c>
      <c r="Y544" s="67">
        <f t="shared" si="189"/>
        <v>2762496.9570000004</v>
      </c>
      <c r="Z544" s="64">
        <v>2904681.92</v>
      </c>
      <c r="AA544" s="68">
        <v>388.72</v>
      </c>
      <c r="AB544" s="65">
        <v>0</v>
      </c>
      <c r="AC544" s="67">
        <f t="shared" si="194"/>
        <v>3201322.52</v>
      </c>
      <c r="AD544" s="64">
        <v>2797164.21</v>
      </c>
      <c r="AE544" s="68">
        <v>525</v>
      </c>
      <c r="AF544" s="65">
        <v>0</v>
      </c>
      <c r="AG544" s="67">
        <f t="shared" si="195"/>
        <v>3082903.1310000001</v>
      </c>
      <c r="AH544" s="64">
        <v>2577419.0099999998</v>
      </c>
      <c r="AI544" s="68">
        <v>680.99</v>
      </c>
      <c r="AJ544" s="64">
        <v>0</v>
      </c>
      <c r="AK544" s="67">
        <f t="shared" si="196"/>
        <v>2841011.8219999997</v>
      </c>
      <c r="AL544" s="64">
        <v>3127639.76</v>
      </c>
      <c r="AM544" s="68">
        <v>691.07</v>
      </c>
      <c r="AN544" s="64">
        <v>0</v>
      </c>
      <c r="AO544" s="67">
        <f t="shared" si="197"/>
        <v>3446243.5590000004</v>
      </c>
      <c r="AP544" s="69"/>
      <c r="AQ544" s="69"/>
      <c r="AR544" s="69"/>
      <c r="AS544" s="69"/>
      <c r="AT544" s="69"/>
      <c r="AU544" s="71"/>
      <c r="AV544" s="64">
        <v>4</v>
      </c>
      <c r="AW544" s="64">
        <v>4</v>
      </c>
      <c r="AX544" s="64">
        <v>4</v>
      </c>
      <c r="AY544" s="64">
        <v>4</v>
      </c>
      <c r="AZ544" s="64"/>
      <c r="BA544" s="64"/>
      <c r="BB544" s="64"/>
      <c r="BC544" s="64"/>
      <c r="BD544" s="72">
        <f t="shared" si="198"/>
        <v>3066795.6</v>
      </c>
      <c r="BE544" s="73">
        <f t="shared" si="190"/>
        <v>1762.53</v>
      </c>
      <c r="BF544" s="74">
        <f t="shared" si="188"/>
        <v>3373.62</v>
      </c>
      <c r="BG544" s="66">
        <f t="shared" si="191"/>
        <v>2803296.5999999996</v>
      </c>
      <c r="BH544" s="75">
        <f t="shared" si="199"/>
        <v>1.0512922626320252E-3</v>
      </c>
      <c r="BI544" s="76">
        <f t="shared" si="200"/>
        <v>1.05129226263203E-3</v>
      </c>
      <c r="BJ544" s="76">
        <f>+BI544-'Izračun udjela za 2024. (euri)'!BI544</f>
        <v>3.7859602849878854E-8</v>
      </c>
    </row>
    <row r="545" spans="1:62" ht="15.75" customHeight="1" x14ac:dyDescent="0.25">
      <c r="A545" s="60">
        <v>1</v>
      </c>
      <c r="B545" s="61">
        <v>605</v>
      </c>
      <c r="C545" s="61">
        <v>20</v>
      </c>
      <c r="D545" s="79" t="s">
        <v>87</v>
      </c>
      <c r="E545" s="62" t="s">
        <v>624</v>
      </c>
      <c r="F545" s="63">
        <v>2720</v>
      </c>
      <c r="G545" s="64">
        <v>10</v>
      </c>
      <c r="H545" s="64">
        <v>1497876.93</v>
      </c>
      <c r="I545" s="65">
        <v>0</v>
      </c>
      <c r="J545" s="66">
        <v>1647664.6230000001</v>
      </c>
      <c r="K545" s="64">
        <v>1663213.7</v>
      </c>
      <c r="L545" s="65">
        <v>0</v>
      </c>
      <c r="M545" s="66">
        <v>1829535.07</v>
      </c>
      <c r="N545" s="64">
        <v>1282717.95</v>
      </c>
      <c r="O545" s="65">
        <v>0</v>
      </c>
      <c r="P545" s="66">
        <v>1410989.7450000001</v>
      </c>
      <c r="Q545" s="64">
        <v>1660940.75</v>
      </c>
      <c r="R545" s="65">
        <v>0</v>
      </c>
      <c r="S545" s="66">
        <f t="shared" si="192"/>
        <v>1827034.8250000002</v>
      </c>
      <c r="T545" s="64">
        <v>1570063.06</v>
      </c>
      <c r="U545" s="65">
        <v>0</v>
      </c>
      <c r="V545" s="67">
        <f t="shared" si="193"/>
        <v>1727069.3660000002</v>
      </c>
      <c r="W545" s="64">
        <v>2388377.58</v>
      </c>
      <c r="X545" s="65">
        <v>0</v>
      </c>
      <c r="Y545" s="67">
        <f t="shared" si="189"/>
        <v>2627215.3380000005</v>
      </c>
      <c r="Z545" s="64">
        <v>2498370.8199999998</v>
      </c>
      <c r="AA545" s="68">
        <v>6000</v>
      </c>
      <c r="AB545" s="65">
        <v>0</v>
      </c>
      <c r="AC545" s="67">
        <f t="shared" si="194"/>
        <v>2748207.9020000002</v>
      </c>
      <c r="AD545" s="64">
        <v>2431968.2400000002</v>
      </c>
      <c r="AE545" s="68">
        <v>0</v>
      </c>
      <c r="AF545" s="65">
        <v>0</v>
      </c>
      <c r="AG545" s="67">
        <f t="shared" si="195"/>
        <v>2675165.0640000002</v>
      </c>
      <c r="AH545" s="64">
        <v>2565087.9900000002</v>
      </c>
      <c r="AI545" s="68">
        <v>0</v>
      </c>
      <c r="AJ545" s="64">
        <v>0</v>
      </c>
      <c r="AK545" s="67">
        <f t="shared" si="196"/>
        <v>2821596.7890000003</v>
      </c>
      <c r="AL545" s="64">
        <v>3486390.69</v>
      </c>
      <c r="AM545" s="68">
        <v>0</v>
      </c>
      <c r="AN545" s="64">
        <v>0</v>
      </c>
      <c r="AO545" s="67">
        <f t="shared" si="197"/>
        <v>3835029.7590000001</v>
      </c>
      <c r="AP545" s="69"/>
      <c r="AQ545" s="69"/>
      <c r="AR545" s="69"/>
      <c r="AS545" s="69"/>
      <c r="AT545" s="69"/>
      <c r="AU545" s="71"/>
      <c r="AV545" s="64">
        <v>0</v>
      </c>
      <c r="AW545" s="64">
        <v>0</v>
      </c>
      <c r="AX545" s="64">
        <v>0</v>
      </c>
      <c r="AY545" s="64">
        <v>0</v>
      </c>
      <c r="AZ545" s="64"/>
      <c r="BA545" s="64"/>
      <c r="BB545" s="64"/>
      <c r="BC545" s="64"/>
      <c r="BD545" s="72">
        <f t="shared" si="198"/>
        <v>2941442.97</v>
      </c>
      <c r="BE545" s="73">
        <f t="shared" si="190"/>
        <v>1081.4100000000001</v>
      </c>
      <c r="BF545" s="74">
        <f t="shared" si="188"/>
        <v>3373.62</v>
      </c>
      <c r="BG545" s="66">
        <f t="shared" si="191"/>
        <v>6234811.2000000002</v>
      </c>
      <c r="BH545" s="75">
        <f t="shared" si="199"/>
        <v>2.3381788332820339E-3</v>
      </c>
      <c r="BI545" s="76">
        <f t="shared" si="200"/>
        <v>2.33817883328203E-3</v>
      </c>
      <c r="BJ545" s="76">
        <f>+BI545-'Izračun udjela za 2024. (euri)'!BI545</f>
        <v>5.8168323909760927E-8</v>
      </c>
    </row>
    <row r="546" spans="1:62" ht="15.75" customHeight="1" x14ac:dyDescent="0.25">
      <c r="A546" s="60">
        <v>1</v>
      </c>
      <c r="B546" s="61">
        <v>606</v>
      </c>
      <c r="C546" s="61">
        <v>20</v>
      </c>
      <c r="D546" s="79" t="s">
        <v>87</v>
      </c>
      <c r="E546" s="62" t="s">
        <v>625</v>
      </c>
      <c r="F546" s="63">
        <v>2598</v>
      </c>
      <c r="G546" s="64">
        <v>10</v>
      </c>
      <c r="H546" s="64">
        <v>4635995.49</v>
      </c>
      <c r="I546" s="65">
        <v>0</v>
      </c>
      <c r="J546" s="66">
        <v>5099595.0390000008</v>
      </c>
      <c r="K546" s="64">
        <v>5131729.21</v>
      </c>
      <c r="L546" s="65">
        <v>0</v>
      </c>
      <c r="M546" s="66">
        <v>5644902.1310000001</v>
      </c>
      <c r="N546" s="64">
        <v>4285674.67</v>
      </c>
      <c r="O546" s="65">
        <v>0</v>
      </c>
      <c r="P546" s="66">
        <v>4714242.1370000001</v>
      </c>
      <c r="Q546" s="64">
        <v>4667385.8</v>
      </c>
      <c r="R546" s="65">
        <v>0</v>
      </c>
      <c r="S546" s="66">
        <f t="shared" si="192"/>
        <v>5134124.38</v>
      </c>
      <c r="T546" s="64">
        <v>4475378.8</v>
      </c>
      <c r="U546" s="65">
        <v>0</v>
      </c>
      <c r="V546" s="67">
        <f t="shared" si="193"/>
        <v>4922916.6800000006</v>
      </c>
      <c r="W546" s="64">
        <v>5156768.88</v>
      </c>
      <c r="X546" s="65">
        <v>0</v>
      </c>
      <c r="Y546" s="67">
        <f t="shared" si="189"/>
        <v>5672445.7680000002</v>
      </c>
      <c r="Z546" s="64">
        <v>6088816.8099999996</v>
      </c>
      <c r="AA546" s="68">
        <v>19347.810000000001</v>
      </c>
      <c r="AB546" s="65">
        <v>0</v>
      </c>
      <c r="AC546" s="67">
        <f t="shared" si="194"/>
        <v>6697698.4910000004</v>
      </c>
      <c r="AD546" s="64">
        <v>6485791.1900000004</v>
      </c>
      <c r="AE546" s="68">
        <v>7140.58</v>
      </c>
      <c r="AF546" s="65">
        <v>0</v>
      </c>
      <c r="AG546" s="67">
        <f t="shared" si="195"/>
        <v>7134370.3090000013</v>
      </c>
      <c r="AH546" s="64">
        <v>6364013.7000000002</v>
      </c>
      <c r="AI546" s="68">
        <v>14872.03</v>
      </c>
      <c r="AJ546" s="64">
        <v>0</v>
      </c>
      <c r="AK546" s="67">
        <f t="shared" si="196"/>
        <v>7000415.0700000012</v>
      </c>
      <c r="AL546" s="64">
        <v>7428176.8799999999</v>
      </c>
      <c r="AM546" s="68">
        <v>-354.76</v>
      </c>
      <c r="AN546" s="64">
        <v>0</v>
      </c>
      <c r="AO546" s="67">
        <f t="shared" si="197"/>
        <v>8170994.5680000009</v>
      </c>
      <c r="AP546" s="69"/>
      <c r="AQ546" s="69"/>
      <c r="AR546" s="69"/>
      <c r="AS546" s="69"/>
      <c r="AT546" s="69"/>
      <c r="AU546" s="71"/>
      <c r="AV546" s="64">
        <v>0</v>
      </c>
      <c r="AW546" s="64">
        <v>0</v>
      </c>
      <c r="AX546" s="64">
        <v>0</v>
      </c>
      <c r="AY546" s="64">
        <v>0</v>
      </c>
      <c r="AZ546" s="64"/>
      <c r="BA546" s="64"/>
      <c r="BB546" s="64"/>
      <c r="BC546" s="64"/>
      <c r="BD546" s="72">
        <f t="shared" si="198"/>
        <v>6935184.8399999999</v>
      </c>
      <c r="BE546" s="73">
        <f t="shared" si="190"/>
        <v>2669.43</v>
      </c>
      <c r="BF546" s="74">
        <f t="shared" si="188"/>
        <v>3373.62</v>
      </c>
      <c r="BG546" s="66">
        <f t="shared" si="191"/>
        <v>1829485.62</v>
      </c>
      <c r="BH546" s="75">
        <f t="shared" si="199"/>
        <v>6.8609367874328871E-4</v>
      </c>
      <c r="BI546" s="76">
        <f t="shared" si="200"/>
        <v>6.8609367874328904E-4</v>
      </c>
      <c r="BJ546" s="76">
        <f>+BI546-'Izračun udjela za 2024. (euri)'!BI546</f>
        <v>1.3017801000028174E-8</v>
      </c>
    </row>
    <row r="547" spans="1:62" ht="15.75" customHeight="1" x14ac:dyDescent="0.25">
      <c r="A547" s="60">
        <v>1</v>
      </c>
      <c r="B547" s="61">
        <v>607</v>
      </c>
      <c r="C547" s="61">
        <v>20</v>
      </c>
      <c r="D547" s="79" t="s">
        <v>87</v>
      </c>
      <c r="E547" s="62" t="s">
        <v>626</v>
      </c>
      <c r="F547" s="63">
        <v>1990</v>
      </c>
      <c r="G547" s="64">
        <v>10</v>
      </c>
      <c r="H547" s="64">
        <v>2873801.79</v>
      </c>
      <c r="I547" s="65">
        <v>0</v>
      </c>
      <c r="J547" s="66">
        <v>3161181.9690000005</v>
      </c>
      <c r="K547" s="64">
        <v>3066932.49</v>
      </c>
      <c r="L547" s="65">
        <v>0</v>
      </c>
      <c r="M547" s="66">
        <v>3373625.7390000005</v>
      </c>
      <c r="N547" s="64">
        <v>2834578.6</v>
      </c>
      <c r="O547" s="65">
        <v>0</v>
      </c>
      <c r="P547" s="66">
        <v>3118036.4600000004</v>
      </c>
      <c r="Q547" s="64">
        <v>3126115.66</v>
      </c>
      <c r="R547" s="65">
        <v>0</v>
      </c>
      <c r="S547" s="66">
        <f t="shared" si="192"/>
        <v>3438727.2260000003</v>
      </c>
      <c r="T547" s="64">
        <v>2861592.28</v>
      </c>
      <c r="U547" s="65">
        <v>0</v>
      </c>
      <c r="V547" s="67">
        <f t="shared" si="193"/>
        <v>3147751.5079999999</v>
      </c>
      <c r="W547" s="64">
        <v>3788466.55</v>
      </c>
      <c r="X547" s="65">
        <v>0</v>
      </c>
      <c r="Y547" s="67">
        <f t="shared" si="189"/>
        <v>4167313.2050000001</v>
      </c>
      <c r="Z547" s="64">
        <v>4229558.3</v>
      </c>
      <c r="AA547" s="68">
        <v>1200</v>
      </c>
      <c r="AB547" s="65">
        <v>0</v>
      </c>
      <c r="AC547" s="67">
        <f t="shared" si="194"/>
        <v>4652514.13</v>
      </c>
      <c r="AD547" s="64">
        <v>4034027.25</v>
      </c>
      <c r="AE547" s="68">
        <v>0</v>
      </c>
      <c r="AF547" s="65">
        <v>0</v>
      </c>
      <c r="AG547" s="67">
        <f t="shared" si="195"/>
        <v>4437429.9750000006</v>
      </c>
      <c r="AH547" s="64">
        <v>4312418.5</v>
      </c>
      <c r="AI547" s="68">
        <v>0</v>
      </c>
      <c r="AJ547" s="64">
        <v>0</v>
      </c>
      <c r="AK547" s="67">
        <f t="shared" si="196"/>
        <v>4743660.3500000006</v>
      </c>
      <c r="AL547" s="64">
        <v>4664967.2699999996</v>
      </c>
      <c r="AM547" s="68">
        <v>0</v>
      </c>
      <c r="AN547" s="64">
        <v>0</v>
      </c>
      <c r="AO547" s="67">
        <f t="shared" si="197"/>
        <v>5131463.9969999995</v>
      </c>
      <c r="AP547" s="69"/>
      <c r="AQ547" s="69"/>
      <c r="AR547" s="69"/>
      <c r="AS547" s="69"/>
      <c r="AT547" s="69"/>
      <c r="AU547" s="71"/>
      <c r="AV547" s="64">
        <v>0</v>
      </c>
      <c r="AW547" s="64">
        <v>0</v>
      </c>
      <c r="AX547" s="64">
        <v>0</v>
      </c>
      <c r="AY547" s="64">
        <v>0</v>
      </c>
      <c r="AZ547" s="64"/>
      <c r="BA547" s="64"/>
      <c r="BB547" s="64"/>
      <c r="BC547" s="64"/>
      <c r="BD547" s="72">
        <f t="shared" si="198"/>
        <v>4626476.33</v>
      </c>
      <c r="BE547" s="73">
        <f t="shared" si="190"/>
        <v>2324.86</v>
      </c>
      <c r="BF547" s="74">
        <f t="shared" si="188"/>
        <v>3373.62</v>
      </c>
      <c r="BG547" s="66">
        <f t="shared" si="191"/>
        <v>2087032.3999999994</v>
      </c>
      <c r="BH547" s="75">
        <f t="shared" si="199"/>
        <v>7.8267886957888988E-4</v>
      </c>
      <c r="BI547" s="76">
        <f t="shared" si="200"/>
        <v>7.8267886957888999E-4</v>
      </c>
      <c r="BJ547" s="76">
        <f>+BI547-'Izračun udjela za 2024. (euri)'!BI547</f>
        <v>2.2064812161951865E-8</v>
      </c>
    </row>
    <row r="548" spans="1:62" ht="15.75" customHeight="1" x14ac:dyDescent="0.25">
      <c r="A548" s="60">
        <v>1</v>
      </c>
      <c r="B548" s="61">
        <v>608</v>
      </c>
      <c r="C548" s="61">
        <v>20</v>
      </c>
      <c r="D548" s="79" t="s">
        <v>87</v>
      </c>
      <c r="E548" s="62" t="s">
        <v>627</v>
      </c>
      <c r="F548" s="63">
        <v>2708</v>
      </c>
      <c r="G548" s="64">
        <v>10</v>
      </c>
      <c r="H548" s="64">
        <v>7411934.2000000002</v>
      </c>
      <c r="I548" s="65">
        <v>0</v>
      </c>
      <c r="J548" s="66">
        <v>8153127.620000001</v>
      </c>
      <c r="K548" s="64">
        <v>7658591.2800000003</v>
      </c>
      <c r="L548" s="65">
        <v>0</v>
      </c>
      <c r="M548" s="66">
        <v>8424450.4080000017</v>
      </c>
      <c r="N548" s="64">
        <v>7018542.6600000001</v>
      </c>
      <c r="O548" s="65">
        <v>0</v>
      </c>
      <c r="P548" s="66">
        <v>7720396.9260000009</v>
      </c>
      <c r="Q548" s="64">
        <v>7011343.5800000001</v>
      </c>
      <c r="R548" s="65">
        <v>0</v>
      </c>
      <c r="S548" s="66">
        <f t="shared" si="192"/>
        <v>7712477.938000001</v>
      </c>
      <c r="T548" s="64">
        <v>6391266.54</v>
      </c>
      <c r="U548" s="65">
        <v>0</v>
      </c>
      <c r="V548" s="67">
        <f t="shared" si="193"/>
        <v>7030393.1940000011</v>
      </c>
      <c r="W548" s="64">
        <v>7825436.9100000001</v>
      </c>
      <c r="X548" s="65">
        <v>0</v>
      </c>
      <c r="Y548" s="67">
        <f t="shared" si="189"/>
        <v>8607980.6010000017</v>
      </c>
      <c r="Z548" s="64">
        <v>8446449.4100000001</v>
      </c>
      <c r="AA548" s="68">
        <v>24520.62</v>
      </c>
      <c r="AB548" s="65">
        <v>0</v>
      </c>
      <c r="AC548" s="67">
        <f t="shared" si="194"/>
        <v>9274021.6690000016</v>
      </c>
      <c r="AD548" s="64">
        <v>9104183.2899999991</v>
      </c>
      <c r="AE548" s="68">
        <v>4117.46</v>
      </c>
      <c r="AF548" s="65">
        <v>0</v>
      </c>
      <c r="AG548" s="67">
        <f t="shared" si="195"/>
        <v>10019972.412999999</v>
      </c>
      <c r="AH548" s="64">
        <v>8783662.9399999995</v>
      </c>
      <c r="AI548" s="68">
        <v>4343.24</v>
      </c>
      <c r="AJ548" s="64">
        <v>0</v>
      </c>
      <c r="AK548" s="67">
        <f t="shared" si="196"/>
        <v>9667151.6699999999</v>
      </c>
      <c r="AL548" s="64">
        <v>10764375.289999999</v>
      </c>
      <c r="AM548" s="68">
        <v>4544.9799999999996</v>
      </c>
      <c r="AN548" s="64">
        <v>0</v>
      </c>
      <c r="AO548" s="67">
        <f t="shared" si="197"/>
        <v>11845713.341</v>
      </c>
      <c r="AP548" s="69"/>
      <c r="AQ548" s="69"/>
      <c r="AR548" s="69"/>
      <c r="AS548" s="69"/>
      <c r="AT548" s="69"/>
      <c r="AU548" s="71"/>
      <c r="AV548" s="64">
        <v>6</v>
      </c>
      <c r="AW548" s="64">
        <v>6</v>
      </c>
      <c r="AX548" s="64">
        <v>6</v>
      </c>
      <c r="AY548" s="64">
        <v>6</v>
      </c>
      <c r="AZ548" s="64"/>
      <c r="BA548" s="64"/>
      <c r="BB548" s="64"/>
      <c r="BC548" s="64"/>
      <c r="BD548" s="72">
        <f t="shared" si="198"/>
        <v>9882967.9399999995</v>
      </c>
      <c r="BE548" s="73">
        <f t="shared" si="190"/>
        <v>3649.55</v>
      </c>
      <c r="BF548" s="74">
        <f t="shared" si="188"/>
        <v>3373.62</v>
      </c>
      <c r="BG548" s="66">
        <f t="shared" si="191"/>
        <v>0</v>
      </c>
      <c r="BH548" s="75">
        <f t="shared" si="199"/>
        <v>0</v>
      </c>
      <c r="BI548" s="76">
        <f t="shared" si="200"/>
        <v>0</v>
      </c>
      <c r="BJ548" s="76">
        <f>+BI548-'Izračun udjela za 2024. (euri)'!BI548</f>
        <v>0</v>
      </c>
    </row>
    <row r="549" spans="1:62" ht="15.75" customHeight="1" x14ac:dyDescent="0.25">
      <c r="A549" s="60">
        <v>1</v>
      </c>
      <c r="B549" s="61">
        <v>609</v>
      </c>
      <c r="C549" s="61">
        <v>14</v>
      </c>
      <c r="D549" s="79" t="s">
        <v>87</v>
      </c>
      <c r="E549" s="62" t="s">
        <v>628</v>
      </c>
      <c r="F549" s="63">
        <v>1500</v>
      </c>
      <c r="G549" s="64">
        <v>10</v>
      </c>
      <c r="H549" s="64">
        <v>468740.42</v>
      </c>
      <c r="I549" s="65">
        <v>33047.944799999997</v>
      </c>
      <c r="J549" s="66">
        <v>479261.72272000002</v>
      </c>
      <c r="K549" s="64">
        <v>358849.44</v>
      </c>
      <c r="L549" s="65">
        <v>31577.812699999999</v>
      </c>
      <c r="M549" s="66">
        <v>359998.79003000003</v>
      </c>
      <c r="N549" s="64">
        <v>397072.29</v>
      </c>
      <c r="O549" s="65">
        <v>11449.6247</v>
      </c>
      <c r="P549" s="66">
        <v>424184.93183000002</v>
      </c>
      <c r="Q549" s="64">
        <v>343188.84</v>
      </c>
      <c r="R549" s="65">
        <v>10090.825800000001</v>
      </c>
      <c r="S549" s="66">
        <f t="shared" si="192"/>
        <v>366407.81562000007</v>
      </c>
      <c r="T549" s="64">
        <v>287724.23</v>
      </c>
      <c r="U549" s="65">
        <v>8497.5983159999996</v>
      </c>
      <c r="V549" s="67">
        <f t="shared" si="193"/>
        <v>307149.29485239997</v>
      </c>
      <c r="W549" s="64">
        <v>876720.66</v>
      </c>
      <c r="X549" s="65">
        <v>25535.664464000001</v>
      </c>
      <c r="Y549" s="67">
        <f t="shared" si="189"/>
        <v>936303.4950896001</v>
      </c>
      <c r="Z549" s="64">
        <v>2054249.49</v>
      </c>
      <c r="AA549" s="68">
        <v>0</v>
      </c>
      <c r="AB549" s="65">
        <v>59832.578263000003</v>
      </c>
      <c r="AC549" s="67">
        <f t="shared" si="194"/>
        <v>2193858.6029107003</v>
      </c>
      <c r="AD549" s="64">
        <v>844058.77</v>
      </c>
      <c r="AE549" s="68">
        <v>0</v>
      </c>
      <c r="AF549" s="65">
        <v>23648.948732000001</v>
      </c>
      <c r="AG549" s="67">
        <f t="shared" si="195"/>
        <v>902450.80339480017</v>
      </c>
      <c r="AH549" s="64">
        <v>2344498.7200000002</v>
      </c>
      <c r="AI549" s="68">
        <v>0</v>
      </c>
      <c r="AJ549" s="64">
        <v>68285.704960999996</v>
      </c>
      <c r="AK549" s="67">
        <f t="shared" si="196"/>
        <v>2503834.3165429006</v>
      </c>
      <c r="AL549" s="64">
        <v>2606363.71</v>
      </c>
      <c r="AM549" s="68">
        <v>0</v>
      </c>
      <c r="AN549" s="64">
        <v>75917.912003999998</v>
      </c>
      <c r="AO549" s="67">
        <f t="shared" si="197"/>
        <v>2783490.3777956003</v>
      </c>
      <c r="AP549" s="69"/>
      <c r="AQ549" s="69"/>
      <c r="AR549" s="69"/>
      <c r="AS549" s="69"/>
      <c r="AT549" s="69"/>
      <c r="AU549" s="71"/>
      <c r="AV549" s="64">
        <v>0</v>
      </c>
      <c r="AW549" s="64">
        <v>0</v>
      </c>
      <c r="AX549" s="64">
        <v>0</v>
      </c>
      <c r="AY549" s="64">
        <v>0</v>
      </c>
      <c r="AZ549" s="64"/>
      <c r="BA549" s="64"/>
      <c r="BB549" s="64"/>
      <c r="BC549" s="64"/>
      <c r="BD549" s="72">
        <f t="shared" si="198"/>
        <v>1863987.52</v>
      </c>
      <c r="BE549" s="73">
        <f t="shared" si="190"/>
        <v>1242.6600000000001</v>
      </c>
      <c r="BF549" s="74">
        <f t="shared" si="188"/>
        <v>3373.62</v>
      </c>
      <c r="BG549" s="66">
        <f t="shared" si="191"/>
        <v>3196440</v>
      </c>
      <c r="BH549" s="75">
        <f t="shared" si="199"/>
        <v>1.1987288965311451E-3</v>
      </c>
      <c r="BI549" s="76">
        <f t="shared" si="200"/>
        <v>1.1987288965311499E-3</v>
      </c>
      <c r="BJ549" s="76">
        <f>+BI549-'Izračun udjela za 2024. (euri)'!BI549</f>
        <v>2.5788757969814197E-8</v>
      </c>
    </row>
    <row r="550" spans="1:62" ht="15.75" customHeight="1" x14ac:dyDescent="0.25">
      <c r="A550" s="60">
        <v>1</v>
      </c>
      <c r="B550" s="61">
        <v>610</v>
      </c>
      <c r="C550" s="61">
        <v>16</v>
      </c>
      <c r="D550" s="79" t="s">
        <v>87</v>
      </c>
      <c r="E550" s="62" t="s">
        <v>629</v>
      </c>
      <c r="F550" s="63">
        <v>1773</v>
      </c>
      <c r="G550" s="64">
        <v>10</v>
      </c>
      <c r="H550" s="64">
        <v>412371.48</v>
      </c>
      <c r="I550" s="65">
        <v>51103.911399999997</v>
      </c>
      <c r="J550" s="66">
        <v>397394.32546000002</v>
      </c>
      <c r="K550" s="64">
        <v>328817.33</v>
      </c>
      <c r="L550" s="65">
        <v>50904.836199999998</v>
      </c>
      <c r="M550" s="66">
        <v>305703.74318000005</v>
      </c>
      <c r="N550" s="64">
        <v>397650.86</v>
      </c>
      <c r="O550" s="65">
        <v>18746.3495</v>
      </c>
      <c r="P550" s="66">
        <v>416794.96155000001</v>
      </c>
      <c r="Q550" s="64">
        <v>620187.18999999994</v>
      </c>
      <c r="R550" s="65">
        <v>29544.3233</v>
      </c>
      <c r="S550" s="66">
        <f t="shared" si="192"/>
        <v>649707.15336999996</v>
      </c>
      <c r="T550" s="64">
        <v>180446.79</v>
      </c>
      <c r="U550" s="65">
        <v>8774.1226750000005</v>
      </c>
      <c r="V550" s="67">
        <f t="shared" si="193"/>
        <v>188839.93405750004</v>
      </c>
      <c r="W550" s="64">
        <v>721782.35</v>
      </c>
      <c r="X550" s="65">
        <v>34370.763321999999</v>
      </c>
      <c r="Y550" s="67">
        <f t="shared" si="189"/>
        <v>756152.74534579995</v>
      </c>
      <c r="Z550" s="64">
        <v>582986.96</v>
      </c>
      <c r="AA550" s="68">
        <v>315</v>
      </c>
      <c r="AB550" s="65">
        <v>27761.448391999998</v>
      </c>
      <c r="AC550" s="67">
        <f t="shared" si="194"/>
        <v>610748.06276879995</v>
      </c>
      <c r="AD550" s="64">
        <v>674007.92</v>
      </c>
      <c r="AE550" s="68">
        <v>0</v>
      </c>
      <c r="AF550" s="65">
        <v>32095.811750000001</v>
      </c>
      <c r="AG550" s="67">
        <f t="shared" si="195"/>
        <v>706103.31907500012</v>
      </c>
      <c r="AH550" s="64">
        <v>1049299.1599999999</v>
      </c>
      <c r="AI550" s="68">
        <v>0</v>
      </c>
      <c r="AJ550" s="64">
        <v>49966.598934000001</v>
      </c>
      <c r="AK550" s="67">
        <f t="shared" si="196"/>
        <v>1099265.8171726</v>
      </c>
      <c r="AL550" s="64">
        <v>998042.42</v>
      </c>
      <c r="AM550" s="68">
        <v>0</v>
      </c>
      <c r="AN550" s="64">
        <v>49311.574425999999</v>
      </c>
      <c r="AO550" s="67">
        <f t="shared" si="197"/>
        <v>1043603.9301314001</v>
      </c>
      <c r="AP550" s="69"/>
      <c r="AQ550" s="69"/>
      <c r="AR550" s="69"/>
      <c r="AS550" s="69"/>
      <c r="AT550" s="69"/>
      <c r="AU550" s="71"/>
      <c r="AV550" s="64">
        <v>0</v>
      </c>
      <c r="AW550" s="64">
        <v>0</v>
      </c>
      <c r="AX550" s="64">
        <v>0</v>
      </c>
      <c r="AY550" s="64">
        <v>0</v>
      </c>
      <c r="AZ550" s="64"/>
      <c r="BA550" s="64"/>
      <c r="BB550" s="64"/>
      <c r="BC550" s="64"/>
      <c r="BD550" s="72">
        <f t="shared" si="198"/>
        <v>843174.77</v>
      </c>
      <c r="BE550" s="73">
        <f t="shared" si="190"/>
        <v>475.56</v>
      </c>
      <c r="BF550" s="74">
        <f t="shared" si="188"/>
        <v>3373.62</v>
      </c>
      <c r="BG550" s="66">
        <f t="shared" si="191"/>
        <v>5138260.38</v>
      </c>
      <c r="BH550" s="75">
        <f t="shared" si="199"/>
        <v>1.9269503558355864E-3</v>
      </c>
      <c r="BI550" s="76">
        <f t="shared" si="200"/>
        <v>1.9269503558355899E-3</v>
      </c>
      <c r="BJ550" s="76">
        <f>+BI550-'Izračun udjela za 2024. (euri)'!BI550</f>
        <v>3.7186904149966518E-8</v>
      </c>
    </row>
    <row r="551" spans="1:62" ht="15.75" customHeight="1" x14ac:dyDescent="0.25">
      <c r="A551" s="60">
        <v>1</v>
      </c>
      <c r="B551" s="61">
        <v>612</v>
      </c>
      <c r="C551" s="61">
        <v>16</v>
      </c>
      <c r="D551" s="79" t="s">
        <v>87</v>
      </c>
      <c r="E551" s="62" t="s">
        <v>630</v>
      </c>
      <c r="F551" s="63">
        <v>983</v>
      </c>
      <c r="G551" s="64">
        <v>10</v>
      </c>
      <c r="H551" s="64">
        <v>204912.76</v>
      </c>
      <c r="I551" s="65">
        <v>34307.121200000001</v>
      </c>
      <c r="J551" s="66">
        <v>187666.20268000005</v>
      </c>
      <c r="K551" s="64">
        <v>259077.72</v>
      </c>
      <c r="L551" s="65">
        <v>36352.737099999998</v>
      </c>
      <c r="M551" s="66">
        <v>244997.48119000002</v>
      </c>
      <c r="N551" s="64">
        <v>497176.09</v>
      </c>
      <c r="O551" s="65">
        <v>23438.252400000001</v>
      </c>
      <c r="P551" s="66">
        <v>521111.62136000005</v>
      </c>
      <c r="Q551" s="64">
        <v>450331.74</v>
      </c>
      <c r="R551" s="65">
        <v>21750.5507</v>
      </c>
      <c r="S551" s="66">
        <f t="shared" si="192"/>
        <v>471439.30823000002</v>
      </c>
      <c r="T551" s="64">
        <v>408864.23</v>
      </c>
      <c r="U551" s="65">
        <v>19990.844676000001</v>
      </c>
      <c r="V551" s="67">
        <f t="shared" si="193"/>
        <v>427760.7238564</v>
      </c>
      <c r="W551" s="64">
        <v>711491.86</v>
      </c>
      <c r="X551" s="65">
        <v>42016.190621000002</v>
      </c>
      <c r="Y551" s="67">
        <f t="shared" si="189"/>
        <v>736423.2363169</v>
      </c>
      <c r="Z551" s="64">
        <v>600970.64</v>
      </c>
      <c r="AA551" s="68">
        <v>0</v>
      </c>
      <c r="AB551" s="65">
        <v>28617.799844000001</v>
      </c>
      <c r="AC551" s="67">
        <f t="shared" si="194"/>
        <v>629588.12417160009</v>
      </c>
      <c r="AD551" s="64">
        <v>599335.09</v>
      </c>
      <c r="AE551" s="68">
        <v>0</v>
      </c>
      <c r="AF551" s="65">
        <v>28575.275270999999</v>
      </c>
      <c r="AG551" s="67">
        <f t="shared" si="195"/>
        <v>627835.7962019</v>
      </c>
      <c r="AH551" s="64">
        <v>843365.48</v>
      </c>
      <c r="AI551" s="68">
        <v>0</v>
      </c>
      <c r="AJ551" s="64">
        <v>40141.356626000001</v>
      </c>
      <c r="AK551" s="67">
        <f t="shared" si="196"/>
        <v>883546.53571139998</v>
      </c>
      <c r="AL551" s="64">
        <v>1022644.87</v>
      </c>
      <c r="AM551" s="68">
        <v>0</v>
      </c>
      <c r="AN551" s="64">
        <v>48851.821006999999</v>
      </c>
      <c r="AO551" s="67">
        <f t="shared" si="197"/>
        <v>1071172.3538923</v>
      </c>
      <c r="AP551" s="69"/>
      <c r="AQ551" s="69"/>
      <c r="AR551" s="69"/>
      <c r="AS551" s="69"/>
      <c r="AT551" s="69"/>
      <c r="AU551" s="71"/>
      <c r="AV551" s="64">
        <v>0</v>
      </c>
      <c r="AW551" s="64">
        <v>0</v>
      </c>
      <c r="AX551" s="64">
        <v>0</v>
      </c>
      <c r="AY551" s="64">
        <v>0</v>
      </c>
      <c r="AZ551" s="64"/>
      <c r="BA551" s="64"/>
      <c r="BB551" s="64"/>
      <c r="BC551" s="64"/>
      <c r="BD551" s="72">
        <f t="shared" si="198"/>
        <v>789713.21</v>
      </c>
      <c r="BE551" s="73">
        <f t="shared" si="190"/>
        <v>803.37</v>
      </c>
      <c r="BF551" s="74">
        <f t="shared" si="188"/>
        <v>3373.62</v>
      </c>
      <c r="BG551" s="66">
        <f t="shared" si="191"/>
        <v>2526555.75</v>
      </c>
      <c r="BH551" s="75">
        <f t="shared" si="199"/>
        <v>9.475089118587928E-4</v>
      </c>
      <c r="BI551" s="76">
        <f t="shared" si="200"/>
        <v>9.4750891185879302E-4</v>
      </c>
      <c r="BJ551" s="76">
        <f>+BI551-'Izračun udjela za 2024. (euri)'!BI551</f>
        <v>2.6940160687992029E-8</v>
      </c>
    </row>
    <row r="552" spans="1:62" ht="15.75" customHeight="1" x14ac:dyDescent="0.25">
      <c r="A552" s="60">
        <v>1</v>
      </c>
      <c r="B552" s="61">
        <v>614</v>
      </c>
      <c r="C552" s="61">
        <v>14</v>
      </c>
      <c r="D552" s="79" t="s">
        <v>87</v>
      </c>
      <c r="E552" s="62" t="s">
        <v>631</v>
      </c>
      <c r="F552" s="63">
        <v>1217</v>
      </c>
      <c r="G552" s="64">
        <v>10</v>
      </c>
      <c r="H552" s="64">
        <v>347708.2</v>
      </c>
      <c r="I552" s="65">
        <v>0</v>
      </c>
      <c r="J552" s="66">
        <v>382479.02</v>
      </c>
      <c r="K552" s="64">
        <v>282131.90999999997</v>
      </c>
      <c r="L552" s="65">
        <v>0</v>
      </c>
      <c r="M552" s="66">
        <v>310345.10100000002</v>
      </c>
      <c r="N552" s="64">
        <v>343172.13</v>
      </c>
      <c r="O552" s="65">
        <v>0</v>
      </c>
      <c r="P552" s="66">
        <v>377489.34300000005</v>
      </c>
      <c r="Q552" s="64">
        <v>475362.86</v>
      </c>
      <c r="R552" s="65">
        <v>0</v>
      </c>
      <c r="S552" s="66">
        <f t="shared" si="192"/>
        <v>522899.14600000001</v>
      </c>
      <c r="T552" s="64">
        <v>418781.64</v>
      </c>
      <c r="U552" s="65">
        <v>0</v>
      </c>
      <c r="V552" s="67">
        <f t="shared" si="193"/>
        <v>460659.80400000006</v>
      </c>
      <c r="W552" s="64">
        <v>910226.77</v>
      </c>
      <c r="X552" s="65">
        <v>0</v>
      </c>
      <c r="Y552" s="67">
        <f t="shared" si="189"/>
        <v>1001249.447</v>
      </c>
      <c r="Z552" s="64">
        <v>733731.25</v>
      </c>
      <c r="AA552" s="68">
        <v>0</v>
      </c>
      <c r="AB552" s="65">
        <v>0</v>
      </c>
      <c r="AC552" s="67">
        <f t="shared" si="194"/>
        <v>807104.37500000012</v>
      </c>
      <c r="AD552" s="64">
        <v>731371.91</v>
      </c>
      <c r="AE552" s="68">
        <v>0</v>
      </c>
      <c r="AF552" s="65">
        <v>0</v>
      </c>
      <c r="AG552" s="67">
        <f t="shared" si="195"/>
        <v>804509.10100000014</v>
      </c>
      <c r="AH552" s="64">
        <v>796107.35</v>
      </c>
      <c r="AI552" s="68">
        <v>0</v>
      </c>
      <c r="AJ552" s="64">
        <v>0</v>
      </c>
      <c r="AK552" s="67">
        <f t="shared" si="196"/>
        <v>875718.08500000008</v>
      </c>
      <c r="AL552" s="64">
        <v>1473155.48</v>
      </c>
      <c r="AM552" s="68">
        <v>0</v>
      </c>
      <c r="AN552" s="64">
        <v>0</v>
      </c>
      <c r="AO552" s="67">
        <f t="shared" si="197"/>
        <v>1620471.0280000002</v>
      </c>
      <c r="AP552" s="69"/>
      <c r="AQ552" s="69"/>
      <c r="AR552" s="69"/>
      <c r="AS552" s="69"/>
      <c r="AT552" s="69"/>
      <c r="AU552" s="71"/>
      <c r="AV552" s="64">
        <v>0</v>
      </c>
      <c r="AW552" s="64">
        <v>0</v>
      </c>
      <c r="AX552" s="64">
        <v>0</v>
      </c>
      <c r="AY552" s="64">
        <v>0</v>
      </c>
      <c r="AZ552" s="64"/>
      <c r="BA552" s="64"/>
      <c r="BB552" s="64"/>
      <c r="BC552" s="64"/>
      <c r="BD552" s="72">
        <f t="shared" si="198"/>
        <v>1021810.41</v>
      </c>
      <c r="BE552" s="73">
        <f t="shared" si="190"/>
        <v>839.61</v>
      </c>
      <c r="BF552" s="74">
        <f t="shared" si="188"/>
        <v>3373.62</v>
      </c>
      <c r="BG552" s="66">
        <f t="shared" si="191"/>
        <v>3083890.17</v>
      </c>
      <c r="BH552" s="75">
        <f t="shared" si="199"/>
        <v>1.1565204604207634E-3</v>
      </c>
      <c r="BI552" s="76">
        <f t="shared" si="200"/>
        <v>1.15652046042076E-3</v>
      </c>
      <c r="BJ552" s="76">
        <f>+BI552-'Izračun udjela za 2024. (euri)'!BI552</f>
        <v>3.3837769799907949E-8</v>
      </c>
    </row>
    <row r="553" spans="1:62" ht="15.75" customHeight="1" x14ac:dyDescent="0.25">
      <c r="A553" s="60">
        <v>1</v>
      </c>
      <c r="B553" s="61">
        <v>616</v>
      </c>
      <c r="C553" s="61">
        <v>6</v>
      </c>
      <c r="D553" s="79" t="s">
        <v>87</v>
      </c>
      <c r="E553" s="62" t="s">
        <v>632</v>
      </c>
      <c r="F553" s="63">
        <v>1446</v>
      </c>
      <c r="G553" s="64">
        <v>10</v>
      </c>
      <c r="H553" s="64">
        <v>785253.04</v>
      </c>
      <c r="I553" s="65">
        <v>0</v>
      </c>
      <c r="J553" s="66">
        <v>863778.34400000016</v>
      </c>
      <c r="K553" s="64">
        <v>835644.48</v>
      </c>
      <c r="L553" s="65">
        <v>0</v>
      </c>
      <c r="M553" s="66">
        <v>919208.92800000007</v>
      </c>
      <c r="N553" s="64">
        <v>650190.14</v>
      </c>
      <c r="O553" s="65">
        <v>0</v>
      </c>
      <c r="P553" s="66">
        <v>715209.1540000001</v>
      </c>
      <c r="Q553" s="64">
        <v>705515.64</v>
      </c>
      <c r="R553" s="65">
        <v>0</v>
      </c>
      <c r="S553" s="66">
        <f t="shared" si="192"/>
        <v>776067.20400000003</v>
      </c>
      <c r="T553" s="64">
        <v>558203.56000000006</v>
      </c>
      <c r="U553" s="65">
        <v>0</v>
      </c>
      <c r="V553" s="67">
        <f t="shared" si="193"/>
        <v>614023.91600000008</v>
      </c>
      <c r="W553" s="64">
        <v>885478.58</v>
      </c>
      <c r="X553" s="65">
        <v>0</v>
      </c>
      <c r="Y553" s="67">
        <f t="shared" si="189"/>
        <v>974026.43800000008</v>
      </c>
      <c r="Z553" s="64">
        <v>1091760.55</v>
      </c>
      <c r="AA553" s="68">
        <v>4140</v>
      </c>
      <c r="AB553" s="65">
        <v>0</v>
      </c>
      <c r="AC553" s="67">
        <f t="shared" si="194"/>
        <v>1200936.6050000002</v>
      </c>
      <c r="AD553" s="64">
        <v>1068067.6299999999</v>
      </c>
      <c r="AE553" s="68">
        <v>0</v>
      </c>
      <c r="AF553" s="65">
        <v>0</v>
      </c>
      <c r="AG553" s="67">
        <f t="shared" si="195"/>
        <v>1174874.3929999999</v>
      </c>
      <c r="AH553" s="64">
        <v>1256031.22</v>
      </c>
      <c r="AI553" s="68">
        <v>2750</v>
      </c>
      <c r="AJ553" s="64">
        <v>0</v>
      </c>
      <c r="AK553" s="67">
        <f t="shared" si="196"/>
        <v>1381634.3420000002</v>
      </c>
      <c r="AL553" s="64">
        <v>1576889.56</v>
      </c>
      <c r="AM553" s="68">
        <v>2250</v>
      </c>
      <c r="AN553" s="64">
        <v>0</v>
      </c>
      <c r="AO553" s="67">
        <f t="shared" si="197"/>
        <v>1738703.5160000003</v>
      </c>
      <c r="AP553" s="69"/>
      <c r="AQ553" s="69"/>
      <c r="AR553" s="69"/>
      <c r="AS553" s="69"/>
      <c r="AT553" s="69"/>
      <c r="AU553" s="71"/>
      <c r="AV553" s="64">
        <v>0</v>
      </c>
      <c r="AW553" s="64">
        <v>0</v>
      </c>
      <c r="AX553" s="64">
        <v>0</v>
      </c>
      <c r="AY553" s="64">
        <v>4</v>
      </c>
      <c r="AZ553" s="64"/>
      <c r="BA553" s="64"/>
      <c r="BB553" s="64"/>
      <c r="BC553" s="64"/>
      <c r="BD553" s="72">
        <f t="shared" si="198"/>
        <v>1294035.06</v>
      </c>
      <c r="BE553" s="73">
        <f t="shared" si="190"/>
        <v>894.91</v>
      </c>
      <c r="BF553" s="74">
        <f t="shared" ref="BF553:BF566" si="201">+$BJ$600</f>
        <v>3373.62</v>
      </c>
      <c r="BG553" s="66">
        <f t="shared" si="191"/>
        <v>3584214.66</v>
      </c>
      <c r="BH553" s="75">
        <f t="shared" si="199"/>
        <v>1.3441521456096638E-3</v>
      </c>
      <c r="BI553" s="76">
        <f t="shared" si="200"/>
        <v>1.3441521456096599E-3</v>
      </c>
      <c r="BJ553" s="76">
        <f>+BI553-'Izračun udjela za 2024. (euri)'!BI553</f>
        <v>1.1949944499645843E-9</v>
      </c>
    </row>
    <row r="554" spans="1:62" ht="15.75" customHeight="1" x14ac:dyDescent="0.25">
      <c r="A554" s="60">
        <v>1</v>
      </c>
      <c r="B554" s="61">
        <v>617</v>
      </c>
      <c r="C554" s="61">
        <v>15</v>
      </c>
      <c r="D554" s="79" t="s">
        <v>87</v>
      </c>
      <c r="E554" s="62" t="s">
        <v>633</v>
      </c>
      <c r="F554" s="63">
        <v>1934</v>
      </c>
      <c r="G554" s="64">
        <v>10</v>
      </c>
      <c r="H554" s="64">
        <v>3123741.87</v>
      </c>
      <c r="I554" s="65">
        <v>175048.2604</v>
      </c>
      <c r="J554" s="66">
        <v>3243562.9705600003</v>
      </c>
      <c r="K554" s="64">
        <v>3291942.5</v>
      </c>
      <c r="L554" s="65">
        <v>184473.82560000001</v>
      </c>
      <c r="M554" s="66">
        <v>3418215.5418400001</v>
      </c>
      <c r="N554" s="64">
        <v>3313118.27</v>
      </c>
      <c r="O554" s="65">
        <v>185659.8389</v>
      </c>
      <c r="P554" s="66">
        <v>3440204.2742100004</v>
      </c>
      <c r="Q554" s="64">
        <v>3786451.17</v>
      </c>
      <c r="R554" s="65">
        <v>214949.75779999999</v>
      </c>
      <c r="S554" s="66">
        <f t="shared" si="192"/>
        <v>3928651.5534200002</v>
      </c>
      <c r="T554" s="64">
        <v>3618811.37</v>
      </c>
      <c r="U554" s="65">
        <v>229436.719648</v>
      </c>
      <c r="V554" s="67">
        <f t="shared" si="193"/>
        <v>3728312.1153872004</v>
      </c>
      <c r="W554" s="64">
        <v>3990719.8</v>
      </c>
      <c r="X554" s="65">
        <v>295609.43101900001</v>
      </c>
      <c r="Y554" s="67">
        <f t="shared" si="189"/>
        <v>4064621.4058791003</v>
      </c>
      <c r="Z554" s="64">
        <v>4549998.79</v>
      </c>
      <c r="AA554" s="68">
        <v>632840.74</v>
      </c>
      <c r="AB554" s="65">
        <v>337037.49854</v>
      </c>
      <c r="AC554" s="67">
        <f t="shared" si="194"/>
        <v>8493782.606606001</v>
      </c>
      <c r="AD554" s="64">
        <v>4074080.91</v>
      </c>
      <c r="AE554" s="68">
        <v>669462.21</v>
      </c>
      <c r="AF554" s="65">
        <v>298869.21644799999</v>
      </c>
      <c r="AG554" s="67">
        <f t="shared" si="195"/>
        <v>7924124.4319072003</v>
      </c>
      <c r="AH554" s="64">
        <v>4115963.51</v>
      </c>
      <c r="AI554" s="68">
        <v>916209.05</v>
      </c>
      <c r="AJ554" s="64">
        <v>305024.88893900003</v>
      </c>
      <c r="AK554" s="67">
        <f t="shared" si="196"/>
        <v>8107802.5281670997</v>
      </c>
      <c r="AL554" s="64">
        <v>6087998.1100000003</v>
      </c>
      <c r="AM554" s="68">
        <v>1023056.53</v>
      </c>
      <c r="AN554" s="64">
        <v>450994.79957799998</v>
      </c>
      <c r="AO554" s="67">
        <f t="shared" si="197"/>
        <v>10125991.458464202</v>
      </c>
      <c r="AP554" s="69"/>
      <c r="AQ554" s="69"/>
      <c r="AR554" s="69"/>
      <c r="AS554" s="69"/>
      <c r="AT554" s="69"/>
      <c r="AU554" s="71"/>
      <c r="AV554" s="64">
        <v>2761</v>
      </c>
      <c r="AW554" s="64">
        <v>2732</v>
      </c>
      <c r="AX554" s="64">
        <v>2984</v>
      </c>
      <c r="AY554" s="64">
        <v>3061</v>
      </c>
      <c r="AZ554" s="64"/>
      <c r="BA554" s="64"/>
      <c r="BB554" s="64"/>
      <c r="BC554" s="64"/>
      <c r="BD554" s="72">
        <f t="shared" si="198"/>
        <v>7743264.4900000002</v>
      </c>
      <c r="BE554" s="73">
        <f t="shared" si="190"/>
        <v>4003.76</v>
      </c>
      <c r="BF554" s="74">
        <f t="shared" si="201"/>
        <v>3373.62</v>
      </c>
      <c r="BG554" s="66">
        <f t="shared" si="191"/>
        <v>0</v>
      </c>
      <c r="BH554" s="75">
        <f t="shared" si="199"/>
        <v>0</v>
      </c>
      <c r="BI554" s="76">
        <f t="shared" si="200"/>
        <v>0</v>
      </c>
      <c r="BJ554" s="76">
        <f>+BI554-'Izračun udjela za 2024. (euri)'!BI554</f>
        <v>0</v>
      </c>
    </row>
    <row r="555" spans="1:62" ht="15.75" customHeight="1" x14ac:dyDescent="0.25">
      <c r="A555" s="60">
        <v>1</v>
      </c>
      <c r="B555" s="61">
        <v>618</v>
      </c>
      <c r="C555" s="61">
        <v>6</v>
      </c>
      <c r="D555" s="79" t="s">
        <v>87</v>
      </c>
      <c r="E555" s="62" t="s">
        <v>634</v>
      </c>
      <c r="F555" s="63">
        <v>1559</v>
      </c>
      <c r="G555" s="64">
        <v>10</v>
      </c>
      <c r="H555" s="64">
        <v>762562.94</v>
      </c>
      <c r="I555" s="65">
        <v>0</v>
      </c>
      <c r="J555" s="66">
        <v>838819.23400000005</v>
      </c>
      <c r="K555" s="64">
        <v>821348.67</v>
      </c>
      <c r="L555" s="65">
        <v>0</v>
      </c>
      <c r="M555" s="66">
        <v>903483.53700000013</v>
      </c>
      <c r="N555" s="64">
        <v>654137.69999999995</v>
      </c>
      <c r="O555" s="65">
        <v>0</v>
      </c>
      <c r="P555" s="66">
        <v>719551.47</v>
      </c>
      <c r="Q555" s="64">
        <v>924909.83</v>
      </c>
      <c r="R555" s="65">
        <v>0</v>
      </c>
      <c r="S555" s="66">
        <f t="shared" si="192"/>
        <v>1017400.8130000001</v>
      </c>
      <c r="T555" s="64">
        <v>739437.63</v>
      </c>
      <c r="U555" s="65">
        <v>0</v>
      </c>
      <c r="V555" s="67">
        <f t="shared" si="193"/>
        <v>813381.39300000004</v>
      </c>
      <c r="W555" s="64">
        <v>1042076.36</v>
      </c>
      <c r="X555" s="65">
        <v>0</v>
      </c>
      <c r="Y555" s="67">
        <f t="shared" si="189"/>
        <v>1146283.996</v>
      </c>
      <c r="Z555" s="64">
        <v>1408779.95</v>
      </c>
      <c r="AA555" s="68">
        <v>2100</v>
      </c>
      <c r="AB555" s="65">
        <v>0</v>
      </c>
      <c r="AC555" s="67">
        <f t="shared" si="194"/>
        <v>1549657.9450000001</v>
      </c>
      <c r="AD555" s="64">
        <v>1204231.46</v>
      </c>
      <c r="AE555" s="68">
        <v>0</v>
      </c>
      <c r="AF555" s="65">
        <v>0</v>
      </c>
      <c r="AG555" s="67">
        <f t="shared" si="195"/>
        <v>1324654.6060000001</v>
      </c>
      <c r="AH555" s="64">
        <v>1214760.98</v>
      </c>
      <c r="AI555" s="68">
        <v>0</v>
      </c>
      <c r="AJ555" s="64">
        <v>0</v>
      </c>
      <c r="AK555" s="67">
        <f t="shared" si="196"/>
        <v>1336237.078</v>
      </c>
      <c r="AL555" s="64">
        <v>1517208.8</v>
      </c>
      <c r="AM555" s="68">
        <v>0</v>
      </c>
      <c r="AN555" s="64">
        <v>0</v>
      </c>
      <c r="AO555" s="67">
        <f t="shared" si="197"/>
        <v>1668929.6800000002</v>
      </c>
      <c r="AP555" s="69"/>
      <c r="AQ555" s="69"/>
      <c r="AR555" s="69"/>
      <c r="AS555" s="69"/>
      <c r="AT555" s="69"/>
      <c r="AU555" s="71"/>
      <c r="AV555" s="64">
        <v>0</v>
      </c>
      <c r="AW555" s="64">
        <v>0</v>
      </c>
      <c r="AX555" s="64">
        <v>0</v>
      </c>
      <c r="AY555" s="64">
        <v>0</v>
      </c>
      <c r="AZ555" s="64"/>
      <c r="BA555" s="64"/>
      <c r="BB555" s="64"/>
      <c r="BC555" s="64"/>
      <c r="BD555" s="72">
        <f t="shared" si="198"/>
        <v>1405152.66</v>
      </c>
      <c r="BE555" s="73">
        <f t="shared" si="190"/>
        <v>901.32</v>
      </c>
      <c r="BF555" s="74">
        <f t="shared" si="201"/>
        <v>3373.62</v>
      </c>
      <c r="BG555" s="66">
        <f t="shared" si="191"/>
        <v>3854315.6999999997</v>
      </c>
      <c r="BH555" s="75">
        <f t="shared" si="199"/>
        <v>1.4454454349037266E-3</v>
      </c>
      <c r="BI555" s="76">
        <f t="shared" si="200"/>
        <v>1.4454454349037301E-3</v>
      </c>
      <c r="BJ555" s="76">
        <f>+BI555-'Izračun udjela za 2024. (euri)'!BI555</f>
        <v>4.2033580309984442E-8</v>
      </c>
    </row>
    <row r="556" spans="1:62" ht="15.75" customHeight="1" x14ac:dyDescent="0.25">
      <c r="A556" s="60">
        <v>1</v>
      </c>
      <c r="B556" s="61">
        <v>619</v>
      </c>
      <c r="C556" s="61">
        <v>18</v>
      </c>
      <c r="D556" s="79" t="s">
        <v>87</v>
      </c>
      <c r="E556" s="62" t="s">
        <v>635</v>
      </c>
      <c r="F556" s="63">
        <v>3463</v>
      </c>
      <c r="G556" s="64">
        <v>10</v>
      </c>
      <c r="H556" s="64">
        <v>11931407.800000001</v>
      </c>
      <c r="I556" s="65">
        <v>344038.90769999998</v>
      </c>
      <c r="J556" s="66">
        <v>12746105.781530002</v>
      </c>
      <c r="K556" s="64">
        <v>12528569.960000001</v>
      </c>
      <c r="L556" s="65">
        <v>361257.9007</v>
      </c>
      <c r="M556" s="66">
        <v>13384043.265230004</v>
      </c>
      <c r="N556" s="64">
        <v>11558766.609999999</v>
      </c>
      <c r="O556" s="65">
        <v>333299.65279999998</v>
      </c>
      <c r="P556" s="66">
        <v>12348013.65292</v>
      </c>
      <c r="Q556" s="64">
        <v>12427435.91</v>
      </c>
      <c r="R556" s="65">
        <v>361028.48300000001</v>
      </c>
      <c r="S556" s="66">
        <f t="shared" si="192"/>
        <v>13273048.169700002</v>
      </c>
      <c r="T556" s="64">
        <v>11266587.66</v>
      </c>
      <c r="U556" s="65">
        <v>328112.92495399999</v>
      </c>
      <c r="V556" s="67">
        <f t="shared" si="193"/>
        <v>12032322.2085506</v>
      </c>
      <c r="W556" s="64">
        <v>13575806.699999999</v>
      </c>
      <c r="X556" s="65">
        <v>395411.91843800002</v>
      </c>
      <c r="Y556" s="67">
        <f t="shared" si="189"/>
        <v>14498434.2597182</v>
      </c>
      <c r="Z556" s="64">
        <v>12305944.08</v>
      </c>
      <c r="AA556" s="68">
        <v>914272.2</v>
      </c>
      <c r="AB556" s="65">
        <v>358425.63</v>
      </c>
      <c r="AC556" s="67">
        <f t="shared" si="194"/>
        <v>18248170.875</v>
      </c>
      <c r="AD556" s="64">
        <v>11384768.98</v>
      </c>
      <c r="AE556" s="68">
        <v>727211.87</v>
      </c>
      <c r="AF556" s="65">
        <v>337370.3775</v>
      </c>
      <c r="AG556" s="67">
        <f t="shared" si="195"/>
        <v>17402755.405750003</v>
      </c>
      <c r="AH556" s="64">
        <v>10821856.710000001</v>
      </c>
      <c r="AI556" s="68">
        <v>1022153.69</v>
      </c>
      <c r="AJ556" s="64">
        <v>314896.219094</v>
      </c>
      <c r="AK556" s="67">
        <f t="shared" si="196"/>
        <v>17155387.480996601</v>
      </c>
      <c r="AL556" s="64">
        <v>14974555.130000001</v>
      </c>
      <c r="AM556" s="68">
        <v>1079836.74</v>
      </c>
      <c r="AN556" s="64">
        <v>436153.43993200001</v>
      </c>
      <c r="AO556" s="67">
        <f t="shared" si="197"/>
        <v>21440721.445074804</v>
      </c>
      <c r="AP556" s="69"/>
      <c r="AQ556" s="69"/>
      <c r="AR556" s="69"/>
      <c r="AS556" s="69"/>
      <c r="AT556" s="69"/>
      <c r="AU556" s="71"/>
      <c r="AV556" s="64">
        <v>3704</v>
      </c>
      <c r="AW556" s="64">
        <v>3667</v>
      </c>
      <c r="AX556" s="64">
        <v>4074</v>
      </c>
      <c r="AY556" s="64">
        <v>4022</v>
      </c>
      <c r="AZ556" s="64"/>
      <c r="BA556" s="64"/>
      <c r="BB556" s="64"/>
      <c r="BC556" s="64"/>
      <c r="BD556" s="72">
        <f t="shared" si="198"/>
        <v>17749093.890000001</v>
      </c>
      <c r="BE556" s="73">
        <f t="shared" si="190"/>
        <v>5125.3500000000004</v>
      </c>
      <c r="BF556" s="74">
        <f t="shared" si="201"/>
        <v>3373.62</v>
      </c>
      <c r="BG556" s="66">
        <f t="shared" si="191"/>
        <v>0</v>
      </c>
      <c r="BH556" s="75">
        <f t="shared" si="199"/>
        <v>0</v>
      </c>
      <c r="BI556" s="76">
        <f t="shared" si="200"/>
        <v>0</v>
      </c>
      <c r="BJ556" s="76">
        <f>+BI556-'Izračun udjela za 2024. (euri)'!BI556</f>
        <v>0</v>
      </c>
    </row>
    <row r="557" spans="1:62" ht="15.75" customHeight="1" x14ac:dyDescent="0.25">
      <c r="A557" s="60">
        <v>1</v>
      </c>
      <c r="B557" s="61">
        <v>620</v>
      </c>
      <c r="C557" s="61">
        <v>20</v>
      </c>
      <c r="D557" s="79" t="s">
        <v>87</v>
      </c>
      <c r="E557" s="62" t="s">
        <v>636</v>
      </c>
      <c r="F557" s="63">
        <v>2963</v>
      </c>
      <c r="G557" s="64">
        <v>10</v>
      </c>
      <c r="H557" s="64">
        <v>3994734.95</v>
      </c>
      <c r="I557" s="65">
        <v>0</v>
      </c>
      <c r="J557" s="66">
        <v>4394208.4450000003</v>
      </c>
      <c r="K557" s="64">
        <v>4132501.58</v>
      </c>
      <c r="L557" s="65">
        <v>0</v>
      </c>
      <c r="M557" s="66">
        <v>4545751.7380000008</v>
      </c>
      <c r="N557" s="64">
        <v>2886617.81</v>
      </c>
      <c r="O557" s="65">
        <v>0</v>
      </c>
      <c r="P557" s="66">
        <v>3175279.5910000005</v>
      </c>
      <c r="Q557" s="64">
        <v>3300196.07</v>
      </c>
      <c r="R557" s="65">
        <v>0</v>
      </c>
      <c r="S557" s="66">
        <f t="shared" si="192"/>
        <v>3630215.6770000001</v>
      </c>
      <c r="T557" s="64">
        <v>2831846.38</v>
      </c>
      <c r="U557" s="65">
        <v>0</v>
      </c>
      <c r="V557" s="67">
        <f t="shared" si="193"/>
        <v>3115031.0180000002</v>
      </c>
      <c r="W557" s="64">
        <v>3814740.17</v>
      </c>
      <c r="X557" s="65">
        <v>0</v>
      </c>
      <c r="Y557" s="67">
        <f t="shared" si="189"/>
        <v>4196214.1869999999</v>
      </c>
      <c r="Z557" s="64">
        <v>4471549.25</v>
      </c>
      <c r="AA557" s="68">
        <v>11894.49</v>
      </c>
      <c r="AB557" s="65">
        <v>0</v>
      </c>
      <c r="AC557" s="67">
        <f t="shared" si="194"/>
        <v>4918704.1750000007</v>
      </c>
      <c r="AD557" s="64">
        <v>4316401.4800000004</v>
      </c>
      <c r="AE557" s="68">
        <v>5487.95</v>
      </c>
      <c r="AF557" s="65">
        <v>0</v>
      </c>
      <c r="AG557" s="67">
        <f t="shared" si="195"/>
        <v>4748041.6280000005</v>
      </c>
      <c r="AH557" s="64">
        <v>4460436.43</v>
      </c>
      <c r="AI557" s="68">
        <v>537.29</v>
      </c>
      <c r="AJ557" s="64">
        <v>0</v>
      </c>
      <c r="AK557" s="67">
        <f t="shared" si="196"/>
        <v>4912489.0540000005</v>
      </c>
      <c r="AL557" s="64">
        <v>4956703.72</v>
      </c>
      <c r="AM557" s="68">
        <v>1468.4</v>
      </c>
      <c r="AN557" s="64">
        <v>0</v>
      </c>
      <c r="AO557" s="67">
        <f t="shared" si="197"/>
        <v>5457358.852</v>
      </c>
      <c r="AP557" s="69"/>
      <c r="AQ557" s="69"/>
      <c r="AR557" s="69"/>
      <c r="AS557" s="69"/>
      <c r="AT557" s="69"/>
      <c r="AU557" s="71"/>
      <c r="AV557" s="64">
        <v>0</v>
      </c>
      <c r="AW557" s="64">
        <v>0</v>
      </c>
      <c r="AX557" s="64">
        <v>4</v>
      </c>
      <c r="AY557" s="64">
        <v>4</v>
      </c>
      <c r="AZ557" s="64"/>
      <c r="BA557" s="64"/>
      <c r="BB557" s="64"/>
      <c r="BC557" s="64"/>
      <c r="BD557" s="72">
        <f t="shared" si="198"/>
        <v>4846561.58</v>
      </c>
      <c r="BE557" s="73">
        <f t="shared" si="190"/>
        <v>1635.69</v>
      </c>
      <c r="BF557" s="74">
        <f t="shared" si="201"/>
        <v>3373.62</v>
      </c>
      <c r="BG557" s="66">
        <f t="shared" si="191"/>
        <v>5149486.59</v>
      </c>
      <c r="BH557" s="75">
        <f t="shared" si="199"/>
        <v>1.9311604089964551E-3</v>
      </c>
      <c r="BI557" s="76">
        <f t="shared" si="200"/>
        <v>1.9311604089964601E-3</v>
      </c>
      <c r="BJ557" s="76">
        <f>+BI557-'Izračun udjela za 2024. (euri)'!BI557</f>
        <v>1.8479524599998923E-8</v>
      </c>
    </row>
    <row r="558" spans="1:62" ht="15.75" customHeight="1" x14ac:dyDescent="0.25">
      <c r="A558" s="60">
        <v>1</v>
      </c>
      <c r="B558" s="61">
        <v>621</v>
      </c>
      <c r="C558" s="61">
        <v>15</v>
      </c>
      <c r="D558" s="79" t="s">
        <v>87</v>
      </c>
      <c r="E558" s="62" t="s">
        <v>637</v>
      </c>
      <c r="F558" s="63">
        <v>2546</v>
      </c>
      <c r="G558" s="64">
        <v>10</v>
      </c>
      <c r="H558" s="64">
        <v>3010736</v>
      </c>
      <c r="I558" s="65">
        <v>270966.98050000001</v>
      </c>
      <c r="J558" s="66">
        <v>3013745.9214500003</v>
      </c>
      <c r="K558" s="64">
        <v>3689339.03</v>
      </c>
      <c r="L558" s="65">
        <v>332041.30570000003</v>
      </c>
      <c r="M558" s="66">
        <v>3693027.4967300002</v>
      </c>
      <c r="N558" s="64">
        <v>3249198.79</v>
      </c>
      <c r="O558" s="65">
        <v>292428.16470000002</v>
      </c>
      <c r="P558" s="66">
        <v>3252447.6878300002</v>
      </c>
      <c r="Q558" s="64">
        <v>3549913.91</v>
      </c>
      <c r="R558" s="65">
        <v>322484.78039999999</v>
      </c>
      <c r="S558" s="66">
        <f t="shared" si="192"/>
        <v>3550172.0425600004</v>
      </c>
      <c r="T558" s="64">
        <v>3595936.45</v>
      </c>
      <c r="U558" s="65">
        <v>326366.51220499998</v>
      </c>
      <c r="V558" s="67">
        <f t="shared" si="193"/>
        <v>3596526.9315745006</v>
      </c>
      <c r="W558" s="64">
        <v>4960355.3600000003</v>
      </c>
      <c r="X558" s="65">
        <v>450941.82477200002</v>
      </c>
      <c r="Y558" s="67">
        <f t="shared" si="189"/>
        <v>4960354.8887508009</v>
      </c>
      <c r="Z558" s="64">
        <v>5148939.5</v>
      </c>
      <c r="AA558" s="68">
        <v>134977.35</v>
      </c>
      <c r="AB558" s="65">
        <v>468085.83048499998</v>
      </c>
      <c r="AC558" s="67">
        <f t="shared" si="194"/>
        <v>6069663.9514665008</v>
      </c>
      <c r="AD558" s="64">
        <v>4539278.38</v>
      </c>
      <c r="AE558" s="68">
        <v>131204.24</v>
      </c>
      <c r="AF558" s="65">
        <v>403268.43958800001</v>
      </c>
      <c r="AG558" s="67">
        <f t="shared" si="195"/>
        <v>5385386.2704531997</v>
      </c>
      <c r="AH558" s="64">
        <v>4195104.17</v>
      </c>
      <c r="AI558" s="68">
        <v>142273.53</v>
      </c>
      <c r="AJ558" s="64">
        <v>377791.60892899998</v>
      </c>
      <c r="AK558" s="67">
        <f t="shared" si="196"/>
        <v>5157942.9341781</v>
      </c>
      <c r="AL558" s="64">
        <v>6163271.2000000002</v>
      </c>
      <c r="AM558" s="68">
        <v>162018.89000000001</v>
      </c>
      <c r="AN558" s="64">
        <v>564140.21833800001</v>
      </c>
      <c r="AO558" s="67">
        <f t="shared" si="197"/>
        <v>7122623.3008282017</v>
      </c>
      <c r="AP558" s="69"/>
      <c r="AQ558" s="69"/>
      <c r="AR558" s="69"/>
      <c r="AS558" s="69"/>
      <c r="AT558" s="69"/>
      <c r="AU558" s="71"/>
      <c r="AV558" s="64">
        <v>648</v>
      </c>
      <c r="AW558" s="64">
        <v>594</v>
      </c>
      <c r="AX558" s="64">
        <v>676</v>
      </c>
      <c r="AY558" s="64">
        <v>692</v>
      </c>
      <c r="AZ558" s="64"/>
      <c r="BA558" s="64"/>
      <c r="BB558" s="64"/>
      <c r="BC558" s="64"/>
      <c r="BD558" s="72">
        <f t="shared" si="198"/>
        <v>5739194.2699999996</v>
      </c>
      <c r="BE558" s="73">
        <f t="shared" si="190"/>
        <v>2254.1999999999998</v>
      </c>
      <c r="BF558" s="74">
        <f t="shared" si="201"/>
        <v>3373.62</v>
      </c>
      <c r="BG558" s="66">
        <f t="shared" si="191"/>
        <v>2850043.3200000003</v>
      </c>
      <c r="BH558" s="75">
        <f t="shared" si="199"/>
        <v>1.0688232170945056E-3</v>
      </c>
      <c r="BI558" s="76">
        <f t="shared" si="200"/>
        <v>1.0688232170945099E-3</v>
      </c>
      <c r="BJ558" s="76">
        <f>+BI558-'Izračun udjela za 2024. (euri)'!BI558</f>
        <v>1.5017396559798002E-8</v>
      </c>
    </row>
    <row r="559" spans="1:62" ht="15.75" customHeight="1" x14ac:dyDescent="0.25">
      <c r="A559" s="60">
        <v>1</v>
      </c>
      <c r="B559" s="61">
        <v>622</v>
      </c>
      <c r="C559" s="61">
        <v>13</v>
      </c>
      <c r="D559" s="79" t="s">
        <v>87</v>
      </c>
      <c r="E559" s="62" t="s">
        <v>638</v>
      </c>
      <c r="F559" s="63">
        <v>815</v>
      </c>
      <c r="G559" s="64">
        <v>10</v>
      </c>
      <c r="H559" s="64">
        <v>1771193.1</v>
      </c>
      <c r="I559" s="65">
        <v>0</v>
      </c>
      <c r="J559" s="66">
        <v>1948312.4100000001</v>
      </c>
      <c r="K559" s="64">
        <v>1924824.33</v>
      </c>
      <c r="L559" s="65">
        <v>0</v>
      </c>
      <c r="M559" s="66">
        <v>2117306.7630000003</v>
      </c>
      <c r="N559" s="64">
        <v>1661185.37</v>
      </c>
      <c r="O559" s="65">
        <v>0</v>
      </c>
      <c r="P559" s="66">
        <v>1827303.9070000004</v>
      </c>
      <c r="Q559" s="64">
        <v>2095729.73</v>
      </c>
      <c r="R559" s="65">
        <v>0</v>
      </c>
      <c r="S559" s="66">
        <f t="shared" si="192"/>
        <v>2305302.7030000002</v>
      </c>
      <c r="T559" s="64">
        <v>1950128.71</v>
      </c>
      <c r="U559" s="65">
        <v>0</v>
      </c>
      <c r="V559" s="67">
        <f t="shared" si="193"/>
        <v>2145141.5810000002</v>
      </c>
      <c r="W559" s="64">
        <v>1844265.64</v>
      </c>
      <c r="X559" s="65">
        <v>0</v>
      </c>
      <c r="Y559" s="67">
        <f t="shared" si="189"/>
        <v>2028692.2040000001</v>
      </c>
      <c r="Z559" s="64">
        <v>2324809.58</v>
      </c>
      <c r="AA559" s="68">
        <v>350113.6</v>
      </c>
      <c r="AB559" s="65">
        <v>0</v>
      </c>
      <c r="AC559" s="67">
        <f t="shared" si="194"/>
        <v>6066165.5780000007</v>
      </c>
      <c r="AD559" s="64">
        <v>2025494.24</v>
      </c>
      <c r="AE559" s="68">
        <v>396921.32</v>
      </c>
      <c r="AF559" s="65">
        <v>0</v>
      </c>
      <c r="AG559" s="67">
        <f t="shared" si="195"/>
        <v>5690380.2120000003</v>
      </c>
      <c r="AH559" s="64">
        <v>2766569.23</v>
      </c>
      <c r="AI559" s="68">
        <v>566218.36</v>
      </c>
      <c r="AJ559" s="64">
        <v>0</v>
      </c>
      <c r="AK559" s="67">
        <f t="shared" si="196"/>
        <v>6644385.9570000004</v>
      </c>
      <c r="AL559" s="64">
        <v>2746830.12</v>
      </c>
      <c r="AM559" s="68">
        <v>658894.86</v>
      </c>
      <c r="AN559" s="64">
        <v>0</v>
      </c>
      <c r="AO559" s="67">
        <f t="shared" si="197"/>
        <v>6428328.7860000003</v>
      </c>
      <c r="AP559" s="69"/>
      <c r="AQ559" s="69"/>
      <c r="AR559" s="69"/>
      <c r="AS559" s="69"/>
      <c r="AT559" s="69"/>
      <c r="AU559" s="71"/>
      <c r="AV559" s="64">
        <v>2360</v>
      </c>
      <c r="AW559" s="64">
        <v>2363</v>
      </c>
      <c r="AX559" s="64">
        <v>2560</v>
      </c>
      <c r="AY559" s="64">
        <v>2504</v>
      </c>
      <c r="AZ559" s="64"/>
      <c r="BA559" s="64"/>
      <c r="BB559" s="64"/>
      <c r="BC559" s="64"/>
      <c r="BD559" s="72">
        <f t="shared" si="198"/>
        <v>5371590.5499999998</v>
      </c>
      <c r="BE559" s="73">
        <f t="shared" si="190"/>
        <v>6590.91</v>
      </c>
      <c r="BF559" s="74">
        <f t="shared" si="201"/>
        <v>3373.62</v>
      </c>
      <c r="BG559" s="66">
        <f t="shared" si="191"/>
        <v>0</v>
      </c>
      <c r="BH559" s="75">
        <f t="shared" si="199"/>
        <v>0</v>
      </c>
      <c r="BI559" s="76">
        <f t="shared" si="200"/>
        <v>0</v>
      </c>
      <c r="BJ559" s="76">
        <f>+BI559-'Izračun udjela za 2024. (euri)'!BI559</f>
        <v>0</v>
      </c>
    </row>
    <row r="560" spans="1:62" ht="15.75" customHeight="1" x14ac:dyDescent="0.25">
      <c r="A560" s="60">
        <v>1</v>
      </c>
      <c r="B560" s="61">
        <v>623</v>
      </c>
      <c r="C560" s="61">
        <v>4</v>
      </c>
      <c r="D560" s="79" t="s">
        <v>87</v>
      </c>
      <c r="E560" s="62" t="s">
        <v>639</v>
      </c>
      <c r="F560" s="63">
        <v>827</v>
      </c>
      <c r="G560" s="64">
        <v>10</v>
      </c>
      <c r="H560" s="64">
        <v>1511122.61</v>
      </c>
      <c r="I560" s="65">
        <v>136001.6378</v>
      </c>
      <c r="J560" s="66">
        <v>1512633.0694200003</v>
      </c>
      <c r="K560" s="64">
        <v>1653429.37</v>
      </c>
      <c r="L560" s="65">
        <v>148809.28210000001</v>
      </c>
      <c r="M560" s="66">
        <v>1655082.0966900003</v>
      </c>
      <c r="N560" s="64">
        <v>1551681.71</v>
      </c>
      <c r="O560" s="65">
        <v>139651.95240000001</v>
      </c>
      <c r="P560" s="66">
        <v>1553232.73336</v>
      </c>
      <c r="Q560" s="64">
        <v>1562052.91</v>
      </c>
      <c r="R560" s="65">
        <v>141512.5619</v>
      </c>
      <c r="S560" s="66">
        <f t="shared" si="192"/>
        <v>1562594.3829099999</v>
      </c>
      <c r="T560" s="64">
        <v>1480998.28</v>
      </c>
      <c r="U560" s="65">
        <v>134449.39507</v>
      </c>
      <c r="V560" s="67">
        <f t="shared" si="193"/>
        <v>1481203.773423</v>
      </c>
      <c r="W560" s="64">
        <v>2042793.62</v>
      </c>
      <c r="X560" s="65">
        <v>185709.04000499999</v>
      </c>
      <c r="Y560" s="67">
        <f t="shared" si="189"/>
        <v>2042793.0379945002</v>
      </c>
      <c r="Z560" s="64">
        <v>2233028.04</v>
      </c>
      <c r="AA560" s="68">
        <v>10347.15</v>
      </c>
      <c r="AB560" s="65">
        <v>203003.05699700001</v>
      </c>
      <c r="AC560" s="67">
        <f t="shared" si="194"/>
        <v>2243095.6163033005</v>
      </c>
      <c r="AD560" s="64">
        <v>1970282.53</v>
      </c>
      <c r="AE560" s="68">
        <v>4955.5</v>
      </c>
      <c r="AF560" s="65">
        <v>179152.74370399999</v>
      </c>
      <c r="AG560" s="67">
        <f t="shared" si="195"/>
        <v>1991191.7149256002</v>
      </c>
      <c r="AH560" s="64">
        <v>1678712.08</v>
      </c>
      <c r="AI560" s="68">
        <v>3382.75</v>
      </c>
      <c r="AJ560" s="64">
        <v>152613.546695</v>
      </c>
      <c r="AK560" s="67">
        <f t="shared" si="196"/>
        <v>1701387.3616355001</v>
      </c>
      <c r="AL560" s="64">
        <v>2499468.87</v>
      </c>
      <c r="AM560" s="68">
        <v>2625.02</v>
      </c>
      <c r="AN560" s="64">
        <v>227225.187833</v>
      </c>
      <c r="AO560" s="67">
        <f t="shared" si="197"/>
        <v>2522980.5283837002</v>
      </c>
      <c r="AP560" s="69"/>
      <c r="AQ560" s="69"/>
      <c r="AR560" s="69"/>
      <c r="AS560" s="69"/>
      <c r="AT560" s="69"/>
      <c r="AU560" s="71"/>
      <c r="AV560" s="64">
        <v>13</v>
      </c>
      <c r="AW560" s="64">
        <v>16</v>
      </c>
      <c r="AX560" s="64">
        <v>16</v>
      </c>
      <c r="AY560" s="64">
        <v>16</v>
      </c>
      <c r="AZ560" s="64"/>
      <c r="BA560" s="64"/>
      <c r="BB560" s="64"/>
      <c r="BC560" s="64"/>
      <c r="BD560" s="72">
        <f t="shared" si="198"/>
        <v>2100289.65</v>
      </c>
      <c r="BE560" s="73">
        <f t="shared" si="190"/>
        <v>2539.65</v>
      </c>
      <c r="BF560" s="74">
        <f t="shared" si="201"/>
        <v>3373.62</v>
      </c>
      <c r="BG560" s="66">
        <f t="shared" si="191"/>
        <v>689693.18999999983</v>
      </c>
      <c r="BH560" s="75">
        <f t="shared" si="199"/>
        <v>2.5864873315117605E-4</v>
      </c>
      <c r="BI560" s="76">
        <f t="shared" si="200"/>
        <v>2.5864873315117599E-4</v>
      </c>
      <c r="BJ560" s="76">
        <f>+BI560-'Izračun udjela za 2024. (euri)'!BI560</f>
        <v>1.5151382291975126E-8</v>
      </c>
    </row>
    <row r="561" spans="1:63" ht="15.75" customHeight="1" x14ac:dyDescent="0.25">
      <c r="A561" s="60">
        <v>1</v>
      </c>
      <c r="B561" s="61">
        <v>624</v>
      </c>
      <c r="C561" s="61">
        <v>8</v>
      </c>
      <c r="D561" s="79" t="s">
        <v>87</v>
      </c>
      <c r="E561" s="62" t="s">
        <v>640</v>
      </c>
      <c r="F561" s="63">
        <v>1107</v>
      </c>
      <c r="G561" s="64">
        <v>10</v>
      </c>
      <c r="H561" s="64">
        <v>2555317.98</v>
      </c>
      <c r="I561" s="65">
        <v>0</v>
      </c>
      <c r="J561" s="66">
        <v>2810849.7780000004</v>
      </c>
      <c r="K561" s="64">
        <v>2761344.53</v>
      </c>
      <c r="L561" s="65">
        <v>0</v>
      </c>
      <c r="M561" s="66">
        <v>3037478.983</v>
      </c>
      <c r="N561" s="64">
        <v>2515525.64</v>
      </c>
      <c r="O561" s="65">
        <v>0</v>
      </c>
      <c r="P561" s="66">
        <v>2767078.2040000004</v>
      </c>
      <c r="Q561" s="64">
        <v>2902703.03</v>
      </c>
      <c r="R561" s="65">
        <v>0</v>
      </c>
      <c r="S561" s="66">
        <f t="shared" si="192"/>
        <v>3192973.3330000001</v>
      </c>
      <c r="T561" s="64">
        <v>2548356.46</v>
      </c>
      <c r="U561" s="65">
        <v>0</v>
      </c>
      <c r="V561" s="67">
        <f t="shared" si="193"/>
        <v>2803192.1060000001</v>
      </c>
      <c r="W561" s="64">
        <v>2739594.54</v>
      </c>
      <c r="X561" s="65">
        <v>0</v>
      </c>
      <c r="Y561" s="67">
        <f t="shared" si="189"/>
        <v>3013553.9940000004</v>
      </c>
      <c r="Z561" s="64">
        <v>3248484.2</v>
      </c>
      <c r="AA561" s="68">
        <v>1108174.97</v>
      </c>
      <c r="AB561" s="65">
        <v>0</v>
      </c>
      <c r="AC561" s="67">
        <f t="shared" si="194"/>
        <v>8682090.1530000009</v>
      </c>
      <c r="AD561" s="64">
        <v>2571997.8199999998</v>
      </c>
      <c r="AE561" s="68">
        <v>799163.3</v>
      </c>
      <c r="AF561" s="65">
        <v>0</v>
      </c>
      <c r="AG561" s="67">
        <f t="shared" si="195"/>
        <v>8149167.9720000001</v>
      </c>
      <c r="AH561" s="64">
        <v>3155145.28</v>
      </c>
      <c r="AI561" s="68">
        <v>1159530.4099999999</v>
      </c>
      <c r="AJ561" s="64">
        <v>0</v>
      </c>
      <c r="AK561" s="67">
        <f t="shared" si="196"/>
        <v>8895826.3570000008</v>
      </c>
      <c r="AL561" s="64">
        <v>4279016.5</v>
      </c>
      <c r="AM561" s="68">
        <v>1266458.1399999999</v>
      </c>
      <c r="AN561" s="64">
        <v>0</v>
      </c>
      <c r="AO561" s="67">
        <f t="shared" si="197"/>
        <v>10100264.196</v>
      </c>
      <c r="AP561" s="69"/>
      <c r="AQ561" s="69"/>
      <c r="AR561" s="69"/>
      <c r="AS561" s="69"/>
      <c r="AT561" s="69"/>
      <c r="AU561" s="71"/>
      <c r="AV561" s="64">
        <v>3835</v>
      </c>
      <c r="AW561" s="64">
        <v>3757</v>
      </c>
      <c r="AX561" s="64">
        <v>4061</v>
      </c>
      <c r="AY561" s="64">
        <v>4113</v>
      </c>
      <c r="AZ561" s="64"/>
      <c r="BA561" s="64"/>
      <c r="BB561" s="64"/>
      <c r="BC561" s="64"/>
      <c r="BD561" s="72">
        <f t="shared" si="198"/>
        <v>7768180.5300000003</v>
      </c>
      <c r="BE561" s="73">
        <f t="shared" si="190"/>
        <v>7017.33</v>
      </c>
      <c r="BF561" s="74">
        <f t="shared" si="201"/>
        <v>3373.62</v>
      </c>
      <c r="BG561" s="66">
        <f t="shared" si="191"/>
        <v>0</v>
      </c>
      <c r="BH561" s="75">
        <f t="shared" si="199"/>
        <v>0</v>
      </c>
      <c r="BI561" s="76">
        <f t="shared" si="200"/>
        <v>0</v>
      </c>
      <c r="BJ561" s="76">
        <f>+BI561-'Izračun udjela za 2024. (euri)'!BI561</f>
        <v>0</v>
      </c>
    </row>
    <row r="562" spans="1:63" ht="15.75" customHeight="1" x14ac:dyDescent="0.25">
      <c r="A562" s="60">
        <v>1</v>
      </c>
      <c r="B562" s="61">
        <v>625</v>
      </c>
      <c r="C562" s="61">
        <v>13</v>
      </c>
      <c r="D562" s="79" t="s">
        <v>87</v>
      </c>
      <c r="E562" s="62" t="s">
        <v>641</v>
      </c>
      <c r="F562" s="63">
        <v>2045</v>
      </c>
      <c r="G562" s="64">
        <v>10</v>
      </c>
      <c r="H562" s="64">
        <v>1632928.55</v>
      </c>
      <c r="I562" s="65">
        <v>0</v>
      </c>
      <c r="J562" s="66">
        <v>1796221.4050000003</v>
      </c>
      <c r="K562" s="64">
        <v>1827739.45</v>
      </c>
      <c r="L562" s="65">
        <v>0</v>
      </c>
      <c r="M562" s="66">
        <v>2010513.395</v>
      </c>
      <c r="N562" s="64">
        <v>1481295.41</v>
      </c>
      <c r="O562" s="65">
        <v>0</v>
      </c>
      <c r="P562" s="66">
        <v>1629424.9510000001</v>
      </c>
      <c r="Q562" s="64">
        <v>1919039.36</v>
      </c>
      <c r="R562" s="65">
        <v>0</v>
      </c>
      <c r="S562" s="66">
        <f t="shared" si="192"/>
        <v>2110943.2960000001</v>
      </c>
      <c r="T562" s="64">
        <v>1534279.64</v>
      </c>
      <c r="U562" s="65">
        <v>0</v>
      </c>
      <c r="V562" s="67">
        <f t="shared" si="193"/>
        <v>1687707.6040000001</v>
      </c>
      <c r="W562" s="64">
        <v>2127182.7799999998</v>
      </c>
      <c r="X562" s="65">
        <v>0</v>
      </c>
      <c r="Y562" s="67">
        <f t="shared" si="189"/>
        <v>2339901.0580000002</v>
      </c>
      <c r="Z562" s="64">
        <v>2811595.56</v>
      </c>
      <c r="AA562" s="68">
        <v>341042.24</v>
      </c>
      <c r="AB562" s="65">
        <v>0</v>
      </c>
      <c r="AC562" s="67">
        <f t="shared" si="194"/>
        <v>6100108.6520000007</v>
      </c>
      <c r="AD562" s="64">
        <v>3018122.7</v>
      </c>
      <c r="AE562" s="68">
        <v>351574.62</v>
      </c>
      <c r="AF562" s="65">
        <v>0</v>
      </c>
      <c r="AG562" s="67">
        <f t="shared" si="195"/>
        <v>6343752.8880000003</v>
      </c>
      <c r="AH562" s="64">
        <v>3315552.06</v>
      </c>
      <c r="AI562" s="68">
        <v>516740.01</v>
      </c>
      <c r="AJ562" s="64">
        <v>0</v>
      </c>
      <c r="AK562" s="67">
        <f t="shared" si="196"/>
        <v>6832443.2549999999</v>
      </c>
      <c r="AL562" s="64">
        <v>4655151.97</v>
      </c>
      <c r="AM562" s="68">
        <v>564947.64</v>
      </c>
      <c r="AN562" s="64">
        <v>0</v>
      </c>
      <c r="AO562" s="67">
        <f t="shared" si="197"/>
        <v>8182024.7630000012</v>
      </c>
      <c r="AP562" s="69"/>
      <c r="AQ562" s="69"/>
      <c r="AR562" s="69"/>
      <c r="AS562" s="69"/>
      <c r="AT562" s="69"/>
      <c r="AU562" s="71"/>
      <c r="AV562" s="64">
        <v>2050</v>
      </c>
      <c r="AW562" s="64">
        <v>2067</v>
      </c>
      <c r="AX562" s="64">
        <v>2275</v>
      </c>
      <c r="AY562" s="64">
        <v>2232</v>
      </c>
      <c r="AZ562" s="64"/>
      <c r="BA562" s="64"/>
      <c r="BB562" s="64"/>
      <c r="BC562" s="64"/>
      <c r="BD562" s="72">
        <f t="shared" si="198"/>
        <v>5959646.1200000001</v>
      </c>
      <c r="BE562" s="73">
        <f t="shared" si="190"/>
        <v>2914.25</v>
      </c>
      <c r="BF562" s="74">
        <f t="shared" si="201"/>
        <v>3373.62</v>
      </c>
      <c r="BG562" s="66">
        <f t="shared" si="191"/>
        <v>939411.64999999979</v>
      </c>
      <c r="BH562" s="75">
        <f t="shared" si="199"/>
        <v>3.5229814749940621E-4</v>
      </c>
      <c r="BI562" s="76">
        <f t="shared" si="200"/>
        <v>3.5229814749940599E-4</v>
      </c>
      <c r="BJ562" s="76">
        <f>+BI562-'Izračun udjela za 2024. (euri)'!BI562</f>
        <v>5.0156397999017843E-8</v>
      </c>
    </row>
    <row r="563" spans="1:63" ht="15.75" customHeight="1" x14ac:dyDescent="0.25">
      <c r="A563" s="60">
        <v>1</v>
      </c>
      <c r="B563" s="61">
        <v>626</v>
      </c>
      <c r="C563" s="61">
        <v>15</v>
      </c>
      <c r="D563" s="79" t="s">
        <v>87</v>
      </c>
      <c r="E563" s="62" t="s">
        <v>642</v>
      </c>
      <c r="F563" s="63">
        <v>1594</v>
      </c>
      <c r="G563" s="64">
        <v>10</v>
      </c>
      <c r="H563" s="64">
        <v>2746384.09</v>
      </c>
      <c r="I563" s="65">
        <v>153901.71549999999</v>
      </c>
      <c r="J563" s="66">
        <v>2851730.6119500003</v>
      </c>
      <c r="K563" s="64">
        <v>2981258.39</v>
      </c>
      <c r="L563" s="65">
        <v>167063.5632</v>
      </c>
      <c r="M563" s="66">
        <v>3095614.3094800003</v>
      </c>
      <c r="N563" s="64">
        <v>3090504.14</v>
      </c>
      <c r="O563" s="65">
        <v>173185.0632</v>
      </c>
      <c r="P563" s="66">
        <v>3209050.9844800001</v>
      </c>
      <c r="Q563" s="64">
        <v>3557486.59</v>
      </c>
      <c r="R563" s="65">
        <v>203637.84179999999</v>
      </c>
      <c r="S563" s="66">
        <f t="shared" si="192"/>
        <v>3689233.6230200003</v>
      </c>
      <c r="T563" s="64">
        <v>3354047.1</v>
      </c>
      <c r="U563" s="65">
        <v>191615.737475</v>
      </c>
      <c r="V563" s="67">
        <f t="shared" si="193"/>
        <v>3478674.4987775004</v>
      </c>
      <c r="W563" s="64">
        <v>3814532.31</v>
      </c>
      <c r="X563" s="65">
        <v>215917.29226399999</v>
      </c>
      <c r="Y563" s="67">
        <f t="shared" si="189"/>
        <v>3958476.5195096005</v>
      </c>
      <c r="Z563" s="64">
        <v>3955489.43</v>
      </c>
      <c r="AA563" s="68">
        <v>544081.26</v>
      </c>
      <c r="AB563" s="65">
        <v>223895.99610399999</v>
      </c>
      <c r="AC563" s="67">
        <f t="shared" si="194"/>
        <v>7293013.3912856001</v>
      </c>
      <c r="AD563" s="64">
        <v>3398865.59</v>
      </c>
      <c r="AE563" s="68">
        <v>520657.44</v>
      </c>
      <c r="AF563" s="65">
        <v>190562.04762</v>
      </c>
      <c r="AG563" s="67">
        <f t="shared" si="195"/>
        <v>6639210.7126180008</v>
      </c>
      <c r="AH563" s="64">
        <v>2902331.85</v>
      </c>
      <c r="AI563" s="68">
        <v>707734.79</v>
      </c>
      <c r="AJ563" s="64">
        <v>164366.92874999999</v>
      </c>
      <c r="AK563" s="67">
        <f t="shared" si="196"/>
        <v>6028253.1443750001</v>
      </c>
      <c r="AL563" s="64">
        <v>3838917.18</v>
      </c>
      <c r="AM563" s="68">
        <v>748453.37</v>
      </c>
      <c r="AN563" s="64">
        <v>217335.95324999999</v>
      </c>
      <c r="AO563" s="67">
        <f t="shared" si="197"/>
        <v>7019790.6424250007</v>
      </c>
      <c r="AP563" s="69"/>
      <c r="AQ563" s="69"/>
      <c r="AR563" s="69"/>
      <c r="AS563" s="69"/>
      <c r="AT563" s="69"/>
      <c r="AU563" s="71"/>
      <c r="AV563" s="64">
        <v>2295</v>
      </c>
      <c r="AW563" s="64">
        <v>2232</v>
      </c>
      <c r="AX563" s="64">
        <v>2300</v>
      </c>
      <c r="AY563" s="64">
        <v>2339</v>
      </c>
      <c r="AZ563" s="64"/>
      <c r="BA563" s="64"/>
      <c r="BB563" s="64"/>
      <c r="BC563" s="64"/>
      <c r="BD563" s="72">
        <f t="shared" si="198"/>
        <v>6187748.8799999999</v>
      </c>
      <c r="BE563" s="73">
        <f t="shared" si="190"/>
        <v>3881.9</v>
      </c>
      <c r="BF563" s="74">
        <f t="shared" si="201"/>
        <v>3373.62</v>
      </c>
      <c r="BG563" s="66">
        <f t="shared" si="191"/>
        <v>0</v>
      </c>
      <c r="BH563" s="75">
        <f t="shared" si="199"/>
        <v>0</v>
      </c>
      <c r="BI563" s="76">
        <f t="shared" si="200"/>
        <v>0</v>
      </c>
      <c r="BJ563" s="76">
        <f>+BI563-'Izračun udjela za 2024. (euri)'!BI563</f>
        <v>0</v>
      </c>
    </row>
    <row r="564" spans="1:63" ht="15.75" customHeight="1" x14ac:dyDescent="0.25">
      <c r="A564" s="60">
        <v>1</v>
      </c>
      <c r="B564" s="61">
        <v>628</v>
      </c>
      <c r="C564" s="61">
        <v>16</v>
      </c>
      <c r="D564" s="79" t="s">
        <v>87</v>
      </c>
      <c r="E564" s="62" t="s">
        <v>643</v>
      </c>
      <c r="F564" s="63">
        <v>1552</v>
      </c>
      <c r="G564" s="64">
        <v>10</v>
      </c>
      <c r="H564" s="64">
        <v>925405.71</v>
      </c>
      <c r="I564" s="65">
        <v>83287.046799999996</v>
      </c>
      <c r="J564" s="66">
        <v>926330.52951999998</v>
      </c>
      <c r="K564" s="64">
        <v>908288.84</v>
      </c>
      <c r="L564" s="65">
        <v>81746.525899999993</v>
      </c>
      <c r="M564" s="66">
        <v>909196.54551000008</v>
      </c>
      <c r="N564" s="64">
        <v>679959.77</v>
      </c>
      <c r="O564" s="65">
        <v>61196.7448</v>
      </c>
      <c r="P564" s="66">
        <v>680639.32772000006</v>
      </c>
      <c r="Q564" s="64">
        <v>532728.56000000006</v>
      </c>
      <c r="R564" s="65">
        <v>49340.3796</v>
      </c>
      <c r="S564" s="66">
        <f t="shared" si="192"/>
        <v>531726.99844000011</v>
      </c>
      <c r="T564" s="64">
        <v>542517.81999999995</v>
      </c>
      <c r="U564" s="65">
        <v>50503.082741999999</v>
      </c>
      <c r="V564" s="67">
        <f t="shared" si="193"/>
        <v>541216.2109838</v>
      </c>
      <c r="W564" s="64">
        <v>649005.24</v>
      </c>
      <c r="X564" s="65">
        <v>37400.544797000002</v>
      </c>
      <c r="Y564" s="67">
        <f t="shared" si="189"/>
        <v>672765.16472330003</v>
      </c>
      <c r="Z564" s="64">
        <v>842200.38</v>
      </c>
      <c r="AA564" s="68">
        <v>7283.86</v>
      </c>
      <c r="AB564" s="65">
        <v>40104.899895000002</v>
      </c>
      <c r="AC564" s="67">
        <f t="shared" si="194"/>
        <v>882305.0281155</v>
      </c>
      <c r="AD564" s="64">
        <v>729982.61</v>
      </c>
      <c r="AE564" s="68">
        <v>1071.5</v>
      </c>
      <c r="AF564" s="65">
        <v>34761.249085000003</v>
      </c>
      <c r="AG564" s="67">
        <f t="shared" si="195"/>
        <v>764743.49700650002</v>
      </c>
      <c r="AH564" s="64">
        <v>919368.84</v>
      </c>
      <c r="AI564" s="68">
        <v>7237.3</v>
      </c>
      <c r="AJ564" s="64">
        <v>43779.454317999996</v>
      </c>
      <c r="AK564" s="67">
        <f t="shared" si="196"/>
        <v>966737.29425020004</v>
      </c>
      <c r="AL564" s="64">
        <v>1134575.46</v>
      </c>
      <c r="AM564" s="68">
        <v>2237.88</v>
      </c>
      <c r="AN564" s="64">
        <v>56117.223377000002</v>
      </c>
      <c r="AO564" s="67">
        <f t="shared" si="197"/>
        <v>1195392.3922853002</v>
      </c>
      <c r="AP564" s="69"/>
      <c r="AQ564" s="69"/>
      <c r="AR564" s="69"/>
      <c r="AS564" s="69"/>
      <c r="AT564" s="69"/>
      <c r="AU564" s="71"/>
      <c r="AV564" s="64">
        <v>0</v>
      </c>
      <c r="AW564" s="64">
        <v>0</v>
      </c>
      <c r="AX564" s="64">
        <v>7</v>
      </c>
      <c r="AY564" s="64">
        <v>7</v>
      </c>
      <c r="AZ564" s="64"/>
      <c r="BA564" s="64"/>
      <c r="BB564" s="64"/>
      <c r="BC564" s="64"/>
      <c r="BD564" s="72">
        <f t="shared" si="198"/>
        <v>896388.68</v>
      </c>
      <c r="BE564" s="73">
        <f t="shared" si="190"/>
        <v>577.57000000000005</v>
      </c>
      <c r="BF564" s="74">
        <f t="shared" si="201"/>
        <v>3373.62</v>
      </c>
      <c r="BG564" s="66">
        <f t="shared" si="191"/>
        <v>4339469.5999999996</v>
      </c>
      <c r="BH564" s="75">
        <f t="shared" si="199"/>
        <v>1.6273878455839775E-3</v>
      </c>
      <c r="BI564" s="76">
        <f t="shared" si="200"/>
        <v>1.6273878455839799E-3</v>
      </c>
      <c r="BJ564" s="76">
        <f>+BI564-'Izračun udjela za 2024. (euri)'!BI564</f>
        <v>3.6892843649841134E-8</v>
      </c>
    </row>
    <row r="565" spans="1:63" ht="15.75" customHeight="1" x14ac:dyDescent="0.25">
      <c r="A565" s="60">
        <v>1</v>
      </c>
      <c r="B565" s="61">
        <v>629</v>
      </c>
      <c r="C565" s="61">
        <v>18</v>
      </c>
      <c r="D565" s="79" t="s">
        <v>87</v>
      </c>
      <c r="E565" s="62" t="s">
        <v>644</v>
      </c>
      <c r="F565" s="63">
        <v>911</v>
      </c>
      <c r="G565" s="64">
        <v>10</v>
      </c>
      <c r="H565" s="64">
        <v>2186924.17</v>
      </c>
      <c r="I565" s="65">
        <v>0</v>
      </c>
      <c r="J565" s="66">
        <v>2405616.5870000003</v>
      </c>
      <c r="K565" s="64">
        <v>2630204.13</v>
      </c>
      <c r="L565" s="65">
        <v>0</v>
      </c>
      <c r="M565" s="66">
        <v>2893224.5430000001</v>
      </c>
      <c r="N565" s="64">
        <v>2860441.42</v>
      </c>
      <c r="O565" s="65">
        <v>0</v>
      </c>
      <c r="P565" s="66">
        <v>3146485.5620000004</v>
      </c>
      <c r="Q565" s="64">
        <v>2678947.7599999998</v>
      </c>
      <c r="R565" s="65">
        <v>0</v>
      </c>
      <c r="S565" s="66">
        <f t="shared" si="192"/>
        <v>2946842.5359999998</v>
      </c>
      <c r="T565" s="64">
        <v>2754316.23</v>
      </c>
      <c r="U565" s="65">
        <v>0</v>
      </c>
      <c r="V565" s="67">
        <f t="shared" si="193"/>
        <v>3029747.8530000001</v>
      </c>
      <c r="W565" s="64">
        <v>3142671.55</v>
      </c>
      <c r="X565" s="65">
        <v>0</v>
      </c>
      <c r="Y565" s="67">
        <f t="shared" si="189"/>
        <v>3456938.7050000001</v>
      </c>
      <c r="Z565" s="64">
        <v>3550699.01</v>
      </c>
      <c r="AA565" s="68">
        <v>308366.36</v>
      </c>
      <c r="AB565" s="65">
        <v>0</v>
      </c>
      <c r="AC565" s="67">
        <f t="shared" si="194"/>
        <v>5345265.915000001</v>
      </c>
      <c r="AD565" s="64">
        <v>2735978.17</v>
      </c>
      <c r="AE565" s="68">
        <v>272539.19</v>
      </c>
      <c r="AF565" s="65">
        <v>0</v>
      </c>
      <c r="AG565" s="67">
        <f t="shared" si="195"/>
        <v>4531382.8780000005</v>
      </c>
      <c r="AH565" s="64">
        <v>2549522.19</v>
      </c>
      <c r="AI565" s="68">
        <v>333403.51</v>
      </c>
      <c r="AJ565" s="64">
        <v>0</v>
      </c>
      <c r="AK565" s="67">
        <f t="shared" si="196"/>
        <v>4452380.5480000004</v>
      </c>
      <c r="AL565" s="64">
        <v>5358984.5</v>
      </c>
      <c r="AM565" s="68">
        <v>399522.31</v>
      </c>
      <c r="AN565" s="64">
        <v>0</v>
      </c>
      <c r="AO565" s="67">
        <f t="shared" si="197"/>
        <v>7476658.4090000009</v>
      </c>
      <c r="AP565" s="69"/>
      <c r="AQ565" s="69"/>
      <c r="AR565" s="69"/>
      <c r="AS565" s="69"/>
      <c r="AT565" s="69"/>
      <c r="AU565" s="71"/>
      <c r="AV565" s="64">
        <v>1078</v>
      </c>
      <c r="AW565" s="64">
        <v>1104</v>
      </c>
      <c r="AX565" s="64">
        <v>1221</v>
      </c>
      <c r="AY565" s="64">
        <v>1225</v>
      </c>
      <c r="AZ565" s="64"/>
      <c r="BA565" s="64"/>
      <c r="BB565" s="64"/>
      <c r="BC565" s="64"/>
      <c r="BD565" s="72">
        <f t="shared" si="198"/>
        <v>5052525.29</v>
      </c>
      <c r="BE565" s="73">
        <f t="shared" si="190"/>
        <v>5546.13</v>
      </c>
      <c r="BF565" s="74">
        <f t="shared" si="201"/>
        <v>3373.62</v>
      </c>
      <c r="BG565" s="66">
        <f t="shared" si="191"/>
        <v>0</v>
      </c>
      <c r="BH565" s="75">
        <f t="shared" si="199"/>
        <v>0</v>
      </c>
      <c r="BI565" s="76">
        <f t="shared" si="200"/>
        <v>0</v>
      </c>
      <c r="BJ565" s="76">
        <f>+BI565-'Izračun udjela za 2024. (euri)'!BI565</f>
        <v>0</v>
      </c>
    </row>
    <row r="566" spans="1:63" ht="15.75" customHeight="1" x14ac:dyDescent="0.25">
      <c r="A566" s="60">
        <v>1</v>
      </c>
      <c r="B566" s="61">
        <v>631</v>
      </c>
      <c r="C566" s="61">
        <v>18</v>
      </c>
      <c r="D566" s="79" t="s">
        <v>87</v>
      </c>
      <c r="E566" s="62" t="s">
        <v>645</v>
      </c>
      <c r="F566" s="63">
        <v>2148</v>
      </c>
      <c r="G566" s="64">
        <v>10</v>
      </c>
      <c r="H566" s="64">
        <v>4007765.75</v>
      </c>
      <c r="I566" s="65">
        <v>0</v>
      </c>
      <c r="J566" s="66">
        <v>4408542.3250000002</v>
      </c>
      <c r="K566" s="64">
        <v>4177447.36</v>
      </c>
      <c r="L566" s="65">
        <v>0</v>
      </c>
      <c r="M566" s="66">
        <v>4595192.0959999999</v>
      </c>
      <c r="N566" s="64">
        <v>4306318.3</v>
      </c>
      <c r="O566" s="65">
        <v>0</v>
      </c>
      <c r="P566" s="66">
        <v>4736950.13</v>
      </c>
      <c r="Q566" s="64">
        <v>4962726.12</v>
      </c>
      <c r="R566" s="65">
        <v>0</v>
      </c>
      <c r="S566" s="66">
        <f t="shared" si="192"/>
        <v>5458998.7320000008</v>
      </c>
      <c r="T566" s="64">
        <v>6300770.9800000004</v>
      </c>
      <c r="U566" s="65">
        <v>0</v>
      </c>
      <c r="V566" s="67">
        <f t="shared" si="193"/>
        <v>6930848.0780000007</v>
      </c>
      <c r="W566" s="64">
        <v>6228214.1500000004</v>
      </c>
      <c r="X566" s="65">
        <v>0</v>
      </c>
      <c r="Y566" s="67">
        <f t="shared" si="189"/>
        <v>6851035.5650000013</v>
      </c>
      <c r="Z566" s="64">
        <v>7842404.4299999997</v>
      </c>
      <c r="AA566" s="68">
        <v>325800.8</v>
      </c>
      <c r="AB566" s="65">
        <v>0</v>
      </c>
      <c r="AC566" s="67">
        <f t="shared" si="194"/>
        <v>10009013.992999999</v>
      </c>
      <c r="AD566" s="64">
        <v>4602251.91</v>
      </c>
      <c r="AE566" s="68">
        <v>290161.78000000003</v>
      </c>
      <c r="AF566" s="65">
        <v>0</v>
      </c>
      <c r="AG566" s="67">
        <f t="shared" si="195"/>
        <v>6493949.1430000002</v>
      </c>
      <c r="AH566" s="64">
        <v>5606297.2699999996</v>
      </c>
      <c r="AI566" s="68">
        <v>409395.03</v>
      </c>
      <c r="AJ566" s="64">
        <v>0</v>
      </c>
      <c r="AK566" s="67">
        <f t="shared" si="196"/>
        <v>7835192.4639999997</v>
      </c>
      <c r="AL566" s="64">
        <v>8152194.3499999996</v>
      </c>
      <c r="AM566" s="68">
        <v>467761.9</v>
      </c>
      <c r="AN566" s="64">
        <v>0</v>
      </c>
      <c r="AO566" s="67">
        <f t="shared" si="197"/>
        <v>10520325.695</v>
      </c>
      <c r="AP566" s="69"/>
      <c r="AQ566" s="69"/>
      <c r="AR566" s="69"/>
      <c r="AS566" s="69"/>
      <c r="AT566" s="69"/>
      <c r="AU566" s="71"/>
      <c r="AV566" s="64">
        <v>1055</v>
      </c>
      <c r="AW566" s="64">
        <v>1061</v>
      </c>
      <c r="AX566" s="64">
        <v>1284</v>
      </c>
      <c r="AY566" s="64">
        <v>1253</v>
      </c>
      <c r="AZ566" s="64"/>
      <c r="BA566" s="64"/>
      <c r="BB566" s="64"/>
      <c r="BC566" s="64"/>
      <c r="BD566" s="72">
        <f t="shared" si="198"/>
        <v>8341903.3700000001</v>
      </c>
      <c r="BE566" s="73">
        <f t="shared" si="190"/>
        <v>3883.57</v>
      </c>
      <c r="BF566" s="74">
        <f t="shared" si="201"/>
        <v>3373.62</v>
      </c>
      <c r="BG566" s="66">
        <f t="shared" si="191"/>
        <v>0</v>
      </c>
      <c r="BH566" s="75">
        <f t="shared" si="199"/>
        <v>0</v>
      </c>
      <c r="BI566" s="76">
        <f t="shared" si="200"/>
        <v>0</v>
      </c>
      <c r="BJ566" s="76">
        <f>+BI566-'Izračun udjela za 2024. (euri)'!BI566</f>
        <v>0</v>
      </c>
    </row>
    <row r="567" spans="1:63" ht="7.5" customHeight="1" x14ac:dyDescent="0.25">
      <c r="F567" s="80"/>
      <c r="G567" s="81"/>
      <c r="H567" s="81"/>
      <c r="I567" s="81"/>
      <c r="J567" s="82"/>
      <c r="K567" s="81"/>
      <c r="L567" s="81"/>
      <c r="M567" s="82"/>
      <c r="N567" s="81"/>
      <c r="O567" s="81"/>
      <c r="P567" s="82"/>
      <c r="R567" s="81"/>
      <c r="S567" s="82"/>
      <c r="T567" s="82"/>
      <c r="U567" s="82"/>
      <c r="V567" s="82"/>
      <c r="W567" s="82"/>
      <c r="X567" s="82"/>
      <c r="Y567" s="82"/>
      <c r="Z567" s="82"/>
      <c r="AA567" s="83"/>
      <c r="AB567" s="82"/>
      <c r="AC567" s="82"/>
      <c r="AD567" s="82"/>
      <c r="AE567" s="83"/>
      <c r="AF567" s="82"/>
      <c r="AG567" s="82"/>
      <c r="AH567" s="82"/>
      <c r="AI567" s="83"/>
      <c r="AJ567" s="82"/>
      <c r="AK567" s="82"/>
      <c r="AL567" s="82"/>
      <c r="AM567" s="83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4"/>
      <c r="BE567" s="85"/>
      <c r="BF567" s="86"/>
      <c r="BG567" s="82"/>
      <c r="BH567" s="82"/>
      <c r="BI567" s="76"/>
      <c r="BJ567" s="76">
        <f>+BI567-'Izračun udjela za 2024. (euri)'!BI567</f>
        <v>0</v>
      </c>
    </row>
    <row r="568" spans="1:63" ht="36" customHeight="1" thickBot="1" x14ac:dyDescent="0.25">
      <c r="A568" s="87">
        <v>556</v>
      </c>
      <c r="B568" s="88"/>
      <c r="C568" s="89" t="s">
        <v>646</v>
      </c>
      <c r="D568" s="90"/>
      <c r="E568" s="91" t="s">
        <v>647</v>
      </c>
      <c r="F568" s="92">
        <f>SUBTOTAL(9,F11:F567)</f>
        <v>3871833</v>
      </c>
      <c r="G568" s="92">
        <f t="shared" ref="G568:AJ568" si="202">SUBTOTAL(9,G11:G567)</f>
        <v>5873</v>
      </c>
      <c r="H568" s="92">
        <f t="shared" si="202"/>
        <v>12706922751.230026</v>
      </c>
      <c r="I568" s="92">
        <f t="shared" si="202"/>
        <v>1337228886.8028002</v>
      </c>
      <c r="J568" s="92">
        <f t="shared" si="202"/>
        <v>13075475667.883038</v>
      </c>
      <c r="K568" s="92">
        <f t="shared" si="202"/>
        <v>12932996001.139996</v>
      </c>
      <c r="L568" s="92">
        <f t="shared" si="202"/>
        <v>1362375677.7613986</v>
      </c>
      <c r="M568" s="92">
        <f t="shared" si="202"/>
        <v>13304864602.693691</v>
      </c>
      <c r="N568" s="92">
        <f t="shared" si="202"/>
        <v>11648074872.170004</v>
      </c>
      <c r="O568" s="92">
        <f t="shared" si="202"/>
        <v>1248435856.2571013</v>
      </c>
      <c r="P568" s="92">
        <f t="shared" si="202"/>
        <v>11961840530.696083</v>
      </c>
      <c r="Q568" s="92">
        <f t="shared" si="202"/>
        <v>12438763587.870008</v>
      </c>
      <c r="R568" s="92">
        <f t="shared" si="202"/>
        <v>1331447785.4503994</v>
      </c>
      <c r="S568" s="92">
        <f t="shared" si="202"/>
        <v>12770259519.879541</v>
      </c>
      <c r="T568" s="92">
        <f t="shared" si="202"/>
        <v>11670115860.189985</v>
      </c>
      <c r="U568" s="92">
        <f t="shared" si="202"/>
        <v>1257935034.6648903</v>
      </c>
      <c r="V568" s="92">
        <f t="shared" si="202"/>
        <v>11974143249.166769</v>
      </c>
      <c r="W568" s="92">
        <f t="shared" si="202"/>
        <v>13348993878.590004</v>
      </c>
      <c r="X568" s="92">
        <f t="shared" si="202"/>
        <v>1438953087.7500377</v>
      </c>
      <c r="Y568" s="92">
        <f t="shared" si="202"/>
        <v>13678045886.889666</v>
      </c>
      <c r="Z568" s="92">
        <f t="shared" si="202"/>
        <v>14618499446.890001</v>
      </c>
      <c r="AA568" s="93">
        <f>SUBTOTAL(9,AA11:AA567)</f>
        <v>175775224.38999999</v>
      </c>
      <c r="AB568" s="92">
        <f t="shared" si="202"/>
        <v>1562724506.9034398</v>
      </c>
      <c r="AC568" s="92">
        <f t="shared" si="202"/>
        <v>15693366398.884974</v>
      </c>
      <c r="AD568" s="92">
        <f t="shared" si="202"/>
        <v>13970787509.920004</v>
      </c>
      <c r="AE568" s="93">
        <f t="shared" si="202"/>
        <v>121929975.54999997</v>
      </c>
      <c r="AF568" s="92">
        <f t="shared" si="202"/>
        <v>1492458519.9279156</v>
      </c>
      <c r="AG568" s="92">
        <f t="shared" si="202"/>
        <v>15084759895.039976</v>
      </c>
      <c r="AH568" s="92">
        <f t="shared" si="202"/>
        <v>12848440015.10001</v>
      </c>
      <c r="AI568" s="93">
        <f t="shared" si="202"/>
        <v>176730612.40999994</v>
      </c>
      <c r="AJ568" s="92">
        <f t="shared" si="202"/>
        <v>1327780585.2453396</v>
      </c>
      <c r="AK568" s="92">
        <f>SUBTOTAL(9,AK11:AK567)</f>
        <v>14004789827.448366</v>
      </c>
      <c r="AL568" s="92">
        <f>SUBTOTAL(9,AL11:AL567)</f>
        <v>15696042550.84</v>
      </c>
      <c r="AM568" s="93">
        <f t="shared" ref="AM568:AQ568" si="203">SUBTOTAL(9,AM11:AM567)</f>
        <v>191324148.54000017</v>
      </c>
      <c r="AN568" s="92">
        <f t="shared" si="203"/>
        <v>1594168646.4660654</v>
      </c>
      <c r="AO568" s="92">
        <f t="shared" si="203"/>
        <v>16962547534.056089</v>
      </c>
      <c r="AP568" s="92">
        <f t="shared" si="203"/>
        <v>0</v>
      </c>
      <c r="AQ568" s="92">
        <f t="shared" si="203"/>
        <v>0</v>
      </c>
      <c r="AR568" s="92"/>
      <c r="AS568" s="92"/>
      <c r="AT568" s="92"/>
      <c r="AU568" s="92"/>
      <c r="AV568" s="92">
        <f t="shared" ref="AV568:AX568" si="204">SUBTOTAL(9,AV11:AV567)</f>
        <v>539023</v>
      </c>
      <c r="AW568" s="92">
        <f t="shared" si="204"/>
        <v>532490</v>
      </c>
      <c r="AX568" s="92">
        <f t="shared" si="204"/>
        <v>585342</v>
      </c>
      <c r="AY568" s="92">
        <f>SUBTOTAL(9,AY11:AY567)</f>
        <v>597366</v>
      </c>
      <c r="AZ568" s="92"/>
      <c r="BA568" s="92"/>
      <c r="BB568" s="92"/>
      <c r="BC568" s="92"/>
      <c r="BD568" s="92">
        <f>SUBTOTAL(9,BD11:BD567)</f>
        <v>15084701908.530008</v>
      </c>
      <c r="BE568" s="94">
        <f>+BD568/F568</f>
        <v>3896.0104706298048</v>
      </c>
      <c r="BF568" s="94"/>
      <c r="BG568" s="92">
        <f>SUBTOTAL(9,BG11:BG567)</f>
        <v>2484918585.9200015</v>
      </c>
      <c r="BH568" s="95">
        <f>SUBTOTAL(9,BH11:BH567)</f>
        <v>0.93189414300584861</v>
      </c>
      <c r="BI568" s="96">
        <f>SUBTOTAL(9,BI11:BI567)</f>
        <v>0.93189414300584894</v>
      </c>
      <c r="BJ568" s="76">
        <f>+BI568-'Izračun udjela za 2024. (euri)'!BI568</f>
        <v>-1.5458597713013944E-6</v>
      </c>
    </row>
    <row r="569" spans="1:63" ht="36" customHeight="1" thickTop="1" thickBot="1" x14ac:dyDescent="0.25">
      <c r="A569" s="97">
        <f>SUBTOTAL(9,A14:A567)</f>
        <v>553</v>
      </c>
      <c r="B569" s="97"/>
      <c r="C569" s="97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9"/>
      <c r="T569" s="98"/>
      <c r="U569" s="98"/>
      <c r="V569" s="98"/>
      <c r="W569" s="98"/>
      <c r="X569" s="98"/>
      <c r="Y569" s="98"/>
      <c r="Z569" s="98"/>
      <c r="AA569" s="100"/>
      <c r="AB569" s="98"/>
      <c r="AC569" s="98"/>
      <c r="AD569" s="98"/>
      <c r="AE569" s="100"/>
      <c r="AF569" s="98"/>
      <c r="AG569" s="98"/>
      <c r="AH569" s="98"/>
      <c r="AI569" s="100"/>
      <c r="AJ569" s="98"/>
      <c r="AK569" s="99">
        <f>+AK568-AH568</f>
        <v>1156349812.3483562</v>
      </c>
      <c r="AL569" s="98"/>
      <c r="AM569" s="100"/>
      <c r="AN569" s="98"/>
      <c r="AO569" s="99">
        <f>+AO568-AL568</f>
        <v>1266504983.2160892</v>
      </c>
      <c r="AP569" s="99"/>
      <c r="AQ569" s="99"/>
      <c r="AR569" s="99"/>
      <c r="AS569" s="99"/>
      <c r="AT569" s="99"/>
      <c r="AU569" s="99"/>
      <c r="AV569" s="98"/>
      <c r="AW569" s="98"/>
      <c r="AX569" s="98">
        <v>790813482.36920547</v>
      </c>
      <c r="AY569" s="98">
        <f>+AY568-AI568</f>
        <v>-176133246.40999994</v>
      </c>
      <c r="AZ569" s="98"/>
      <c r="BA569" s="98"/>
      <c r="BB569" s="98"/>
      <c r="BC569" s="98"/>
      <c r="BD569" s="98"/>
      <c r="BE569" s="101"/>
      <c r="BF569" s="102"/>
      <c r="BG569" s="98"/>
      <c r="BH569" s="98"/>
      <c r="BI569" s="98"/>
      <c r="BJ569" s="76"/>
    </row>
    <row r="570" spans="1:63" s="44" customFormat="1" ht="169.5" customHeight="1" x14ac:dyDescent="0.2">
      <c r="A570" s="32" t="s">
        <v>15</v>
      </c>
      <c r="B570" s="32" t="s">
        <v>16</v>
      </c>
      <c r="C570" s="32" t="s">
        <v>17</v>
      </c>
      <c r="D570" s="32" t="s">
        <v>18</v>
      </c>
      <c r="E570" s="32" t="s">
        <v>19</v>
      </c>
      <c r="F570" s="33" t="str">
        <f>+F8</f>
        <v>Ukupan broj stanovnika (Popis 2021. konačni rezultatai rujan 2022.)</v>
      </c>
      <c r="G570" s="35" t="s">
        <v>648</v>
      </c>
      <c r="H570" s="35" t="s">
        <v>649</v>
      </c>
      <c r="I570" s="35" t="s">
        <v>23</v>
      </c>
      <c r="J570" s="36" t="s">
        <v>650</v>
      </c>
      <c r="K570" s="35" t="s">
        <v>25</v>
      </c>
      <c r="L570" s="35" t="s">
        <v>26</v>
      </c>
      <c r="M570" s="36" t="s">
        <v>651</v>
      </c>
      <c r="N570" s="35" t="s">
        <v>28</v>
      </c>
      <c r="O570" s="35" t="s">
        <v>29</v>
      </c>
      <c r="P570" s="36" t="s">
        <v>652</v>
      </c>
      <c r="Q570" s="35" t="s">
        <v>653</v>
      </c>
      <c r="R570" s="35" t="s">
        <v>32</v>
      </c>
      <c r="S570" s="36" t="s">
        <v>654</v>
      </c>
      <c r="T570" s="35" t="s">
        <v>655</v>
      </c>
      <c r="U570" s="35" t="s">
        <v>35</v>
      </c>
      <c r="V570" s="37" t="s">
        <v>656</v>
      </c>
      <c r="W570" s="35" t="str">
        <f>+W8</f>
        <v>Porez i prirez na dohodak ostvaren na području JLP(R)S za razdoblje 01.01.2018. - 31.12.2018.</v>
      </c>
      <c r="X570" s="35" t="str">
        <f>+X8</f>
        <v>PRIREZ  za razdoblje 01.01.2018. - 31.12.2018.</v>
      </c>
      <c r="Y570" s="35" t="str">
        <f>+Y8</f>
        <v>Porez i prirez za izračun kapaciteta za razdoblje 01.01.2018. - 31.12.2018.</v>
      </c>
      <c r="Z570" s="35" t="str">
        <f t="shared" ref="Z570:AO571" si="205">+Z8</f>
        <v>Porez i prirez na dohodak ostvaren na području JLP(R)S za razdoblje 01.01.2019. - 31.12.2019.</v>
      </c>
      <c r="AA570" s="38" t="str">
        <f t="shared" si="205"/>
        <v xml:space="preserve">Porez i prirez na dohodak ostvaren na području JLP(R)S za razdoblje 01.01.2019. - 31.12.2019. od najma, zakupa, iznajmljivanja stanova soba i postelja putnicima i turistima paušalno (šifra 1511) </v>
      </c>
      <c r="AB570" s="35" t="str">
        <f t="shared" si="205"/>
        <v>PRIREZ  za razdoblje 01.01.2019. - 31.12.2019.</v>
      </c>
      <c r="AC570" s="35" t="str">
        <f t="shared" si="205"/>
        <v>Porez i prirez za izračun kapaciteta za razdoblje 01.01.2019. - 31.12.2019.</v>
      </c>
      <c r="AD570" s="35" t="str">
        <f t="shared" si="205"/>
        <v xml:space="preserve">Porez i prirez na dohodak ostvaren na području JLP(R)S za razdoblje 01.01.2020. - 31.12.2020. </v>
      </c>
      <c r="AE570" s="38" t="str">
        <f t="shared" si="205"/>
        <v xml:space="preserve">Porez i prirez na dohodak ostvaren na području JLP(R)S za razdoblje 01.01.2020. - 31.12.2020. od najma, zakupa, iznajmljivanja stanova soba i postelja putnicima i turistima - paušalno (šifra 1511) </v>
      </c>
      <c r="AF570" s="35" t="str">
        <f t="shared" si="205"/>
        <v>PRIREZ  za razdoblje 01.01.2020. - 31.12.2020.</v>
      </c>
      <c r="AG570" s="35" t="str">
        <f t="shared" si="205"/>
        <v>Porez i prirez za izračun kapaciteta za razdoblje 01.01.2020. - 31.12.2020.</v>
      </c>
      <c r="AH570" s="35" t="str">
        <f t="shared" si="205"/>
        <v>Porez i prirez na dohodak ostvaren na području JLP(R)S za razdoblje 01.01.2021. - 31.12.2021.</v>
      </c>
      <c r="AI570" s="38" t="str">
        <f t="shared" si="205"/>
        <v xml:space="preserve">Porez i prirez na dohodak ostvaren na području JLP(R)S za razdoblje 01.01.2021. - 31.12.2021. od najma, zakupa, iznajmljivanja stanova soba i postelja putnicima i turistima - paušalno (šifra 1511) </v>
      </c>
      <c r="AJ570" s="35" t="str">
        <f t="shared" si="205"/>
        <v>PRIREZ  za razdoblje 01.01.2021. - 31.12.2021.</v>
      </c>
      <c r="AK570" s="35" t="str">
        <f t="shared" si="205"/>
        <v>Porez i prirez za izračun kapaciteta za razdoblje 01.01.2021. - 31.12.2021.</v>
      </c>
      <c r="AL570" s="35" t="str">
        <f t="shared" si="205"/>
        <v>Porez i prirez na dohodak ostvaren na području JLP(R)S za razdoblje 01.01.2022. - 31.12.2022.</v>
      </c>
      <c r="AM570" s="35" t="str">
        <f t="shared" si="205"/>
        <v xml:space="preserve">Porez i prirez na dohodak ostvaren na području JLP(R)S za razdoblje 01.01.2022. - 31.12.2022. od najma, zakupa, iznajmljivanja stanova soba i postelja putnicima i turistima - paušalno (šifra 1511) </v>
      </c>
      <c r="AN570" s="35" t="str">
        <f t="shared" si="205"/>
        <v>PRIREZ  za razdoblje 01.01.2022. - 31.12.2022.</v>
      </c>
      <c r="AO570" s="35" t="str">
        <f t="shared" si="205"/>
        <v>Porez i prirez za izračun kapaciteta za razdoblje 01.01.2022. - 31.12.2022.</v>
      </c>
      <c r="AP570" s="40"/>
      <c r="AQ570" s="40"/>
      <c r="AR570" s="40"/>
      <c r="AS570" s="40"/>
      <c r="AT570" s="40"/>
      <c r="AU570" s="40"/>
      <c r="AV570" s="35" t="str">
        <f>+AV8</f>
        <v>2019 smještajnih jedinica</v>
      </c>
      <c r="AW570" s="35" t="str">
        <f t="shared" ref="AW570:AY570" si="206">+AW8</f>
        <v>2020 smještajnih jedinica</v>
      </c>
      <c r="AX570" s="35" t="str">
        <f t="shared" si="206"/>
        <v>2021 smještajnih jedinica</v>
      </c>
      <c r="AY570" s="35" t="str">
        <f t="shared" si="206"/>
        <v>2022 smještajnih jedinica</v>
      </c>
      <c r="AZ570" s="40"/>
      <c r="BA570" s="40"/>
      <c r="BB570" s="40"/>
      <c r="BC570" s="40"/>
      <c r="BD570" s="41" t="s">
        <v>657</v>
      </c>
      <c r="BE570" s="42" t="s">
        <v>658</v>
      </c>
      <c r="BF570" s="36" t="s">
        <v>659</v>
      </c>
      <c r="BG570" s="36" t="s">
        <v>63</v>
      </c>
      <c r="BH570" s="43" t="s">
        <v>660</v>
      </c>
      <c r="BI570" s="43" t="s">
        <v>65</v>
      </c>
      <c r="BJ570" s="76"/>
      <c r="BK570" s="2"/>
    </row>
    <row r="571" spans="1:63" ht="19.5" customHeight="1" x14ac:dyDescent="0.2">
      <c r="A571" s="45">
        <v>0</v>
      </c>
      <c r="B571" s="45">
        <v>0</v>
      </c>
      <c r="C571" s="45">
        <v>0</v>
      </c>
      <c r="D571" s="46">
        <v>1</v>
      </c>
      <c r="E571" s="46">
        <v>2</v>
      </c>
      <c r="F571" s="45">
        <v>3</v>
      </c>
      <c r="G571" s="46">
        <v>4</v>
      </c>
      <c r="H571" s="46">
        <v>5</v>
      </c>
      <c r="I571" s="46">
        <v>6</v>
      </c>
      <c r="J571" s="46" t="s">
        <v>661</v>
      </c>
      <c r="K571" s="46">
        <v>8</v>
      </c>
      <c r="L571" s="46">
        <v>9</v>
      </c>
      <c r="M571" s="46" t="s">
        <v>662</v>
      </c>
      <c r="N571" s="46">
        <v>11</v>
      </c>
      <c r="O571" s="46">
        <v>12</v>
      </c>
      <c r="P571" s="46" t="s">
        <v>663</v>
      </c>
      <c r="Q571" s="46">
        <v>14</v>
      </c>
      <c r="R571" s="46">
        <v>15</v>
      </c>
      <c r="S571" s="46" t="s">
        <v>664</v>
      </c>
      <c r="T571" s="46">
        <v>17</v>
      </c>
      <c r="U571" s="46">
        <v>18</v>
      </c>
      <c r="V571" s="47" t="s">
        <v>665</v>
      </c>
      <c r="W571" s="46">
        <v>20</v>
      </c>
      <c r="X571" s="46">
        <v>21</v>
      </c>
      <c r="Y571" s="47" t="s">
        <v>666</v>
      </c>
      <c r="Z571" s="46">
        <f>+Z9</f>
        <v>23</v>
      </c>
      <c r="AA571" s="48">
        <f t="shared" si="205"/>
        <v>24</v>
      </c>
      <c r="AB571" s="46">
        <f t="shared" si="205"/>
        <v>25</v>
      </c>
      <c r="AC571" s="35" t="str">
        <f t="shared" si="205"/>
        <v>26((23-24-25)+BSJ1*MI)*1,xx)</v>
      </c>
      <c r="AD571" s="35">
        <f t="shared" si="205"/>
        <v>27</v>
      </c>
      <c r="AE571" s="35">
        <f t="shared" si="205"/>
        <v>28</v>
      </c>
      <c r="AF571" s="35">
        <f t="shared" si="205"/>
        <v>29</v>
      </c>
      <c r="AG571" s="35" t="str">
        <f t="shared" si="205"/>
        <v>30((27-28-29)+BSJ2*MI)*1,xx)</v>
      </c>
      <c r="AH571" s="35">
        <f t="shared" si="205"/>
        <v>31</v>
      </c>
      <c r="AI571" s="35">
        <f t="shared" si="205"/>
        <v>32</v>
      </c>
      <c r="AJ571" s="35">
        <f t="shared" si="205"/>
        <v>33</v>
      </c>
      <c r="AK571" s="35" t="str">
        <f t="shared" si="205"/>
        <v>34((31-32-33)+BSJ3*MI)*1,xx)</v>
      </c>
      <c r="AL571" s="35">
        <f t="shared" si="205"/>
        <v>35</v>
      </c>
      <c r="AM571" s="35">
        <f t="shared" si="205"/>
        <v>36</v>
      </c>
      <c r="AN571" s="35">
        <f t="shared" si="205"/>
        <v>37</v>
      </c>
      <c r="AO571" s="35" t="str">
        <f t="shared" si="205"/>
        <v>38((335-36-37)+BSJ4*MI)*1,xx)</v>
      </c>
      <c r="AP571" s="49"/>
      <c r="AQ571" s="49"/>
      <c r="AR571" s="49"/>
      <c r="AS571" s="49"/>
      <c r="AT571" s="49"/>
      <c r="AU571" s="49"/>
      <c r="AV571" s="46"/>
      <c r="AW571" s="46"/>
      <c r="AX571" s="46"/>
      <c r="AY571" s="46"/>
      <c r="AZ571" s="49"/>
      <c r="BA571" s="49"/>
      <c r="BB571" s="49"/>
      <c r="BC571" s="49"/>
      <c r="BD571" s="50" t="s">
        <v>667</v>
      </c>
      <c r="BE571" s="51" t="s">
        <v>668</v>
      </c>
      <c r="BF571" s="46" t="s">
        <v>669</v>
      </c>
      <c r="BG571" s="46" t="s">
        <v>670</v>
      </c>
      <c r="BH571" s="46" t="s">
        <v>671</v>
      </c>
      <c r="BI571" s="46" t="s">
        <v>672</v>
      </c>
      <c r="BJ571" s="76"/>
    </row>
    <row r="572" spans="1:63" ht="15" customHeight="1" x14ac:dyDescent="0.2">
      <c r="A572" s="97"/>
      <c r="B572" s="97"/>
      <c r="C572" s="97"/>
      <c r="D572" s="98"/>
      <c r="E572" s="98"/>
      <c r="F572" s="98"/>
      <c r="G572" s="98"/>
      <c r="H572" s="98"/>
      <c r="I572" s="98"/>
      <c r="J572" s="103">
        <v>0.17</v>
      </c>
      <c r="K572" s="98"/>
      <c r="L572" s="98"/>
      <c r="M572" s="103">
        <v>0.17</v>
      </c>
      <c r="N572" s="98"/>
      <c r="O572" s="98"/>
      <c r="P572" s="103">
        <v>0.17</v>
      </c>
      <c r="Q572" s="98"/>
      <c r="R572" s="98"/>
      <c r="S572" s="103">
        <v>0.17</v>
      </c>
      <c r="T572" s="98"/>
      <c r="U572" s="98"/>
      <c r="V572" s="103">
        <v>0.17</v>
      </c>
      <c r="W572" s="98"/>
      <c r="X572" s="98"/>
      <c r="Y572" s="103">
        <v>0.17</v>
      </c>
      <c r="Z572" s="98"/>
      <c r="AA572" s="100"/>
      <c r="AB572" s="98"/>
      <c r="AC572" s="103">
        <v>0.17</v>
      </c>
      <c r="AD572" s="98"/>
      <c r="AE572" s="100"/>
      <c r="AF572" s="98"/>
      <c r="AG572" s="104">
        <v>0.17</v>
      </c>
      <c r="AH572" s="98"/>
      <c r="AI572" s="100"/>
      <c r="AJ572" s="98"/>
      <c r="AK572" s="104">
        <v>0.2</v>
      </c>
      <c r="AL572" s="98"/>
      <c r="AM572" s="100"/>
      <c r="AN572" s="98"/>
      <c r="AO572" s="104">
        <v>0.2</v>
      </c>
      <c r="AP572" s="104"/>
      <c r="AQ572" s="104"/>
      <c r="AR572" s="104"/>
      <c r="AS572" s="104"/>
      <c r="AT572" s="104"/>
      <c r="AU572" s="104"/>
      <c r="AV572" s="98"/>
      <c r="AW572" s="98"/>
      <c r="AX572" s="98"/>
      <c r="AY572" s="98"/>
      <c r="AZ572" s="98"/>
      <c r="BA572" s="98"/>
      <c r="BB572" s="98"/>
      <c r="BC572" s="98"/>
      <c r="BD572" s="98"/>
      <c r="BE572" s="101"/>
      <c r="BF572" s="102"/>
      <c r="BG572" s="98"/>
      <c r="BH572" s="98"/>
      <c r="BI572" s="98"/>
      <c r="BJ572" s="76"/>
    </row>
    <row r="573" spans="1:63" ht="15.75" customHeight="1" x14ac:dyDescent="0.25">
      <c r="A573" s="60">
        <v>1</v>
      </c>
      <c r="B573" s="61">
        <v>901</v>
      </c>
      <c r="C573" s="61">
        <v>1</v>
      </c>
      <c r="D573" s="79" t="s">
        <v>715</v>
      </c>
      <c r="E573" s="62" t="s">
        <v>716</v>
      </c>
      <c r="F573" s="64">
        <f>DSUM($C$1:$BA$566,E599+1,$C$602:$C$603)</f>
        <v>299985</v>
      </c>
      <c r="G573" s="105">
        <v>0.17</v>
      </c>
      <c r="H573" s="64">
        <f>DSUM($C$1:$BV$566,G599+1,$C$602:$C$603)</f>
        <v>965214806.31000006</v>
      </c>
      <c r="I573" s="65">
        <f>DSUM($C$1:$BV$566,H599+1,$C$602:$C$603)</f>
        <v>67566678.384000003</v>
      </c>
      <c r="J573" s="66">
        <f>+(H573-I573)*0.17</f>
        <v>152600181.74742004</v>
      </c>
      <c r="K573" s="64">
        <f>DSUM($C$1:$BV$566,J599+1,$C$602:$C$603)</f>
        <v>1011607614.4</v>
      </c>
      <c r="L573" s="65">
        <f>DSUM($C$1:$BV$566,K599+1,$C$602:$C$603)</f>
        <v>70895786.596900001</v>
      </c>
      <c r="M573" s="66">
        <f>+(K573-L573)*0.17</f>
        <v>159921010.72652701</v>
      </c>
      <c r="N573" s="64">
        <f>DSUM($C$1:$BV$566,M599+1,$C$602:$C$603)</f>
        <v>884543338.38999999</v>
      </c>
      <c r="O573" s="65">
        <f>DSUM($C$1:$BV$566,N599+1,$C$602:$C$603)</f>
        <v>61286598.512499988</v>
      </c>
      <c r="P573" s="66">
        <f>+(N573-O573)*0.17</f>
        <v>139953645.77917501</v>
      </c>
      <c r="Q573" s="64">
        <f>DSUM($C$1:$BV$566,P599+1,$C$602:$C$603)</f>
        <v>946783579.69000018</v>
      </c>
      <c r="R573" s="65">
        <f>DSUM($C$1:$BV$566,Q599+1,$C$602:$C$603)</f>
        <v>66095995.54999999</v>
      </c>
      <c r="S573" s="66">
        <f>+(Q573-R573)*0.17</f>
        <v>149716889.30380005</v>
      </c>
      <c r="T573" s="64">
        <f>DSUM($C$1:$BV$566,S599+1,$C$602:$C$603)</f>
        <v>872081173.4000001</v>
      </c>
      <c r="U573" s="65">
        <f>DSUM($C$1:$BV$566,T599+1,$C$602:$C$603)</f>
        <v>60915679.486409001</v>
      </c>
      <c r="V573" s="66">
        <f>+(T573-U573)*0.17</f>
        <v>137898133.96531051</v>
      </c>
      <c r="W573" s="64">
        <f>DSUM($C$1:$BV$566,V599+1,$C$602:$C$603)</f>
        <v>1041252202.0300001</v>
      </c>
      <c r="X573" s="65">
        <f>DSUM($C$1:$BV$566,W599+1,$C$602:$C$603)</f>
        <v>72599156.63606602</v>
      </c>
      <c r="Y573" s="66">
        <f>+(W573-X573)*$Y$572</f>
        <v>164671017.7169688</v>
      </c>
      <c r="Z573" s="64">
        <f>DSUM($C$1:$BV$566,Y599+1,$C$602:$C$603)</f>
        <v>1123731515.3399997</v>
      </c>
      <c r="AA573" s="106">
        <f>DSUM($C$1:$BV$566,Z599+1,$C$602:$C$603)</f>
        <v>2555569.6</v>
      </c>
      <c r="AB573" s="65">
        <f>DSUM($C$1:$BV$566,AA599+1,$C$602:$C$603)</f>
        <v>73099138.325721994</v>
      </c>
      <c r="AC573" s="67">
        <f>+(Z573-AB573-AA573+IF(AV573=0,AA573,AV573*$G$7))*$AC$572</f>
        <v>178336002.26042721</v>
      </c>
      <c r="AD573" s="64">
        <f>DSUM($C$1:$BV$566,AC599+1,$C$602:$C$603)</f>
        <v>1101824088.25</v>
      </c>
      <c r="AE573" s="68">
        <f>DSUM($C$1:$BV$566,AD599+1,$C$602:$C$603)</f>
        <v>581116.17000000004</v>
      </c>
      <c r="AF573" s="64">
        <f>DSUM($C$1:$BV$566,AE599+1,$C$602:$C$603)</f>
        <v>71460914.571027994</v>
      </c>
      <c r="AG573" s="67">
        <f>+(AD573-AF573-AE573+IF(AW573=0,AE573,AW573*$G$7))*$AG$572</f>
        <v>175539544.77652526</v>
      </c>
      <c r="AH573" s="64">
        <f>DSUM($C$1:$BV$566,AG599+1,$C$602:$C$603)</f>
        <v>991793716.78000009</v>
      </c>
      <c r="AI573" s="68">
        <f>DSUM($C$1:$BV$566,AH599+1,$C$602:$C$603)</f>
        <v>325823.61</v>
      </c>
      <c r="AJ573" s="65">
        <f>DSUM($C$1:$BV$566,AI599+1,$C$602:$C$603)</f>
        <v>63842838.997738995</v>
      </c>
      <c r="AK573" s="67">
        <f>+(AH573-AJ573-AI573+IF(AX573=0,AI573,AX573*$G$7))*$AK$572</f>
        <v>186284310.83445224</v>
      </c>
      <c r="AL573" s="65">
        <f>DSUM($C$1:$BV$566,AL599,$C$602:$C$603)</f>
        <v>1223435751.6499999</v>
      </c>
      <c r="AM573" s="106">
        <f>DSUM($C$1:$BV$566,AM599,$C$602:$C$603)</f>
        <v>416516.51999999996</v>
      </c>
      <c r="AN573" s="65">
        <f>DSUM($C$1:$BV$566,AN599,$C$602:$C$603)</f>
        <v>78132714.151979998</v>
      </c>
      <c r="AO573" s="67">
        <f>+(AL573-AN573-AM573+IF(AY573=0,AM573,AY573*$G$7))*$AO$572</f>
        <v>229339704.195604</v>
      </c>
      <c r="AP573" s="107"/>
      <c r="AQ573" s="107"/>
      <c r="AR573" s="107"/>
      <c r="AS573" s="107"/>
      <c r="AT573" s="107"/>
      <c r="AU573" s="107"/>
      <c r="AV573" s="64">
        <f>DSUM($C$1:$BV$566,AU599+1,$C$602:$C$603)</f>
        <v>639</v>
      </c>
      <c r="AW573" s="64">
        <f>DSUM($C$1:$BV$566,AV599+1,$C$602:$C$603)</f>
        <v>1869</v>
      </c>
      <c r="AX573" s="64">
        <f>DSUM($C$1:$BV$566,AW599+1,$C$602:$C$603)</f>
        <v>2531</v>
      </c>
      <c r="AY573" s="64">
        <f>DSUM($C$1:$BV$566,AX599+1,$C$602:$C$603)</f>
        <v>1208</v>
      </c>
      <c r="AZ573" s="64"/>
      <c r="BA573" s="64"/>
      <c r="BB573" s="64"/>
      <c r="BC573" s="64"/>
      <c r="BD573" s="72">
        <f t="shared" ref="BD573:BD592" si="207">+ROUND((Y573+AC573+AG573+AK573+AO573)/5,2)</f>
        <v>186834115.96000001</v>
      </c>
      <c r="BE573" s="73">
        <f t="shared" ref="BE573:BE592" si="208">ROUND(BD573/F573,2)</f>
        <v>622.80999999999995</v>
      </c>
      <c r="BF573" s="74">
        <f>+$BJ$605</f>
        <v>486.58</v>
      </c>
      <c r="BG573" s="66">
        <f t="shared" ref="BG573:BG592" si="209">IF((BF573-BE573)&lt;0,0,(BF573-BE573)*F573)</f>
        <v>0</v>
      </c>
      <c r="BH573" s="75">
        <f t="shared" ref="BH573:BH591" si="210">+BG573/$BG$7</f>
        <v>0</v>
      </c>
      <c r="BI573" s="76">
        <f t="shared" ref="BI573:BI592" si="211">+ROUND(BH573,18)</f>
        <v>0</v>
      </c>
      <c r="BJ573" s="76">
        <f>+BI573-'Izračun udjela za 2024. (euri)'!BI573</f>
        <v>0</v>
      </c>
    </row>
    <row r="574" spans="1:63" ht="15.75" customHeight="1" x14ac:dyDescent="0.25">
      <c r="A574" s="60">
        <v>1</v>
      </c>
      <c r="B574" s="61">
        <v>902</v>
      </c>
      <c r="C574" s="61">
        <v>2</v>
      </c>
      <c r="D574" s="79" t="s">
        <v>715</v>
      </c>
      <c r="E574" s="62" t="s">
        <v>717</v>
      </c>
      <c r="F574" s="64">
        <f>DSUM($C$1:$BA$566,E599+1,$D$602:$D$603)</f>
        <v>120702</v>
      </c>
      <c r="G574" s="105">
        <v>0.17</v>
      </c>
      <c r="H574" s="64">
        <f>DSUM($C$1:$BV$566,G599+1,$D$602:$D$603)</f>
        <v>252974703.69000003</v>
      </c>
      <c r="I574" s="65">
        <f>DSUM($C$1:$BV$566,H599+1,$D$602:$D$603)</f>
        <v>4776212.6968</v>
      </c>
      <c r="J574" s="66">
        <f t="shared" ref="J574:J592" si="212">+(H574-I574)*0.17</f>
        <v>42193743.468844011</v>
      </c>
      <c r="K574" s="64">
        <f>DSUM($C$1:$BV$566,J599+1,$D$602:$D$603)</f>
        <v>254669768.84999996</v>
      </c>
      <c r="L574" s="65">
        <f>DSUM($C$1:$BV$566,K599+1,$D$602:$D$603)</f>
        <v>4924454.7588999998</v>
      </c>
      <c r="M574" s="66">
        <f t="shared" ref="M574:M592" si="213">+(K574-L574)*0.17</f>
        <v>42456703.395486996</v>
      </c>
      <c r="N574" s="64">
        <f>DSUM($C$1:$BV$566,M599+1,$D$602:$D$603)</f>
        <v>228580934.77000001</v>
      </c>
      <c r="O574" s="65">
        <f>DSUM($C$1:$BV$566,N599+1,$D$602:$D$603)</f>
        <v>5546233.9632999999</v>
      </c>
      <c r="P574" s="66">
        <f t="shared" ref="P574:P592" si="214">+(N574-O574)*0.17</f>
        <v>37915899.137139007</v>
      </c>
      <c r="Q574" s="64">
        <f>DSUM($C$1:$BV$566,P599+1,$D$602:$D$603)</f>
        <v>247626645.09000003</v>
      </c>
      <c r="R574" s="65">
        <f>DSUM($C$1:$BV$566,Q599+1,$D$602:$D$603)</f>
        <v>5718999.3406999996</v>
      </c>
      <c r="S574" s="66">
        <f t="shared" ref="S574:S592" si="215">+(Q574-R574)*0.17</f>
        <v>41124299.77738101</v>
      </c>
      <c r="T574" s="64">
        <f>DSUM($C$1:$BV$566,S599+1,$D$602:$D$603)</f>
        <v>227618294.72999999</v>
      </c>
      <c r="U574" s="65">
        <f>DSUM($C$1:$BV$566,T599+1,$D$602:$D$603)</f>
        <v>4965572.0578299994</v>
      </c>
      <c r="V574" s="66">
        <f t="shared" ref="V574:V592" si="216">+(T574-U574)*0.17</f>
        <v>37850962.854268901</v>
      </c>
      <c r="W574" s="64">
        <f>DSUM($C$1:$BV$566,V599+1,$D$602:$D$603)</f>
        <v>268249862.93000004</v>
      </c>
      <c r="X574" s="65">
        <f>DSUM($C$1:$BV$566,W599+1,$D$602:$D$603)</f>
        <v>5795079.8977590008</v>
      </c>
      <c r="Y574" s="66">
        <f>+(W574-X574)*$Y$572</f>
        <v>44617313.115480982</v>
      </c>
      <c r="Z574" s="64">
        <f>DSUM($C$1:$BV$566,Y599+1,$D$602:$D$603)</f>
        <v>314792330.56000006</v>
      </c>
      <c r="AA574" s="106">
        <f>DSUM($C$1:$BV$566,Z599+1,$D$602:$D$603)</f>
        <v>489631.29</v>
      </c>
      <c r="AB574" s="65">
        <f>DSUM($C$1:$BV$566,AA599+1,$D$602:$D$603)</f>
        <v>7275956.9734690003</v>
      </c>
      <c r="AC574" s="67">
        <f t="shared" ref="AC574:AC592" si="217">+(Z574-AB574-AA574+IF(AV574=0,AA574,AV574*$G$7))*$AC$572</f>
        <v>52339641.190410279</v>
      </c>
      <c r="AD574" s="64">
        <f>DSUM($C$1:$BV$566,AC599+1,$D$602:$D$603)</f>
        <v>313669699.30000001</v>
      </c>
      <c r="AE574" s="68">
        <f>DSUM($C$1:$BV$566,AD599+1,$D$602:$D$603)</f>
        <v>211601.88999999998</v>
      </c>
      <c r="AF574" s="64">
        <f>DSUM($C$1:$BV$566,AE599+1,$D$602:$D$603)</f>
        <v>7314124.2430000007</v>
      </c>
      <c r="AG574" s="67">
        <f t="shared" ref="AG574:AG592" si="218">+(AD574-AF574-AE574+IF(AW574=0,AE574,AW574*$G$7))*$AG$572</f>
        <v>52209715.438390017</v>
      </c>
      <c r="AH574" s="64">
        <f>DSUM($C$1:$BV$566,AG599+1,$D$602:$D$603)</f>
        <v>289622308.09999996</v>
      </c>
      <c r="AI574" s="68">
        <f>DSUM($C$1:$BV$566,AH599+1,$D$602:$D$603)</f>
        <v>135324.68</v>
      </c>
      <c r="AJ574" s="65">
        <f>DSUM($C$1:$BV$566,AI599+1,$D$602:$D$603)</f>
        <v>6810685.1896489998</v>
      </c>
      <c r="AK574" s="67">
        <f t="shared" ref="AK574:AK592" si="219">+(AH574-AJ574-AI574+IF(AX574=0,AI574,AX574*$G$7))*$AK$572</f>
        <v>56822959.646070197</v>
      </c>
      <c r="AL574" s="65">
        <f>DSUM($C$1:$BV$566,AL599,$D$602:$D$603)</f>
        <v>354144816.72999996</v>
      </c>
      <c r="AM574" s="106">
        <f>DSUM($C$1:$BV$566,AM599,$D$602:$D$603)</f>
        <v>162523.26999999996</v>
      </c>
      <c r="AN574" s="65">
        <f>DSUM($C$1:$BV$566,AN599,$D$602:$D$603)</f>
        <v>8402685.2708599996</v>
      </c>
      <c r="AO574" s="67">
        <f t="shared" ref="AO574:AO592" si="220">+(AL574-AN574-AM574+IF(AY574=0,AM574,AY574*$G$7))*$AO$572</f>
        <v>69443221.637827992</v>
      </c>
      <c r="AP574" s="107"/>
      <c r="AQ574" s="107"/>
      <c r="AR574" s="107"/>
      <c r="AS574" s="107"/>
      <c r="AT574" s="107"/>
      <c r="AU574" s="107"/>
      <c r="AV574" s="64">
        <f>DSUM($C$1:$BV$566,AU599+1,$D$602:$D$603)</f>
        <v>569</v>
      </c>
      <c r="AW574" s="64">
        <f>DSUM($C$1:$BV$566,AV599+1,$D$602:$D$603)</f>
        <v>648</v>
      </c>
      <c r="AX574" s="64">
        <f>DSUM($C$1:$BV$566,AW599+1,$D$602:$D$603)</f>
        <v>959</v>
      </c>
      <c r="AY574" s="64">
        <f>DSUM($C$1:$BV$566,AX599+1,$D$602:$D$603)</f>
        <v>1091</v>
      </c>
      <c r="AZ574" s="64"/>
      <c r="BA574" s="64"/>
      <c r="BB574" s="64"/>
      <c r="BC574" s="64"/>
      <c r="BD574" s="72">
        <f t="shared" si="207"/>
        <v>55086570.210000001</v>
      </c>
      <c r="BE574" s="73">
        <f t="shared" si="208"/>
        <v>456.38</v>
      </c>
      <c r="BF574" s="74">
        <f t="shared" ref="BF574:BF592" si="221">+$BJ$605</f>
        <v>486.58</v>
      </c>
      <c r="BG574" s="66">
        <f t="shared" si="209"/>
        <v>3645200.3999999985</v>
      </c>
      <c r="BH574" s="75">
        <f t="shared" si="210"/>
        <v>1.3670230172087969E-3</v>
      </c>
      <c r="BI574" s="76">
        <f t="shared" si="211"/>
        <v>1.3670230172087999E-3</v>
      </c>
      <c r="BJ574" s="76">
        <f>+BI574-'Izračun udjela za 2024. (euri)'!BI574</f>
        <v>-6.084767517902049E-7</v>
      </c>
    </row>
    <row r="575" spans="1:63" ht="15.75" customHeight="1" x14ac:dyDescent="0.25">
      <c r="A575" s="60">
        <v>1</v>
      </c>
      <c r="B575" s="61">
        <v>903</v>
      </c>
      <c r="C575" s="61">
        <v>3</v>
      </c>
      <c r="D575" s="79" t="s">
        <v>715</v>
      </c>
      <c r="E575" s="62" t="s">
        <v>718</v>
      </c>
      <c r="F575" s="64">
        <f>DSUM($C$1:$BA$566,E599+1,$E$602:$E$603)</f>
        <v>139603</v>
      </c>
      <c r="G575" s="105">
        <v>0.17</v>
      </c>
      <c r="H575" s="64">
        <f>DSUM($C$1:$BV$566,G599+1,$E$602:$E$603)</f>
        <v>272690334.44999999</v>
      </c>
      <c r="I575" s="65">
        <f>DSUM($C$1:$BV$566,H599+1,$E$602:$E$603)</f>
        <v>24448438.413700003</v>
      </c>
      <c r="J575" s="66">
        <f t="shared" si="212"/>
        <v>42201122.326170996</v>
      </c>
      <c r="K575" s="64">
        <f>DSUM($C$1:$BV$566,J599+1,$E$602:$E$603)</f>
        <v>273276392.36000001</v>
      </c>
      <c r="L575" s="65">
        <f>DSUM($C$1:$BV$566,K599+1,$E$602:$E$603)</f>
        <v>24588889.601599995</v>
      </c>
      <c r="M575" s="66">
        <f t="shared" si="213"/>
        <v>42276875.468928009</v>
      </c>
      <c r="N575" s="64">
        <f>DSUM($C$1:$BV$566,M599+1,$E$602:$E$603)</f>
        <v>238179259.94999996</v>
      </c>
      <c r="O575" s="65">
        <f>DSUM($C$1:$BV$566,N599+1,$E$602:$E$603)</f>
        <v>18790217.700199999</v>
      </c>
      <c r="P575" s="66">
        <f t="shared" si="214"/>
        <v>37296137.182466</v>
      </c>
      <c r="Q575" s="64">
        <f>DSUM($C$1:$BV$566,P599+1,$E$602:$E$603)</f>
        <v>252327897.99999997</v>
      </c>
      <c r="R575" s="65">
        <f>DSUM($C$1:$BV$566,Q599+1,$E$602:$E$603)</f>
        <v>19896733.6886</v>
      </c>
      <c r="S575" s="66">
        <f t="shared" si="215"/>
        <v>39513297.932937995</v>
      </c>
      <c r="T575" s="64">
        <f>DSUM($C$1:$BV$566,S599+1,$E$602:$E$603)</f>
        <v>221300294.90000001</v>
      </c>
      <c r="U575" s="65">
        <f>DSUM($C$1:$BV$566,T599+1,$E$602:$E$603)</f>
        <v>17621621.622340001</v>
      </c>
      <c r="V575" s="66">
        <f t="shared" si="216"/>
        <v>34625374.457202204</v>
      </c>
      <c r="W575" s="64">
        <f>DSUM($C$1:$BV$566,V599+1,$E$602:$E$603)</f>
        <v>268095702.32000005</v>
      </c>
      <c r="X575" s="65">
        <f>DSUM($C$1:$BV$566,W599+1,$E$602:$E$603)</f>
        <v>21383129.264984999</v>
      </c>
      <c r="Y575" s="66">
        <f t="shared" ref="Y575:Y592" si="222">+(W575-X575)*$Y$572</f>
        <v>41941137.419352561</v>
      </c>
      <c r="Z575" s="64">
        <f>DSUM($C$1:$BV$566,Y599+1,$E$602:$E$603)</f>
        <v>295974576.74000007</v>
      </c>
      <c r="AA575" s="106">
        <f>DSUM($C$1:$BV$566,Z599+1,$E$602:$E$603)</f>
        <v>635254.6</v>
      </c>
      <c r="AB575" s="65">
        <f>DSUM($C$1:$BV$566,AA599+1,$E$602:$E$603)</f>
        <v>23375406.681108002</v>
      </c>
      <c r="AC575" s="67">
        <f t="shared" si="217"/>
        <v>46306285.628011651</v>
      </c>
      <c r="AD575" s="64">
        <f>DSUM($C$1:$BV$566,AC599+1,$E$602:$E$603)</f>
        <v>291849516.72999996</v>
      </c>
      <c r="AE575" s="68">
        <f>DSUM($C$1:$BV$566,AD599+1,$E$602:$E$603)</f>
        <v>162126.97</v>
      </c>
      <c r="AF575" s="64">
        <f>DSUM($C$1:$BV$566,AE599+1,$E$602:$E$603)</f>
        <v>23284044.128972001</v>
      </c>
      <c r="AG575" s="67">
        <f t="shared" si="218"/>
        <v>45697673.757274754</v>
      </c>
      <c r="AH575" s="64">
        <f>DSUM($C$1:$BV$566,AG599+1,$E$602:$E$603)</f>
        <v>259415837.39000002</v>
      </c>
      <c r="AI575" s="68">
        <f>DSUM($C$1:$BV$566,AH599+1,$E$602:$E$603)</f>
        <v>106946.89</v>
      </c>
      <c r="AJ575" s="65">
        <f>DSUM($C$1:$BV$566,AI599+1,$E$602:$E$603)</f>
        <v>17249598.287582997</v>
      </c>
      <c r="AK575" s="67">
        <f t="shared" si="219"/>
        <v>48501258.44248341</v>
      </c>
      <c r="AL575" s="65">
        <f>DSUM($C$1:$BV$566,AL599,$E$602:$E$603)</f>
        <v>309543214.29999995</v>
      </c>
      <c r="AM575" s="106">
        <f>DSUM($C$1:$BV$566,AM599,$E$602:$E$603)</f>
        <v>95454.32</v>
      </c>
      <c r="AN575" s="65">
        <f>DSUM($C$1:$BV$566,AN599,$E$602:$E$603)</f>
        <v>24404979.09821</v>
      </c>
      <c r="AO575" s="67">
        <f t="shared" si="220"/>
        <v>57105756.176357999</v>
      </c>
      <c r="AP575" s="107"/>
      <c r="AQ575" s="107"/>
      <c r="AR575" s="107"/>
      <c r="AS575" s="107"/>
      <c r="AT575" s="107"/>
      <c r="AU575" s="107"/>
      <c r="AV575" s="64">
        <f>DSUM($C$1:$BV$566,AU599+1,$E$602:$E$603)</f>
        <v>284</v>
      </c>
      <c r="AW575" s="64">
        <f>DSUM($C$1:$BV$566,AV599+1,$E$602:$E$603)</f>
        <v>271</v>
      </c>
      <c r="AX575" s="64">
        <f>DSUM($C$1:$BV$566,AW599+1,$E$602:$E$603)</f>
        <v>298</v>
      </c>
      <c r="AY575" s="64">
        <f>DSUM($C$1:$BV$566,AX599+1,$E$602:$E$603)</f>
        <v>324</v>
      </c>
      <c r="AZ575" s="64"/>
      <c r="BA575" s="64"/>
      <c r="BB575" s="64"/>
      <c r="BC575" s="64"/>
      <c r="BD575" s="72">
        <f t="shared" si="207"/>
        <v>47910422.280000001</v>
      </c>
      <c r="BE575" s="73">
        <f t="shared" si="208"/>
        <v>343.19</v>
      </c>
      <c r="BF575" s="74">
        <f t="shared" si="221"/>
        <v>486.58</v>
      </c>
      <c r="BG575" s="66">
        <f t="shared" si="209"/>
        <v>20017674.169999998</v>
      </c>
      <c r="BH575" s="75">
        <f t="shared" si="210"/>
        <v>7.5070279651500114E-3</v>
      </c>
      <c r="BI575" s="76">
        <f t="shared" si="211"/>
        <v>7.5070279651500097E-3</v>
      </c>
      <c r="BJ575" s="76">
        <f>+BI575-'Izračun udjela za 2024. (euri)'!BI575</f>
        <v>4.1898975135928884E-7</v>
      </c>
    </row>
    <row r="576" spans="1:63" ht="15.75" customHeight="1" x14ac:dyDescent="0.25">
      <c r="A576" s="60">
        <v>1</v>
      </c>
      <c r="B576" s="61">
        <v>904</v>
      </c>
      <c r="C576" s="61">
        <v>4</v>
      </c>
      <c r="D576" s="79" t="s">
        <v>715</v>
      </c>
      <c r="E576" s="62" t="s">
        <v>719</v>
      </c>
      <c r="F576" s="64">
        <f>DSUM($C$1:$BA$566,E599+1,$F$602:$F$603)</f>
        <v>112195</v>
      </c>
      <c r="G576" s="105">
        <v>0.17</v>
      </c>
      <c r="H576" s="64">
        <f>DSUM($C$1:$BV$566,G599+1,$F$602:$F$603)</f>
        <v>260639532.82000002</v>
      </c>
      <c r="I576" s="65">
        <f>DSUM($C$1:$BV$566,H599+1,$F$602:$F$603)</f>
        <v>21520021.608600002</v>
      </c>
      <c r="J576" s="66">
        <f t="shared" si="212"/>
        <v>40650316.905938007</v>
      </c>
      <c r="K576" s="64">
        <f>DSUM($C$1:$BV$566,J599+1,$F$602:$F$603)</f>
        <v>260863870.06000003</v>
      </c>
      <c r="L576" s="65">
        <f>DSUM($C$1:$BV$566,K599+1,$F$602:$F$603)</f>
        <v>21928596.555399999</v>
      </c>
      <c r="M576" s="66">
        <f t="shared" si="213"/>
        <v>40618996.49578201</v>
      </c>
      <c r="N576" s="64">
        <f>DSUM($C$1:$BV$566,M599+1,$F$602:$F$603)</f>
        <v>238136098.81999999</v>
      </c>
      <c r="O576" s="65">
        <f>DSUM($C$1:$BV$566,N599+1,$F$602:$F$603)</f>
        <v>24550997.940400001</v>
      </c>
      <c r="P576" s="66">
        <f t="shared" si="214"/>
        <v>36309467.149531998</v>
      </c>
      <c r="Q576" s="64">
        <f>DSUM($C$1:$BV$566,P599+1,$F$602:$F$603)</f>
        <v>282849412.25000006</v>
      </c>
      <c r="R576" s="65">
        <f>DSUM($C$1:$BV$566,Q599+1,$F$602:$F$603)</f>
        <v>29373564.825100001</v>
      </c>
      <c r="S576" s="66">
        <f t="shared" si="215"/>
        <v>43090894.062233016</v>
      </c>
      <c r="T576" s="64">
        <f>DSUM($C$1:$BV$566,S599+1,$F$602:$F$603)</f>
        <v>260156471.45000002</v>
      </c>
      <c r="U576" s="65">
        <f>DSUM($C$1:$BV$566,T599+1,$F$602:$F$603)</f>
        <v>26686048.058372002</v>
      </c>
      <c r="V576" s="66">
        <f t="shared" si="216"/>
        <v>39689971.976576768</v>
      </c>
      <c r="W576" s="64">
        <f>DSUM($C$1:$BV$566,V599+1,$F$602:$F$603)</f>
        <v>282049590.17999995</v>
      </c>
      <c r="X576" s="65">
        <f>DSUM($C$1:$BV$566,W599+1,$F$602:$F$603)</f>
        <v>25362383.456496</v>
      </c>
      <c r="Y576" s="66">
        <f t="shared" si="222"/>
        <v>43636825.142995678</v>
      </c>
      <c r="Z576" s="64">
        <f>DSUM($C$1:$BV$566,Y599+1,$F$602:$F$603)</f>
        <v>328786564.42000002</v>
      </c>
      <c r="AA576" s="106">
        <f>DSUM($C$1:$BV$566,Z599+1,$F$602:$F$603)</f>
        <v>1552543.4599999997</v>
      </c>
      <c r="AB576" s="65">
        <f>DSUM($C$1:$BV$566,AA599+1,$F$602:$F$603)</f>
        <v>28988972.456609</v>
      </c>
      <c r="AC576" s="67">
        <f t="shared" si="217"/>
        <v>51552338.245576479</v>
      </c>
      <c r="AD576" s="64">
        <f>DSUM($C$1:$BV$566,AC599+1,$F$602:$F$603)</f>
        <v>307229588.26999992</v>
      </c>
      <c r="AE576" s="68">
        <f>DSUM($C$1:$BV$566,AD599+1,$F$602:$F$603)</f>
        <v>797711.61999999988</v>
      </c>
      <c r="AF576" s="64">
        <f>DSUM($C$1:$BV$566,AE599+1,$F$602:$F$603)</f>
        <v>26656256.695905998</v>
      </c>
      <c r="AG576" s="67">
        <f t="shared" si="218"/>
        <v>48439565.39219597</v>
      </c>
      <c r="AH576" s="64">
        <f>DSUM($C$1:$BV$566,AG599+1,$F$602:$F$603)</f>
        <v>274849958.67000002</v>
      </c>
      <c r="AI576" s="68">
        <f>DSUM($C$1:$BV$566,AH599+1,$F$602:$F$603)</f>
        <v>1027607.31</v>
      </c>
      <c r="AJ576" s="65">
        <f>DSUM($C$1:$BV$566,AI599+1,$F$602:$F$603)</f>
        <v>23721005.405446</v>
      </c>
      <c r="AK576" s="67">
        <f t="shared" si="219"/>
        <v>51150969.190910809</v>
      </c>
      <c r="AL576" s="65">
        <f>DSUM($C$1:$BV$566,AL599,$F$602:$F$603)</f>
        <v>339447606.75000006</v>
      </c>
      <c r="AM576" s="106">
        <f>DSUM($C$1:$BV$566,AM599,$F$602:$F$603)</f>
        <v>1084018.19</v>
      </c>
      <c r="AN576" s="65">
        <f>DSUM($C$1:$BV$566,AN599,$F$602:$F$603)</f>
        <v>24028488.268355999</v>
      </c>
      <c r="AO576" s="67">
        <f t="shared" si="220"/>
        <v>64034320.058328807</v>
      </c>
      <c r="AP576" s="107"/>
      <c r="AQ576" s="107"/>
      <c r="AR576" s="107"/>
      <c r="AS576" s="107"/>
      <c r="AT576" s="107"/>
      <c r="AU576" s="107"/>
      <c r="AV576" s="64">
        <f>DSUM($C$1:$BV$566,AU599+1,$F$602:$F$603)</f>
        <v>3336</v>
      </c>
      <c r="AW576" s="64">
        <f>DSUM($C$1:$BV$566,AV599+1,$F$602:$F$603)</f>
        <v>3442</v>
      </c>
      <c r="AX576" s="64">
        <f>DSUM($C$1:$BV$566,AW599+1,$F$602:$F$603)</f>
        <v>3769</v>
      </c>
      <c r="AY576" s="64">
        <f>DSUM($C$1:$BV$566,AX599+1,$F$602:$F$603)</f>
        <v>3891</v>
      </c>
      <c r="AZ576" s="64"/>
      <c r="BA576" s="64"/>
      <c r="BB576" s="64"/>
      <c r="BC576" s="64"/>
      <c r="BD576" s="72">
        <f t="shared" si="207"/>
        <v>51762803.609999999</v>
      </c>
      <c r="BE576" s="73">
        <f t="shared" si="208"/>
        <v>461.36</v>
      </c>
      <c r="BF576" s="74">
        <f t="shared" si="221"/>
        <v>486.58</v>
      </c>
      <c r="BG576" s="66">
        <f t="shared" si="209"/>
        <v>2829557.8999999966</v>
      </c>
      <c r="BH576" s="75">
        <f t="shared" si="210"/>
        <v>1.0611407750929097E-3</v>
      </c>
      <c r="BI576" s="76">
        <f t="shared" si="211"/>
        <v>1.0611407750929099E-3</v>
      </c>
      <c r="BJ576" s="76">
        <f>+BI576-'Izračun udjela za 2024. (euri)'!BI576</f>
        <v>-8.6912246655005201E-7</v>
      </c>
    </row>
    <row r="577" spans="1:62" ht="15.75" customHeight="1" x14ac:dyDescent="0.25">
      <c r="A577" s="60">
        <v>1</v>
      </c>
      <c r="B577" s="61">
        <v>905</v>
      </c>
      <c r="C577" s="61">
        <v>5</v>
      </c>
      <c r="D577" s="79" t="s">
        <v>715</v>
      </c>
      <c r="E577" s="62" t="s">
        <v>720</v>
      </c>
      <c r="F577" s="64">
        <f>DSUM($C$1:$BA$566,E599+1,$G$602:$G$603)</f>
        <v>159487</v>
      </c>
      <c r="G577" s="105">
        <v>0.17</v>
      </c>
      <c r="H577" s="64">
        <f>DSUM($C$1:$BV$566,G599+1,$G$602:$G$603)</f>
        <v>355051008.37999994</v>
      </c>
      <c r="I577" s="65">
        <f>DSUM($C$1:$BV$566,H599+1,$G$602:$G$603)</f>
        <v>29053097.336400002</v>
      </c>
      <c r="J577" s="66">
        <f t="shared" si="212"/>
        <v>55419644.877411999</v>
      </c>
      <c r="K577" s="64">
        <f>DSUM($C$1:$BV$566,J599+1,$G$602:$G$603)</f>
        <v>363830640.06999999</v>
      </c>
      <c r="L577" s="65">
        <f>DSUM($C$1:$BV$566,K599+1,$G$602:$G$603)</f>
        <v>30130961.462599996</v>
      </c>
      <c r="M577" s="66">
        <f t="shared" si="213"/>
        <v>56728945.363258004</v>
      </c>
      <c r="N577" s="64">
        <f>DSUM($C$1:$BV$566,M599+1,$G$602:$G$603)</f>
        <v>330054620.79999995</v>
      </c>
      <c r="O577" s="65">
        <f>DSUM($C$1:$BV$566,N599+1,$G$602:$G$603)</f>
        <v>26938931.973900001</v>
      </c>
      <c r="P577" s="66">
        <f t="shared" si="214"/>
        <v>51529667.100436993</v>
      </c>
      <c r="Q577" s="64">
        <f>DSUM($C$1:$BV$566,P599+1,$G$602:$G$603)</f>
        <v>353796275.62000006</v>
      </c>
      <c r="R577" s="65">
        <f>DSUM($C$1:$BV$566,Q599+1,$G$602:$G$603)</f>
        <v>28827099.185600001</v>
      </c>
      <c r="S577" s="66">
        <f t="shared" si="215"/>
        <v>55244759.993848018</v>
      </c>
      <c r="T577" s="64">
        <f>DSUM($C$1:$BV$566,S599+1,$G$602:$G$603)</f>
        <v>335848267.28999996</v>
      </c>
      <c r="U577" s="65">
        <f>DSUM($C$1:$BV$566,T599+1,$G$602:$G$603)</f>
        <v>27366254.706405997</v>
      </c>
      <c r="V577" s="66">
        <f t="shared" si="216"/>
        <v>52441942.139210977</v>
      </c>
      <c r="W577" s="64">
        <f>DSUM($C$1:$BV$566,V599+1,$G$602:$G$603)</f>
        <v>400570644.81999987</v>
      </c>
      <c r="X577" s="65">
        <f>DSUM($C$1:$BV$566,W599+1,$G$602:$G$603)</f>
        <v>33425464.503579997</v>
      </c>
      <c r="Y577" s="66">
        <f t="shared" si="222"/>
        <v>62414680.65379139</v>
      </c>
      <c r="Z577" s="64">
        <f>DSUM($C$1:$BV$566,Y599+1,$G$602:$G$603)</f>
        <v>454434416.77999997</v>
      </c>
      <c r="AA577" s="106">
        <f>DSUM($C$1:$BV$566,Z599+1,$G$602:$G$603)</f>
        <v>632092.82999999996</v>
      </c>
      <c r="AB577" s="65">
        <f>DSUM($C$1:$BV$566,AA599+1,$G$602:$G$603)</f>
        <v>38366017.557022005</v>
      </c>
      <c r="AC577" s="67">
        <f t="shared" si="217"/>
        <v>70696592.086806267</v>
      </c>
      <c r="AD577" s="64">
        <f>DSUM($C$1:$BV$566,AC599+1,$G$602:$G$603)</f>
        <v>444012467.92000002</v>
      </c>
      <c r="AE577" s="68">
        <f>DSUM($C$1:$BV$566,AD599+1,$G$602:$G$603)</f>
        <v>201829.69</v>
      </c>
      <c r="AF577" s="64">
        <f>DSUM($C$1:$BV$566,AE599+1,$G$602:$G$603)</f>
        <v>37342163.403474994</v>
      </c>
      <c r="AG577" s="67">
        <f t="shared" si="218"/>
        <v>69196285.720509261</v>
      </c>
      <c r="AH577" s="64">
        <f>DSUM($C$1:$BV$566,AG599+1,$G$602:$G$603)</f>
        <v>423959787.74000001</v>
      </c>
      <c r="AI577" s="68">
        <f>DSUM($C$1:$BV$566,AH599+1,$G$602:$G$603)</f>
        <v>190843.81</v>
      </c>
      <c r="AJ577" s="65">
        <f>DSUM($C$1:$BV$566,AI599+1,$G$602:$G$603)</f>
        <v>35859496.398363993</v>
      </c>
      <c r="AK577" s="67">
        <f t="shared" si="219"/>
        <v>77785589.506327197</v>
      </c>
      <c r="AL577" s="65">
        <f>DSUM($C$1:$BV$566,AL599,$G$602:$G$603)</f>
        <v>517931245.08999997</v>
      </c>
      <c r="AM577" s="106">
        <f>DSUM($C$1:$BV$566,AM599,$G$602:$G$603)</f>
        <v>168094.37000000002</v>
      </c>
      <c r="AN577" s="65">
        <f>DSUM($C$1:$BV$566,AN599,$G$602:$G$603)</f>
        <v>38098241.603890002</v>
      </c>
      <c r="AO577" s="67">
        <f t="shared" si="220"/>
        <v>96181381.823221996</v>
      </c>
      <c r="AP577" s="107"/>
      <c r="AQ577" s="107"/>
      <c r="AR577" s="107"/>
      <c r="AS577" s="107"/>
      <c r="AT577" s="107"/>
      <c r="AU577" s="107"/>
      <c r="AV577" s="64">
        <f>DSUM($C$1:$BV$566,AU599+1,$G$602:$G$603)</f>
        <v>284</v>
      </c>
      <c r="AW577" s="64">
        <f>DSUM($C$1:$BV$566,AV599+1,$G$602:$G$603)</f>
        <v>379</v>
      </c>
      <c r="AX577" s="64">
        <f>DSUM($C$1:$BV$566,AW599+1,$G$602:$G$603)</f>
        <v>679</v>
      </c>
      <c r="AY577" s="64">
        <f>DSUM($C$1:$BV$566,AX599+1,$G$602:$G$603)</f>
        <v>828</v>
      </c>
      <c r="AZ577" s="64"/>
      <c r="BA577" s="64"/>
      <c r="BB577" s="64"/>
      <c r="BC577" s="64"/>
      <c r="BD577" s="72">
        <f t="shared" si="207"/>
        <v>75254905.959999993</v>
      </c>
      <c r="BE577" s="73">
        <f t="shared" si="208"/>
        <v>471.86</v>
      </c>
      <c r="BF577" s="74">
        <f t="shared" si="221"/>
        <v>486.58</v>
      </c>
      <c r="BG577" s="66">
        <f t="shared" si="209"/>
        <v>2347648.6399999955</v>
      </c>
      <c r="BH577" s="75">
        <f t="shared" si="210"/>
        <v>8.8041516927270279E-4</v>
      </c>
      <c r="BI577" s="76">
        <f t="shared" si="211"/>
        <v>8.8041516927270301E-4</v>
      </c>
      <c r="BJ577" s="76">
        <f>+BI577-'Izračun udjela za 2024. (euri)'!BI577</f>
        <v>1.6554234476280193E-6</v>
      </c>
    </row>
    <row r="578" spans="1:62" ht="20.25" customHeight="1" x14ac:dyDescent="0.25">
      <c r="A578" s="60">
        <v>1</v>
      </c>
      <c r="B578" s="61">
        <v>906</v>
      </c>
      <c r="C578" s="61">
        <v>6</v>
      </c>
      <c r="D578" s="79" t="s">
        <v>715</v>
      </c>
      <c r="E578" s="62" t="s">
        <v>721</v>
      </c>
      <c r="F578" s="64">
        <f>DSUM($C$1:$BA$566,E599+1,$H$602:$H$603)</f>
        <v>101221</v>
      </c>
      <c r="G578" s="105">
        <v>0.17</v>
      </c>
      <c r="H578" s="64">
        <f>DSUM($C$1:$BV$566,G599+1,$H$602:$H$603)</f>
        <v>193105231.08999997</v>
      </c>
      <c r="I578" s="65">
        <f>DSUM($C$1:$BV$566,H599+1,$H$602:$H$603)</f>
        <v>3675035.8524000002</v>
      </c>
      <c r="J578" s="66">
        <f t="shared" si="212"/>
        <v>32203133.190391999</v>
      </c>
      <c r="K578" s="64">
        <f>DSUM($C$1:$BV$566,J599+1,$H$602:$H$603)</f>
        <v>190528203.33000001</v>
      </c>
      <c r="L578" s="65">
        <f>DSUM($C$1:$BV$566,K599+1,$H$602:$H$603)</f>
        <v>3552469.1403999999</v>
      </c>
      <c r="M578" s="66">
        <f t="shared" si="213"/>
        <v>31785874.812232006</v>
      </c>
      <c r="N578" s="64">
        <f>DSUM($C$1:$BV$566,M599+1,$H$602:$H$603)</f>
        <v>162465715.23000002</v>
      </c>
      <c r="O578" s="65">
        <f>DSUM($C$1:$BV$566,N599+1,$H$602:$H$603)</f>
        <v>3176940.0232000002</v>
      </c>
      <c r="P578" s="66">
        <f t="shared" si="214"/>
        <v>27079091.785156004</v>
      </c>
      <c r="Q578" s="64">
        <f>DSUM($C$1:$BV$566,P599+1,$H$602:$H$603)</f>
        <v>173126108.85999998</v>
      </c>
      <c r="R578" s="65">
        <f>DSUM($C$1:$BV$566,Q599+1,$H$602:$H$603)</f>
        <v>3520012.3448999999</v>
      </c>
      <c r="S578" s="66">
        <f t="shared" si="215"/>
        <v>28833036.407566998</v>
      </c>
      <c r="T578" s="64">
        <f>DSUM($C$1:$BV$566,S599+1,$H$602:$H$603)</f>
        <v>167202877.65999997</v>
      </c>
      <c r="U578" s="65">
        <f>DSUM($C$1:$BV$566,T599+1,$H$602:$H$603)</f>
        <v>3561207.656806</v>
      </c>
      <c r="V578" s="66">
        <f t="shared" si="216"/>
        <v>27819083.900542978</v>
      </c>
      <c r="W578" s="64">
        <f>DSUM($C$1:$BV$566,V599+1,$H$602:$H$603)</f>
        <v>196212399.64000005</v>
      </c>
      <c r="X578" s="65">
        <f>DSUM($C$1:$BV$566,W599+1,$H$602:$H$603)</f>
        <v>3923725.7062749998</v>
      </c>
      <c r="Y578" s="66">
        <f t="shared" si="222"/>
        <v>32689074.568733264</v>
      </c>
      <c r="Z578" s="64">
        <f>DSUM($C$1:$BV$566,Y599+1,$H$602:$H$603)</f>
        <v>212739924.67999998</v>
      </c>
      <c r="AA578" s="106">
        <f>DSUM($C$1:$BV$566,Z599+1,$H$602:$H$603)</f>
        <v>437497.39000000007</v>
      </c>
      <c r="AB578" s="65">
        <f>DSUM($C$1:$BV$566,AA599+1,$H$602:$H$603)</f>
        <v>4323268.8851449993</v>
      </c>
      <c r="AC578" s="67">
        <f t="shared" si="217"/>
        <v>35381956.928825349</v>
      </c>
      <c r="AD578" s="64">
        <f>DSUM($C$1:$BV$566,AC599+1,$H$602:$H$603)</f>
        <v>211339437.19</v>
      </c>
      <c r="AE578" s="68">
        <f>DSUM($C$1:$BV$566,AD599+1,$H$602:$H$603)</f>
        <v>68126.91</v>
      </c>
      <c r="AF578" s="64">
        <f>DSUM($C$1:$BV$566,AE599+1,$H$602:$H$603)</f>
        <v>4351859.2886680001</v>
      </c>
      <c r="AG578" s="67">
        <f t="shared" si="218"/>
        <v>35205376.668526441</v>
      </c>
      <c r="AH578" s="64">
        <f>DSUM($C$1:$BV$566,AG599+1,$H$602:$H$603)</f>
        <v>198561717.35000002</v>
      </c>
      <c r="AI578" s="68">
        <f>DSUM($C$1:$BV$566,AH599+1,$H$602:$H$603)</f>
        <v>66201.94</v>
      </c>
      <c r="AJ578" s="65">
        <f>DSUM($C$1:$BV$566,AI599+1,$H$602:$H$603)</f>
        <v>4144861.7007840001</v>
      </c>
      <c r="AK578" s="67">
        <f t="shared" si="219"/>
        <v>38920530.741843209</v>
      </c>
      <c r="AL578" s="65">
        <f>DSUM($C$1:$BV$566,AL599,$H$602:$H$603)</f>
        <v>252021588.50999999</v>
      </c>
      <c r="AM578" s="106">
        <f>DSUM($C$1:$BV$566,AM599,$H$602:$H$603)</f>
        <v>52227.80999999999</v>
      </c>
      <c r="AN578" s="65">
        <f>DSUM($C$1:$BV$566,AN599,$H$602:$H$603)</f>
        <v>5847856.9647400007</v>
      </c>
      <c r="AO578" s="67">
        <f t="shared" si="220"/>
        <v>49293900.747051999</v>
      </c>
      <c r="AP578" s="107"/>
      <c r="AQ578" s="107"/>
      <c r="AR578" s="107"/>
      <c r="AS578" s="107"/>
      <c r="AT578" s="107"/>
      <c r="AU578" s="107"/>
      <c r="AV578" s="64">
        <f>DSUM($C$1:$BV$566,AU599+1,$H$602:$H$603)</f>
        <v>100</v>
      </c>
      <c r="AW578" s="64">
        <f>DSUM($C$1:$BV$566,AV599+1,$H$602:$H$603)</f>
        <v>114</v>
      </c>
      <c r="AX578" s="64">
        <f>DSUM($C$1:$BV$566,AW599+1,$H$602:$H$603)</f>
        <v>168</v>
      </c>
      <c r="AY578" s="64">
        <f>DSUM($C$1:$BV$566,AX599+1,$H$602:$H$603)</f>
        <v>232</v>
      </c>
      <c r="AZ578" s="64"/>
      <c r="BA578" s="64"/>
      <c r="BB578" s="64"/>
      <c r="BC578" s="64"/>
      <c r="BD578" s="72">
        <f t="shared" si="207"/>
        <v>38298167.93</v>
      </c>
      <c r="BE578" s="73">
        <f t="shared" si="208"/>
        <v>378.36</v>
      </c>
      <c r="BF578" s="74">
        <f t="shared" si="221"/>
        <v>486.58</v>
      </c>
      <c r="BG578" s="66">
        <f t="shared" si="209"/>
        <v>10954136.619999997</v>
      </c>
      <c r="BH578" s="75">
        <f t="shared" si="210"/>
        <v>4.1080202046476716E-3</v>
      </c>
      <c r="BI578" s="76">
        <f t="shared" si="211"/>
        <v>4.1080202046476699E-3</v>
      </c>
      <c r="BJ578" s="76">
        <f>+BI578-'Izračun udjela za 2024. (euri)'!BI578</f>
        <v>9.1982130698969877E-7</v>
      </c>
    </row>
    <row r="579" spans="1:62" ht="20.25" customHeight="1" x14ac:dyDescent="0.25">
      <c r="A579" s="60">
        <v>1</v>
      </c>
      <c r="B579" s="61">
        <v>907</v>
      </c>
      <c r="C579" s="61">
        <v>7</v>
      </c>
      <c r="D579" s="79" t="s">
        <v>715</v>
      </c>
      <c r="E579" s="62" t="s">
        <v>722</v>
      </c>
      <c r="F579" s="64">
        <f>DSUM($C$1:$BA$566,E599+1,$I$602:$I$603)</f>
        <v>101879</v>
      </c>
      <c r="G579" s="105">
        <v>0.17</v>
      </c>
      <c r="H579" s="64">
        <f>DSUM($C$1:$BV$566,G599+1,$I$602:$I$603)</f>
        <v>171141928.88000003</v>
      </c>
      <c r="I579" s="65">
        <f>DSUM($C$1:$BV$566,H599+1,$I$602:$I$603)</f>
        <v>13385040.781399999</v>
      </c>
      <c r="J579" s="66">
        <f t="shared" si="212"/>
        <v>26818670.976762008</v>
      </c>
      <c r="K579" s="64">
        <f>DSUM($C$1:$BV$566,J599+1,$I$602:$I$603)</f>
        <v>168862836.05999991</v>
      </c>
      <c r="L579" s="65">
        <f>DSUM($C$1:$BV$566,K599+1,$I$602:$I$603)</f>
        <v>14923077.521300001</v>
      </c>
      <c r="M579" s="66">
        <f t="shared" si="213"/>
        <v>26169758.95157899</v>
      </c>
      <c r="N579" s="64">
        <f>DSUM($C$1:$BV$566,M599+1,$I$602:$I$603)</f>
        <v>140514956.48999998</v>
      </c>
      <c r="O579" s="65">
        <f>DSUM($C$1:$BV$566,N599+1,$I$602:$I$603)</f>
        <v>12424324.764699999</v>
      </c>
      <c r="P579" s="66">
        <f t="shared" si="214"/>
        <v>21775407.393300999</v>
      </c>
      <c r="Q579" s="64">
        <f>DSUM($C$1:$BV$566,P599+1,$I$602:$I$603)</f>
        <v>152604076.21999997</v>
      </c>
      <c r="R579" s="65">
        <f>DSUM($C$1:$BV$566,Q599+1,$I$602:$I$603)</f>
        <v>13484433.070999999</v>
      </c>
      <c r="S579" s="66">
        <f t="shared" si="215"/>
        <v>23650339.335329995</v>
      </c>
      <c r="T579" s="64">
        <f>DSUM($C$1:$BV$566,S599+1,$I$602:$I$603)</f>
        <v>139080475.20000002</v>
      </c>
      <c r="U579" s="65">
        <f>DSUM($C$1:$BV$566,T599+1,$I$602:$I$603)</f>
        <v>12518507.394284997</v>
      </c>
      <c r="V579" s="66">
        <f t="shared" si="216"/>
        <v>21515534.526971556</v>
      </c>
      <c r="W579" s="64">
        <f>DSUM($C$1:$BV$566,V599+1,$I$602:$I$603)</f>
        <v>170023869.53000003</v>
      </c>
      <c r="X579" s="65">
        <f>DSUM($C$1:$BV$566,W599+1,$I$602:$I$603)</f>
        <v>14810125.356219001</v>
      </c>
      <c r="Y579" s="66">
        <f t="shared" si="222"/>
        <v>26386336.509542778</v>
      </c>
      <c r="Z579" s="64">
        <f>DSUM($C$1:$BV$566,Y599+1,$I$602:$I$603)</f>
        <v>188550744.28999996</v>
      </c>
      <c r="AA579" s="106">
        <f>DSUM($C$1:$BV$566,Z599+1,$I$602:$I$603)</f>
        <v>583112.43999999994</v>
      </c>
      <c r="AB579" s="65">
        <f>DSUM($C$1:$BV$566,AA599+1,$I$602:$I$603)</f>
        <v>14542488.960620997</v>
      </c>
      <c r="AC579" s="67">
        <f t="shared" si="217"/>
        <v>29546279.291194428</v>
      </c>
      <c r="AD579" s="64">
        <f>DSUM($C$1:$BV$566,AC599+1,$I$602:$I$603)</f>
        <v>183168810.70000005</v>
      </c>
      <c r="AE579" s="68">
        <f>DSUM($C$1:$BV$566,AD599+1,$I$602:$I$603)</f>
        <v>159868.40000000002</v>
      </c>
      <c r="AF579" s="64">
        <f>DSUM($C$1:$BV$566,AE599+1,$I$602:$I$603)</f>
        <v>7209826.6223590001</v>
      </c>
      <c r="AG579" s="67">
        <f t="shared" si="218"/>
        <v>29957249.665198978</v>
      </c>
      <c r="AH579" s="64">
        <f>DSUM($C$1:$BV$566,AG599+1,$I$602:$I$603)</f>
        <v>173333612.13000003</v>
      </c>
      <c r="AI579" s="68">
        <f>DSUM($C$1:$BV$566,AH599+1,$I$602:$I$603)</f>
        <v>120445.51000000002</v>
      </c>
      <c r="AJ579" s="65">
        <f>DSUM($C$1:$BV$566,AI599+1,$I$602:$I$603)</f>
        <v>4331442.4325869996</v>
      </c>
      <c r="AK579" s="67">
        <f t="shared" si="219"/>
        <v>33878944.837482609</v>
      </c>
      <c r="AL579" s="65">
        <f>DSUM($C$1:$BV$566,AL599,$I$602:$I$603)</f>
        <v>200688948.70999998</v>
      </c>
      <c r="AM579" s="106">
        <f>DSUM($C$1:$BV$566,AM599,$I$602:$I$603)</f>
        <v>90179.180000000008</v>
      </c>
      <c r="AN579" s="65">
        <f>DSUM($C$1:$BV$566,AN599,$I$602:$I$603)</f>
        <v>5041256.1136879995</v>
      </c>
      <c r="AO579" s="67">
        <f t="shared" si="220"/>
        <v>39233602.6832624</v>
      </c>
      <c r="AP579" s="107"/>
      <c r="AQ579" s="107"/>
      <c r="AR579" s="107"/>
      <c r="AS579" s="107"/>
      <c r="AT579" s="107"/>
      <c r="AU579" s="107"/>
      <c r="AV579" s="64">
        <f>DSUM($C$1:$BV$566,AU599+1,$I$602:$I$603)</f>
        <v>251</v>
      </c>
      <c r="AW579" s="64">
        <f>DSUM($C$1:$BV$566,AV599+1,$I$602:$I$603)</f>
        <v>280</v>
      </c>
      <c r="AX579" s="64">
        <f>DSUM($C$1:$BV$566,AW599+1,$I$602:$I$603)</f>
        <v>342</v>
      </c>
      <c r="AY579" s="64">
        <f>DSUM($C$1:$BV$566,AX599+1,$I$602:$I$603)</f>
        <v>407</v>
      </c>
      <c r="AZ579" s="64"/>
      <c r="BA579" s="64"/>
      <c r="BB579" s="64"/>
      <c r="BC579" s="64"/>
      <c r="BD579" s="72">
        <f t="shared" si="207"/>
        <v>31800482.600000001</v>
      </c>
      <c r="BE579" s="73">
        <f t="shared" si="208"/>
        <v>312.14</v>
      </c>
      <c r="BF579" s="74">
        <f t="shared" si="221"/>
        <v>486.58</v>
      </c>
      <c r="BG579" s="66">
        <f t="shared" si="209"/>
        <v>17771772.759999998</v>
      </c>
      <c r="BH579" s="75">
        <f t="shared" si="210"/>
        <v>6.6647700410447435E-3</v>
      </c>
      <c r="BI579" s="76">
        <f t="shared" si="211"/>
        <v>6.6647700410447401E-3</v>
      </c>
      <c r="BJ579" s="76">
        <f>+BI579-'Izračun udjela za 2024. (euri)'!BI579</f>
        <v>6.0225193393003557E-7</v>
      </c>
    </row>
    <row r="580" spans="1:62" ht="15.75" customHeight="1" x14ac:dyDescent="0.25">
      <c r="A580" s="60">
        <v>1</v>
      </c>
      <c r="B580" s="61">
        <v>908</v>
      </c>
      <c r="C580" s="61">
        <v>8</v>
      </c>
      <c r="D580" s="79" t="s">
        <v>715</v>
      </c>
      <c r="E580" s="62" t="s">
        <v>723</v>
      </c>
      <c r="F580" s="64">
        <f>DSUM($C$1:$BA$566,E599+1,$J$602:$J$603)</f>
        <v>265419</v>
      </c>
      <c r="G580" s="105">
        <v>0.17</v>
      </c>
      <c r="H580" s="64">
        <f>DSUM($C$1:$BV$566,G599+1,$J$602:$J$603)</f>
        <v>988802370.54999995</v>
      </c>
      <c r="I580" s="65">
        <f>DSUM($C$1:$BV$566,H599+1,$J$602:$J$603)</f>
        <v>64746373.140299998</v>
      </c>
      <c r="J580" s="66">
        <f t="shared" si="212"/>
        <v>157089519.55964899</v>
      </c>
      <c r="K580" s="64">
        <f>DSUM($C$1:$BV$566,J599+1,$J$602:$J$603)</f>
        <v>1017152017.37</v>
      </c>
      <c r="L580" s="65">
        <f>DSUM($C$1:$BV$566,K599+1,$J$602:$J$603)</f>
        <v>66579029.787199996</v>
      </c>
      <c r="M580" s="66">
        <f t="shared" si="213"/>
        <v>161597407.88907602</v>
      </c>
      <c r="N580" s="64">
        <f>DSUM($C$1:$BV$566,M599+1,$J$602:$J$603)</f>
        <v>919219349.28000009</v>
      </c>
      <c r="O580" s="65">
        <f>DSUM($C$1:$BV$566,N599+1,$J$602:$J$603)</f>
        <v>69219379.402400002</v>
      </c>
      <c r="P580" s="66">
        <f t="shared" si="214"/>
        <v>144499994.87919202</v>
      </c>
      <c r="Q580" s="64">
        <f>DSUM($C$1:$BV$566,P599+1,$J$602:$J$603)</f>
        <v>961613096.75</v>
      </c>
      <c r="R580" s="65">
        <f>DSUM($C$1:$BV$566,Q599+1,$J$602:$J$603)</f>
        <v>71780951.635900006</v>
      </c>
      <c r="S580" s="66">
        <f t="shared" si="215"/>
        <v>151271464.669397</v>
      </c>
      <c r="T580" s="64">
        <f>DSUM($C$1:$BV$566,S599+1,$J$602:$J$603)</f>
        <v>887517641.53999984</v>
      </c>
      <c r="U580" s="65">
        <f>DSUM($C$1:$BV$566,T599+1,$J$602:$J$603)</f>
        <v>65610826.112697996</v>
      </c>
      <c r="V580" s="66">
        <f t="shared" si="216"/>
        <v>139724158.62264132</v>
      </c>
      <c r="W580" s="64">
        <f>DSUM($C$1:$BV$566,V599+1,$J$602:$J$603)</f>
        <v>1010284731.01</v>
      </c>
      <c r="X580" s="65">
        <f>DSUM($C$1:$BV$566,W599+1,$J$602:$J$603)</f>
        <v>76426497.175283983</v>
      </c>
      <c r="Y580" s="66">
        <f t="shared" si="222"/>
        <v>158755899.75190172</v>
      </c>
      <c r="Z580" s="64">
        <f>DSUM($C$1:$BV$566,Y599+1,$J$602:$J$603)</f>
        <v>1101123175.0400002</v>
      </c>
      <c r="AA580" s="106">
        <f>DSUM($C$1:$BV$566,Z599+1,$J$602:$J$603)</f>
        <v>26080481.669999998</v>
      </c>
      <c r="AB580" s="65">
        <f>DSUM($C$1:$BV$566,AA599+1,$J$602:$J$603)</f>
        <v>85294069.605542004</v>
      </c>
      <c r="AC580" s="67">
        <f t="shared" si="217"/>
        <v>191296516.03995791</v>
      </c>
      <c r="AD580" s="64">
        <f>DSUM($C$1:$BV$566,AC599+1,$J$602:$J$603)</f>
        <v>1024342306.1299999</v>
      </c>
      <c r="AE580" s="68">
        <f>DSUM($C$1:$BV$566,AD599+1,$J$602:$J$603)</f>
        <v>19553615.680000003</v>
      </c>
      <c r="AF580" s="64">
        <f>DSUM($C$1:$BV$566,AE599+1,$J$602:$J$603)</f>
        <v>79849391.726641998</v>
      </c>
      <c r="AG580" s="67">
        <f t="shared" si="218"/>
        <v>180308510.78297085</v>
      </c>
      <c r="AH580" s="64">
        <f>DSUM($C$1:$BV$566,AG599+1,$J$602:$J$603)</f>
        <v>942995391.53999996</v>
      </c>
      <c r="AI580" s="68">
        <f>DSUM($C$1:$BV$566,AH599+1,$J$602:$J$603)</f>
        <v>27038068.219999995</v>
      </c>
      <c r="AJ580" s="65">
        <f>DSUM($C$1:$BV$566,AI599+1,$J$602:$J$603)</f>
        <v>69416817.97721301</v>
      </c>
      <c r="AK580" s="67">
        <f t="shared" si="219"/>
        <v>198432701.06855738</v>
      </c>
      <c r="AL580" s="65">
        <f>DSUM($C$1:$BV$566,AL599,$J$602:$J$603)</f>
        <v>1166013187.5799999</v>
      </c>
      <c r="AM580" s="106">
        <f>DSUM($C$1:$BV$566,AM599,$J$602:$J$603)</f>
        <v>30006082.149999999</v>
      </c>
      <c r="AN580" s="65">
        <f>DSUM($C$1:$BV$566,AN599,$J$602:$J$603)</f>
        <v>78154264.040653005</v>
      </c>
      <c r="AO580" s="67">
        <f t="shared" si="220"/>
        <v>241142468.27786943</v>
      </c>
      <c r="AP580" s="107"/>
      <c r="AQ580" s="107"/>
      <c r="AR580" s="107"/>
      <c r="AS580" s="107"/>
      <c r="AT580" s="107"/>
      <c r="AU580" s="107"/>
      <c r="AV580" s="64">
        <f>DSUM($C$1:$BV$566,AU599+1,$J$602:$J$603)</f>
        <v>90350</v>
      </c>
      <c r="AW580" s="64">
        <f>DSUM($C$1:$BV$566,AV599+1,$J$602:$J$603)</f>
        <v>90466</v>
      </c>
      <c r="AX580" s="64">
        <f>DSUM($C$1:$BV$566,AW599+1,$J$602:$J$603)</f>
        <v>97082</v>
      </c>
      <c r="AY580" s="64">
        <f>DSUM($C$1:$BV$566,AX599+1,$J$602:$J$603)</f>
        <v>98573</v>
      </c>
      <c r="AZ580" s="64"/>
      <c r="BA580" s="64"/>
      <c r="BB580" s="64"/>
      <c r="BC580" s="64"/>
      <c r="BD580" s="72">
        <f t="shared" si="207"/>
        <v>193987219.18000001</v>
      </c>
      <c r="BE580" s="73">
        <f t="shared" si="208"/>
        <v>730.87</v>
      </c>
      <c r="BF580" s="74">
        <f t="shared" si="221"/>
        <v>486.58</v>
      </c>
      <c r="BG580" s="66">
        <f t="shared" si="209"/>
        <v>0</v>
      </c>
      <c r="BH580" s="75">
        <f t="shared" si="210"/>
        <v>0</v>
      </c>
      <c r="BI580" s="76">
        <f t="shared" si="211"/>
        <v>0</v>
      </c>
      <c r="BJ580" s="76">
        <f>+BI580-'Izračun udjela za 2024. (euri)'!BI580</f>
        <v>0</v>
      </c>
    </row>
    <row r="581" spans="1:62" ht="15.75" customHeight="1" x14ac:dyDescent="0.25">
      <c r="A581" s="60">
        <v>1</v>
      </c>
      <c r="B581" s="61">
        <v>909</v>
      </c>
      <c r="C581" s="61">
        <v>9</v>
      </c>
      <c r="D581" s="79" t="s">
        <v>715</v>
      </c>
      <c r="E581" s="62" t="s">
        <v>724</v>
      </c>
      <c r="F581" s="64">
        <f>DSUM($C$1:$BA$566,E599+1,$K$602:$K$603)</f>
        <v>42748</v>
      </c>
      <c r="G581" s="105">
        <v>0.17</v>
      </c>
      <c r="H581" s="64">
        <f>DSUM($C$1:$BV$566,G599+1,$K$602:$K$603)</f>
        <v>64266619.109999999</v>
      </c>
      <c r="I581" s="65">
        <f>DSUM($C$1:$BV$566,H599+1,$K$602:$K$603)</f>
        <v>5268715.9532999992</v>
      </c>
      <c r="J581" s="66">
        <f t="shared" si="212"/>
        <v>10029643.536639001</v>
      </c>
      <c r="K581" s="64">
        <f>DSUM($C$1:$BV$566,J599+1,$K$602:$K$603)</f>
        <v>66513139.5</v>
      </c>
      <c r="L581" s="65">
        <f>DSUM($C$1:$BV$566,K599+1,$K$602:$K$603)</f>
        <v>5462584.8043</v>
      </c>
      <c r="M581" s="66">
        <f t="shared" si="213"/>
        <v>10378594.298269</v>
      </c>
      <c r="N581" s="64">
        <f>DSUM($C$1:$BV$566,M599+1,$K$602:$K$603)</f>
        <v>69874850.570000008</v>
      </c>
      <c r="O581" s="65">
        <f>DSUM($C$1:$BV$566,N599+1,$K$602:$K$603)</f>
        <v>4980081.9064999996</v>
      </c>
      <c r="P581" s="66">
        <f t="shared" si="214"/>
        <v>11032110.672795003</v>
      </c>
      <c r="Q581" s="64">
        <f>DSUM($C$1:$BV$566,P599+1,$K$602:$K$603)</f>
        <v>74712416.780000001</v>
      </c>
      <c r="R581" s="65">
        <f>DSUM($C$1:$BV$566,Q599+1,$K$602:$K$603)</f>
        <v>5295271.9557999996</v>
      </c>
      <c r="S581" s="66">
        <f t="shared" si="215"/>
        <v>11800914.620114002</v>
      </c>
      <c r="T581" s="64">
        <f>DSUM($C$1:$BV$566,S599+1,$K$602:$K$603)</f>
        <v>69079829.409999996</v>
      </c>
      <c r="U581" s="65">
        <f>DSUM($C$1:$BV$566,T599+1,$K$602:$K$603)</f>
        <v>4866455.7524640001</v>
      </c>
      <c r="V581" s="66">
        <f t="shared" si="216"/>
        <v>10916273.52178112</v>
      </c>
      <c r="W581" s="64">
        <f>DSUM($C$1:$BV$566,V599+1,$K$602:$K$603)</f>
        <v>83145233.200000003</v>
      </c>
      <c r="X581" s="65">
        <f>DSUM($C$1:$BV$566,W599+1,$K$602:$K$603)</f>
        <v>6145950.4264600016</v>
      </c>
      <c r="Y581" s="66">
        <f t="shared" si="222"/>
        <v>13089878.071501803</v>
      </c>
      <c r="Z581" s="64">
        <f>DSUM($C$1:$BV$566,Y599+1,$K$602:$K$603)</f>
        <v>97000072.86999999</v>
      </c>
      <c r="AA581" s="106">
        <f>DSUM($C$1:$BV$566,Z599+1,$K$602:$K$603)</f>
        <v>5320838.2799999993</v>
      </c>
      <c r="AB581" s="65">
        <f>DSUM($C$1:$BV$566,AA599+1,$K$602:$K$603)</f>
        <v>7016857.6712790001</v>
      </c>
      <c r="AC581" s="67">
        <f t="shared" si="217"/>
        <v>20238479.07618257</v>
      </c>
      <c r="AD581" s="64">
        <f>DSUM($C$1:$BV$566,AC599+1,$K$602:$K$603)</f>
        <v>88614238.63000001</v>
      </c>
      <c r="AE581" s="68">
        <f>DSUM($C$1:$BV$566,AD599+1,$K$602:$K$603)</f>
        <v>4941395.080000001</v>
      </c>
      <c r="AF581" s="64">
        <f>DSUM($C$1:$BV$566,AE599+1,$K$602:$K$603)</f>
        <v>6551497.9790590005</v>
      </c>
      <c r="AG581" s="67">
        <f t="shared" si="218"/>
        <v>18893263.747059975</v>
      </c>
      <c r="AH581" s="64">
        <f>DSUM($C$1:$BV$566,AG599+1,$K$602:$K$603)</f>
        <v>83298467.329999998</v>
      </c>
      <c r="AI581" s="68">
        <f>DSUM($C$1:$BV$566,AH599+1,$K$602:$K$603)</f>
        <v>7030727.5499999998</v>
      </c>
      <c r="AJ581" s="65">
        <f>DSUM($C$1:$BV$566,AI599+1,$K$602:$K$603)</f>
        <v>5885990.4801199995</v>
      </c>
      <c r="AK581" s="67">
        <f t="shared" si="219"/>
        <v>21451849.859976001</v>
      </c>
      <c r="AL581" s="65">
        <f>DSUM($C$1:$BV$566,AL599,$K$602:$K$603)</f>
        <v>103418139.02</v>
      </c>
      <c r="AM581" s="106">
        <f>DSUM($C$1:$BV$566,AM599,$K$602:$K$603)</f>
        <v>7059147.9299999988</v>
      </c>
      <c r="AN581" s="65">
        <f>DSUM($C$1:$BV$566,AN599,$K$602:$K$603)</f>
        <v>6756958.4372959984</v>
      </c>
      <c r="AO581" s="67">
        <f t="shared" si="220"/>
        <v>25379606.530540802</v>
      </c>
      <c r="AP581" s="107"/>
      <c r="AQ581" s="107"/>
      <c r="AR581" s="107"/>
      <c r="AS581" s="107"/>
      <c r="AT581" s="107"/>
      <c r="AU581" s="107"/>
      <c r="AV581" s="64">
        <f>DSUM($C$1:$BV$566,AU599+1,$K$602:$K$603)</f>
        <v>22925</v>
      </c>
      <c r="AW581" s="64">
        <f>DSUM($C$1:$BV$566,AV599+1,$K$602:$K$603)</f>
        <v>22677</v>
      </c>
      <c r="AX581" s="64">
        <f>DSUM($C$1:$BV$566,AW599+1,$K$602:$K$603)</f>
        <v>24585</v>
      </c>
      <c r="AY581" s="64">
        <f>DSUM($C$1:$BV$566,AX599+1,$K$602:$K$603)</f>
        <v>24864</v>
      </c>
      <c r="AZ581" s="64"/>
      <c r="BA581" s="64"/>
      <c r="BB581" s="64"/>
      <c r="BC581" s="64"/>
      <c r="BD581" s="72">
        <f t="shared" si="207"/>
        <v>19810615.460000001</v>
      </c>
      <c r="BE581" s="73">
        <f t="shared" si="208"/>
        <v>463.43</v>
      </c>
      <c r="BF581" s="74">
        <f t="shared" si="221"/>
        <v>486.58</v>
      </c>
      <c r="BG581" s="66">
        <f t="shared" si="209"/>
        <v>989616.19999999902</v>
      </c>
      <c r="BH581" s="75">
        <f t="shared" si="210"/>
        <v>3.7112585733357851E-4</v>
      </c>
      <c r="BI581" s="76">
        <f t="shared" si="211"/>
        <v>3.71125857333579E-4</v>
      </c>
      <c r="BJ581" s="76">
        <f>+BI581-'Izračun udjela za 2024. (euri)'!BI581</f>
        <v>3.0476362299699123E-7</v>
      </c>
    </row>
    <row r="582" spans="1:62" ht="15.75" customHeight="1" x14ac:dyDescent="0.25">
      <c r="A582" s="60">
        <v>1</v>
      </c>
      <c r="B582" s="61">
        <v>910</v>
      </c>
      <c r="C582" s="61">
        <v>10</v>
      </c>
      <c r="D582" s="79" t="s">
        <v>715</v>
      </c>
      <c r="E582" s="62" t="s">
        <v>725</v>
      </c>
      <c r="F582" s="64">
        <f>DSUM($C$1:$BA$566,E599+1,$L$602:$L$603)</f>
        <v>70368</v>
      </c>
      <c r="G582" s="105">
        <v>0.17</v>
      </c>
      <c r="H582" s="64">
        <f>DSUM($C$1:$BV$566,G599+1,$L$602:$L$603)</f>
        <v>92423403.160000011</v>
      </c>
      <c r="I582" s="65">
        <f>DSUM($C$1:$BV$566,H599+1,$L$602:$L$603)</f>
        <v>5263975.3404999999</v>
      </c>
      <c r="J582" s="66">
        <f t="shared" si="212"/>
        <v>14817102.729315003</v>
      </c>
      <c r="K582" s="64">
        <f>DSUM($C$1:$BV$566,J599+1,$L$602:$L$603)</f>
        <v>89804285.269999996</v>
      </c>
      <c r="L582" s="65">
        <f>DSUM($C$1:$BV$566,K599+1,$L$602:$L$603)</f>
        <v>5107315.6768999994</v>
      </c>
      <c r="M582" s="66">
        <f t="shared" si="213"/>
        <v>14398484.830827</v>
      </c>
      <c r="N582" s="64">
        <f>DSUM($C$1:$BV$566,M599+1,$L$602:$L$603)</f>
        <v>68401036.750000015</v>
      </c>
      <c r="O582" s="65">
        <f>DSUM($C$1:$BV$566,N599+1,$L$602:$L$603)</f>
        <v>3995366.7862999998</v>
      </c>
      <c r="P582" s="66">
        <f t="shared" si="214"/>
        <v>10948963.893829003</v>
      </c>
      <c r="Q582" s="64">
        <f>DSUM($C$1:$BV$566,P599+1,$L$602:$L$603)</f>
        <v>77302322.459999993</v>
      </c>
      <c r="R582" s="65">
        <f>DSUM($C$1:$BV$566,Q599+1,$L$602:$L$603)</f>
        <v>4383657.2105999999</v>
      </c>
      <c r="S582" s="66">
        <f t="shared" si="215"/>
        <v>12396173.092397999</v>
      </c>
      <c r="T582" s="64">
        <f>DSUM($C$1:$BV$566,S599+1,$L$602:$L$603)</f>
        <v>70597389.469999984</v>
      </c>
      <c r="U582" s="65">
        <f>DSUM($C$1:$BV$566,T599+1,$L$602:$L$603)</f>
        <v>3992289.0468450002</v>
      </c>
      <c r="V582" s="66">
        <f t="shared" si="216"/>
        <v>11322867.071936347</v>
      </c>
      <c r="W582" s="64">
        <f>DSUM($C$1:$BV$566,V599+1,$L$602:$L$603)</f>
        <v>89158464.349999994</v>
      </c>
      <c r="X582" s="65">
        <f>DSUM($C$1:$BV$566,W599+1,$L$602:$L$603)</f>
        <v>4873277.5356209995</v>
      </c>
      <c r="Y582" s="66">
        <f t="shared" si="222"/>
        <v>14328481.75844443</v>
      </c>
      <c r="Z582" s="64">
        <f>DSUM($C$1:$BV$566,Y599+1,$L$602:$L$603)</f>
        <v>102059374.55</v>
      </c>
      <c r="AA582" s="106">
        <f>DSUM($C$1:$BV$566,Z599+1,$L$602:$L$603)</f>
        <v>257388.19999999998</v>
      </c>
      <c r="AB582" s="65">
        <f>DSUM($C$1:$BV$566,AA599+1,$L$602:$L$603)</f>
        <v>5492382.3671880001</v>
      </c>
      <c r="AC582" s="67">
        <f t="shared" si="217"/>
        <v>16396092.677078038</v>
      </c>
      <c r="AD582" s="64">
        <f>DSUM($C$1:$BV$566,AC599+1,$L$602:$L$603)</f>
        <v>100488872.27999999</v>
      </c>
      <c r="AE582" s="68">
        <f>DSUM($C$1:$BV$566,AD599+1,$L$602:$L$603)</f>
        <v>75849.899999999994</v>
      </c>
      <c r="AF582" s="64">
        <f>DSUM($C$1:$BV$566,AE599+1,$L$602:$L$603)</f>
        <v>5614382.5440309998</v>
      </c>
      <c r="AG582" s="67">
        <f t="shared" si="218"/>
        <v>16135148.77211473</v>
      </c>
      <c r="AH582" s="64">
        <f>DSUM($C$1:$BV$566,AG599+1,$L$602:$L$603)</f>
        <v>95357084.849999994</v>
      </c>
      <c r="AI582" s="68">
        <f>DSUM($C$1:$BV$566,AH599+1,$L$602:$L$603)</f>
        <v>50379.65</v>
      </c>
      <c r="AJ582" s="65">
        <f>DSUM($C$1:$BV$566,AI599+1,$L$602:$L$603)</f>
        <v>5185619.697807</v>
      </c>
      <c r="AK582" s="67">
        <f t="shared" si="219"/>
        <v>18056617.100438599</v>
      </c>
      <c r="AL582" s="65">
        <f>DSUM($C$1:$BV$566,AL599,$L$602:$L$603)</f>
        <v>120337179.74999999</v>
      </c>
      <c r="AM582" s="106">
        <f>DSUM($C$1:$BV$566,AM599,$L$602:$L$603)</f>
        <v>41858.06</v>
      </c>
      <c r="AN582" s="65">
        <f>DSUM($C$1:$BV$566,AN599,$L$602:$L$603)</f>
        <v>6324061.0022820001</v>
      </c>
      <c r="AO582" s="67">
        <f t="shared" si="220"/>
        <v>22829052.1375436</v>
      </c>
      <c r="AP582" s="107"/>
      <c r="AQ582" s="107"/>
      <c r="AR582" s="107"/>
      <c r="AS582" s="107"/>
      <c r="AT582" s="107"/>
      <c r="AU582" s="107"/>
      <c r="AV582" s="64">
        <f>DSUM($C$1:$BV$566,AU599+1,$L$602:$L$603)</f>
        <v>92</v>
      </c>
      <c r="AW582" s="64">
        <f>DSUM($C$1:$BV$566,AV599+1,$L$602:$L$603)</f>
        <v>76</v>
      </c>
      <c r="AX582" s="64">
        <f>DSUM($C$1:$BV$566,AW599+1,$L$602:$L$603)</f>
        <v>108</v>
      </c>
      <c r="AY582" s="64">
        <f>DSUM($C$1:$BV$566,AX599+1,$L$602:$L$603)</f>
        <v>116</v>
      </c>
      <c r="AZ582" s="64"/>
      <c r="BA582" s="64"/>
      <c r="BB582" s="64"/>
      <c r="BC582" s="64"/>
      <c r="BD582" s="72">
        <f t="shared" si="207"/>
        <v>17549078.489999998</v>
      </c>
      <c r="BE582" s="73">
        <f t="shared" si="208"/>
        <v>249.39</v>
      </c>
      <c r="BF582" s="74">
        <f t="shared" si="221"/>
        <v>486.58</v>
      </c>
      <c r="BG582" s="66">
        <f t="shared" si="209"/>
        <v>16690585.92</v>
      </c>
      <c r="BH582" s="75">
        <f t="shared" si="210"/>
        <v>6.2593033632227938E-3</v>
      </c>
      <c r="BI582" s="76">
        <f t="shared" si="211"/>
        <v>6.2593033632227903E-3</v>
      </c>
      <c r="BJ582" s="76">
        <f>+BI582-'Izračun udjela za 2024. (euri)'!BI582</f>
        <v>8.380718145069993E-8</v>
      </c>
    </row>
    <row r="583" spans="1:62" ht="15.75" customHeight="1" x14ac:dyDescent="0.25">
      <c r="A583" s="60">
        <v>1</v>
      </c>
      <c r="B583" s="61">
        <v>911</v>
      </c>
      <c r="C583" s="61">
        <v>11</v>
      </c>
      <c r="D583" s="79" t="s">
        <v>715</v>
      </c>
      <c r="E583" s="62" t="s">
        <v>726</v>
      </c>
      <c r="F583" s="64">
        <f>DSUM($C$1:$BA$566,E599+1,$M$602:$M$603)</f>
        <v>64084</v>
      </c>
      <c r="G583" s="105">
        <v>0.17</v>
      </c>
      <c r="H583" s="64">
        <f>DSUM($C$1:$BV$566,G599+1,$M$602:$M$603)</f>
        <v>89983953.329999998</v>
      </c>
      <c r="I583" s="65">
        <f>DSUM($C$1:$BV$566,H599+1,$M$602:$M$603)</f>
        <v>6326914.7977999998</v>
      </c>
      <c r="J583" s="66">
        <f t="shared" si="212"/>
        <v>14221696.550473999</v>
      </c>
      <c r="K583" s="64">
        <f>DSUM($C$1:$BV$566,J599+1,$M$602:$M$603)</f>
        <v>88921725.790000007</v>
      </c>
      <c r="L583" s="65">
        <f>DSUM($C$1:$BV$566,K599+1,$M$602:$M$603)</f>
        <v>7040843.5251000002</v>
      </c>
      <c r="M583" s="66">
        <f t="shared" si="213"/>
        <v>13919749.985033</v>
      </c>
      <c r="N583" s="64">
        <f>DSUM($C$1:$BV$566,M599+1,$M$602:$M$603)</f>
        <v>75426469.579999998</v>
      </c>
      <c r="O583" s="65">
        <f>DSUM($C$1:$BV$566,N599+1,$M$602:$M$603)</f>
        <v>5673633.8041999992</v>
      </c>
      <c r="P583" s="66">
        <f t="shared" si="214"/>
        <v>11857982.081886001</v>
      </c>
      <c r="Q583" s="64">
        <f>DSUM($C$1:$BV$566,P599+1,$M$602:$M$603)</f>
        <v>85053762.680000007</v>
      </c>
      <c r="R583" s="65">
        <f>DSUM($C$1:$BV$566,Q599+1,$M$602:$M$603)</f>
        <v>6374729.1764000002</v>
      </c>
      <c r="S583" s="66">
        <f t="shared" si="215"/>
        <v>13375435.695612</v>
      </c>
      <c r="T583" s="64">
        <f>DSUM($C$1:$BV$566,S599+1,$M$602:$M$603)</f>
        <v>75740600.5</v>
      </c>
      <c r="U583" s="65">
        <f>DSUM($C$1:$BV$566,T599+1,$M$602:$M$603)</f>
        <v>5742654.021164</v>
      </c>
      <c r="V583" s="66">
        <f t="shared" si="216"/>
        <v>11899650.901402121</v>
      </c>
      <c r="W583" s="64">
        <f>DSUM($C$1:$BV$566,V599+1,$M$602:$M$603)</f>
        <v>96791817.86999999</v>
      </c>
      <c r="X583" s="65">
        <f>DSUM($C$1:$BV$566,W599+1,$M$602:$M$603)</f>
        <v>7773911.851011999</v>
      </c>
      <c r="Y583" s="66">
        <f t="shared" si="222"/>
        <v>15133044.023227958</v>
      </c>
      <c r="Z583" s="64">
        <f>DSUM($C$1:$BV$566,Y599+1,$M$602:$M$603)</f>
        <v>110230627.43000001</v>
      </c>
      <c r="AA583" s="106">
        <f>DSUM($C$1:$BV$566,Z599+1,$M$602:$M$603)</f>
        <v>236848.65999999997</v>
      </c>
      <c r="AB583" s="65">
        <f>DSUM($C$1:$BV$566,AA599+1,$M$602:$M$603)</f>
        <v>8794755.4561780002</v>
      </c>
      <c r="AC583" s="67">
        <f t="shared" si="217"/>
        <v>17233413.963349745</v>
      </c>
      <c r="AD583" s="64">
        <f>DSUM($C$1:$BV$566,AC599+1,$M$602:$M$603)</f>
        <v>112587306.09</v>
      </c>
      <c r="AE583" s="68">
        <f>DSUM($C$1:$BV$566,AD599+1,$M$602:$M$603)</f>
        <v>86369.08</v>
      </c>
      <c r="AF583" s="64">
        <f>DSUM($C$1:$BV$566,AE599+1,$M$602:$M$603)</f>
        <v>7862915.2078069998</v>
      </c>
      <c r="AG583" s="67">
        <f t="shared" si="218"/>
        <v>17824418.706372812</v>
      </c>
      <c r="AH583" s="64">
        <f>DSUM($C$1:$BV$566,AG599+1,$M$602:$M$603)</f>
        <v>99038985.810000002</v>
      </c>
      <c r="AI583" s="68">
        <f>DSUM($C$1:$BV$566,AH599+1,$M$602:$M$603)</f>
        <v>54361.99</v>
      </c>
      <c r="AJ583" s="65">
        <f>DSUM($C$1:$BV$566,AI599+1,$M$602:$M$603)</f>
        <v>5336217.970555</v>
      </c>
      <c r="AK583" s="67">
        <f t="shared" si="219"/>
        <v>18805881.169888999</v>
      </c>
      <c r="AL583" s="65">
        <f>DSUM($C$1:$BV$566,AL599,$M$602:$M$603)</f>
        <v>126070210.51000001</v>
      </c>
      <c r="AM583" s="106">
        <f>DSUM($C$1:$BV$566,AM599,$M$602:$M$603)</f>
        <v>40062.270000000004</v>
      </c>
      <c r="AN583" s="65">
        <f>DSUM($C$1:$BV$566,AN599,$M$602:$M$603)</f>
        <v>7380246.6138979997</v>
      </c>
      <c r="AO583" s="67">
        <f t="shared" si="220"/>
        <v>23812180.325220406</v>
      </c>
      <c r="AP583" s="107"/>
      <c r="AQ583" s="107"/>
      <c r="AR583" s="107"/>
      <c r="AS583" s="107"/>
      <c r="AT583" s="107"/>
      <c r="AU583" s="107"/>
      <c r="AV583" s="64">
        <f>DSUM($C$1:$BV$566,AU599+1,$M$602:$M$603)</f>
        <v>116</v>
      </c>
      <c r="AW583" s="64">
        <f>DSUM($C$1:$BV$566,AV599+1,$M$602:$M$603)</f>
        <v>141</v>
      </c>
      <c r="AX583" s="64">
        <f>DSUM($C$1:$BV$566,AW599+1,$M$602:$M$603)</f>
        <v>254</v>
      </c>
      <c r="AY583" s="64">
        <f>DSUM($C$1:$BV$566,AX599+1,$M$602:$M$603)</f>
        <v>274</v>
      </c>
      <c r="AZ583" s="64"/>
      <c r="BA583" s="64"/>
      <c r="BB583" s="64"/>
      <c r="BC583" s="64"/>
      <c r="BD583" s="72">
        <f t="shared" si="207"/>
        <v>18561787.640000001</v>
      </c>
      <c r="BE583" s="73">
        <f t="shared" si="208"/>
        <v>289.64999999999998</v>
      </c>
      <c r="BF583" s="74">
        <f t="shared" si="221"/>
        <v>486.58</v>
      </c>
      <c r="BG583" s="66">
        <f t="shared" si="209"/>
        <v>12620062.120000001</v>
      </c>
      <c r="BH583" s="75">
        <f t="shared" si="210"/>
        <v>4.7327755688397416E-3</v>
      </c>
      <c r="BI583" s="76">
        <f t="shared" si="211"/>
        <v>4.7327755688397399E-3</v>
      </c>
      <c r="BJ583" s="76">
        <f>+BI583-'Izračun udjela za 2024. (euri)'!BI583</f>
        <v>-5.3988625807986634E-7</v>
      </c>
    </row>
    <row r="584" spans="1:62" ht="15.75" customHeight="1" x14ac:dyDescent="0.25">
      <c r="A584" s="60">
        <v>1</v>
      </c>
      <c r="B584" s="61">
        <v>912</v>
      </c>
      <c r="C584" s="61">
        <v>12</v>
      </c>
      <c r="D584" s="79" t="s">
        <v>715</v>
      </c>
      <c r="E584" s="62" t="s">
        <v>727</v>
      </c>
      <c r="F584" s="64">
        <f>DSUM($C$1:$BA$566,E599+1,$N$602:$N$603)</f>
        <v>130267</v>
      </c>
      <c r="G584" s="105">
        <v>0.17</v>
      </c>
      <c r="H584" s="64">
        <f>DSUM($C$1:$BV$566,G599+1,$N$602:$N$603)</f>
        <v>191729625.45000002</v>
      </c>
      <c r="I584" s="65">
        <f>DSUM($C$1:$BV$566,H599+1,$N$602:$N$603)</f>
        <v>15935434.024300002</v>
      </c>
      <c r="J584" s="66">
        <f t="shared" si="212"/>
        <v>29885012.542369004</v>
      </c>
      <c r="K584" s="64">
        <f>DSUM($C$1:$BV$566,J599+1,$N$602:$N$603)</f>
        <v>192389364.24999997</v>
      </c>
      <c r="L584" s="65">
        <f>DSUM($C$1:$BV$566,K599+1,$N$602:$N$603)</f>
        <v>18085075.332400002</v>
      </c>
      <c r="M584" s="66">
        <f t="shared" si="213"/>
        <v>29631729.115991998</v>
      </c>
      <c r="N584" s="64">
        <f>DSUM($C$1:$BV$566,M599+1,$N$602:$N$603)</f>
        <v>158320664.90000001</v>
      </c>
      <c r="O584" s="65">
        <f>DSUM($C$1:$BV$566,N599+1,$N$602:$N$603)</f>
        <v>14634811.804199999</v>
      </c>
      <c r="P584" s="66">
        <f t="shared" si="214"/>
        <v>24426595.026286002</v>
      </c>
      <c r="Q584" s="64">
        <f>DSUM($C$1:$BV$566,P599+1,$N$602:$N$603)</f>
        <v>174698846.91999996</v>
      </c>
      <c r="R584" s="65">
        <f>DSUM($C$1:$BV$566,Q599+1,$N$602:$N$603)</f>
        <v>16152452.114500003</v>
      </c>
      <c r="S584" s="66">
        <f t="shared" si="215"/>
        <v>26952887.116934992</v>
      </c>
      <c r="T584" s="64">
        <f>DSUM($C$1:$BV$566,S599+1,$N$602:$N$603)</f>
        <v>147259980.82000002</v>
      </c>
      <c r="U584" s="65">
        <f>DSUM($C$1:$BV$566,T599+1,$N$602:$N$603)</f>
        <v>13753303.828168001</v>
      </c>
      <c r="V584" s="66">
        <f t="shared" si="216"/>
        <v>22696135.088611446</v>
      </c>
      <c r="W584" s="64">
        <f>DSUM($C$1:$BV$566,V599+1,$N$602:$N$603)</f>
        <v>190953718.31999999</v>
      </c>
      <c r="X584" s="65">
        <f>DSUM($C$1:$BV$566,W599+1,$N$602:$N$603)</f>
        <v>17324997.565329999</v>
      </c>
      <c r="Y584" s="66">
        <f t="shared" si="222"/>
        <v>29516882.5282939</v>
      </c>
      <c r="Z584" s="64">
        <f>DSUM($C$1:$BV$566,Y599+1,$N$602:$N$603)</f>
        <v>218560682.13000003</v>
      </c>
      <c r="AA584" s="106">
        <f>DSUM($C$1:$BV$566,Z599+1,$N$602:$N$603)</f>
        <v>468547.96</v>
      </c>
      <c r="AB584" s="65">
        <f>DSUM($C$1:$BV$566,AA599+1,$N$602:$N$603)</f>
        <v>19664611.520094998</v>
      </c>
      <c r="AC584" s="67">
        <f t="shared" si="217"/>
        <v>33770163.850483857</v>
      </c>
      <c r="AD584" s="64">
        <f>DSUM($C$1:$BV$566,AC599+1,$N$602:$N$603)</f>
        <v>221070660.36999997</v>
      </c>
      <c r="AE584" s="68">
        <f>DSUM($C$1:$BV$566,AD599+1,$N$602:$N$603)</f>
        <v>119283.36</v>
      </c>
      <c r="AF584" s="64">
        <f>DSUM($C$1:$BV$566,AE599+1,$N$602:$N$603)</f>
        <v>20573282.305124003</v>
      </c>
      <c r="AG584" s="67">
        <f t="shared" si="218"/>
        <v>34103036.099828914</v>
      </c>
      <c r="AH584" s="64">
        <f>DSUM($C$1:$BV$566,AG599+1,$N$602:$N$603)</f>
        <v>211308307.83000001</v>
      </c>
      <c r="AI584" s="68">
        <f>DSUM($C$1:$BV$566,AH599+1,$N$602:$N$603)</f>
        <v>76934.150000000009</v>
      </c>
      <c r="AJ584" s="65">
        <f>DSUM($C$1:$BV$566,AI599+1,$N$602:$N$603)</f>
        <v>13133712.627968</v>
      </c>
      <c r="AK584" s="67">
        <f t="shared" si="219"/>
        <v>39701432.2104064</v>
      </c>
      <c r="AL584" s="65">
        <f>DSUM($C$1:$BV$566,AL599,$N$602:$N$603)</f>
        <v>248280349.73000002</v>
      </c>
      <c r="AM584" s="106">
        <f>DSUM($C$1:$BV$566,AM599,$N$602:$N$603)</f>
        <v>65233.210000000006</v>
      </c>
      <c r="AN584" s="65">
        <f>DSUM($C$1:$BV$566,AN599,$N$602:$N$603)</f>
        <v>15436324.925679998</v>
      </c>
      <c r="AO584" s="67">
        <f t="shared" si="220"/>
        <v>46652058.318864003</v>
      </c>
      <c r="AP584" s="107"/>
      <c r="AQ584" s="107"/>
      <c r="AR584" s="107"/>
      <c r="AS584" s="107"/>
      <c r="AT584" s="107"/>
      <c r="AU584" s="107"/>
      <c r="AV584" s="64">
        <f>DSUM($C$1:$BV$566,AU599+1,$N$602:$N$603)</f>
        <v>147</v>
      </c>
      <c r="AW584" s="64">
        <f>DSUM($C$1:$BV$566,AV599+1,$N$602:$N$603)</f>
        <v>152</v>
      </c>
      <c r="AX584" s="64">
        <f>DSUM($C$1:$BV$566,AW599+1,$N$602:$N$603)</f>
        <v>273</v>
      </c>
      <c r="AY584" s="64">
        <f>DSUM($C$1:$BV$566,AX599+1,$N$602:$N$603)</f>
        <v>321</v>
      </c>
      <c r="AZ584" s="64"/>
      <c r="BA584" s="64"/>
      <c r="BB584" s="64"/>
      <c r="BC584" s="64"/>
      <c r="BD584" s="72">
        <f t="shared" si="207"/>
        <v>36748714.600000001</v>
      </c>
      <c r="BE584" s="73">
        <f t="shared" si="208"/>
        <v>282.10000000000002</v>
      </c>
      <c r="BF584" s="74">
        <f t="shared" si="221"/>
        <v>486.58</v>
      </c>
      <c r="BG584" s="66">
        <f t="shared" si="209"/>
        <v>26636996.159999996</v>
      </c>
      <c r="BH584" s="75">
        <f t="shared" si="210"/>
        <v>9.9894060310161126E-3</v>
      </c>
      <c r="BI584" s="76">
        <f t="shared" si="211"/>
        <v>9.9894060310161108E-3</v>
      </c>
      <c r="BJ584" s="76">
        <f>+BI584-'Izračun udjela za 2024. (euri)'!BI584</f>
        <v>-3.4142454207949924E-7</v>
      </c>
    </row>
    <row r="585" spans="1:62" ht="15.75" customHeight="1" x14ac:dyDescent="0.25">
      <c r="A585" s="60">
        <v>1</v>
      </c>
      <c r="B585" s="61">
        <v>913</v>
      </c>
      <c r="C585" s="61">
        <v>13</v>
      </c>
      <c r="D585" s="79" t="s">
        <v>715</v>
      </c>
      <c r="E585" s="62" t="s">
        <v>728</v>
      </c>
      <c r="F585" s="64">
        <f>DSUM($C$1:$BA$566,E599+1,$O$602:$O$603)</f>
        <v>159766</v>
      </c>
      <c r="G585" s="105">
        <v>0.17</v>
      </c>
      <c r="H585" s="64">
        <f>DSUM($C$1:$BV$566,G599+1,$O$602:$O$603)</f>
        <v>319780977.24000001</v>
      </c>
      <c r="I585" s="65">
        <f>DSUM($C$1:$BV$566,H599+1,$O$602:$O$603)</f>
        <v>23934731.009599999</v>
      </c>
      <c r="J585" s="66">
        <f t="shared" si="212"/>
        <v>50293861.859168008</v>
      </c>
      <c r="K585" s="64">
        <f>DSUM($C$1:$BV$566,J599+1,$O$602:$O$603)</f>
        <v>335535009.25999999</v>
      </c>
      <c r="L585" s="65">
        <f>DSUM($C$1:$BV$566,K599+1,$O$602:$O$603)</f>
        <v>22804146.273199998</v>
      </c>
      <c r="M585" s="66">
        <f t="shared" si="213"/>
        <v>53164246.707756005</v>
      </c>
      <c r="N585" s="64">
        <f>DSUM($C$1:$BV$566,M599+1,$O$602:$O$603)</f>
        <v>296530243.17000002</v>
      </c>
      <c r="O585" s="65">
        <f>DSUM($C$1:$BV$566,N599+1,$O$602:$O$603)</f>
        <v>22374276.9626</v>
      </c>
      <c r="P585" s="66">
        <f t="shared" si="214"/>
        <v>46606514.255258009</v>
      </c>
      <c r="Q585" s="64">
        <f>DSUM($C$1:$BV$566,P599+1,$O$602:$O$603)</f>
        <v>326597994.27999991</v>
      </c>
      <c r="R585" s="65">
        <f>DSUM($C$1:$BV$566,Q599+1,$O$602:$O$603)</f>
        <v>24622690.035099998</v>
      </c>
      <c r="S585" s="66">
        <f t="shared" si="215"/>
        <v>51335801.721632995</v>
      </c>
      <c r="T585" s="64">
        <f>DSUM($C$1:$BV$566,S599+1,$O$602:$O$603)</f>
        <v>303858307.39999992</v>
      </c>
      <c r="U585" s="65">
        <f>DSUM($C$1:$BV$566,T599+1,$O$602:$O$603)</f>
        <v>22900055.197208002</v>
      </c>
      <c r="V585" s="66">
        <f t="shared" si="216"/>
        <v>47762902.87447463</v>
      </c>
      <c r="W585" s="64">
        <f>DSUM($C$1:$BV$566,V599+1,$O$602:$O$603)</f>
        <v>365163572.29999989</v>
      </c>
      <c r="X585" s="65">
        <f>DSUM($C$1:$BV$566,W599+1,$O$602:$O$603)</f>
        <v>27005487.002988003</v>
      </c>
      <c r="Y585" s="66">
        <f t="shared" si="222"/>
        <v>57486874.500492029</v>
      </c>
      <c r="Z585" s="64">
        <f>DSUM($C$1:$BV$566,Y599+1,$O$602:$O$603)</f>
        <v>405876701.04999995</v>
      </c>
      <c r="AA585" s="106">
        <f>DSUM($C$1:$BV$566,Z599+1,$O$602:$O$603)</f>
        <v>19533141.000000004</v>
      </c>
      <c r="AB585" s="65">
        <f>DSUM($C$1:$BV$566,AA599+1,$O$602:$O$603)</f>
        <v>29360621.386464998</v>
      </c>
      <c r="AC585" s="67">
        <f t="shared" si="217"/>
        <v>82142034.572800949</v>
      </c>
      <c r="AD585" s="64">
        <f>DSUM($C$1:$BV$566,AC599+1,$O$602:$O$603)</f>
        <v>388922507.76999998</v>
      </c>
      <c r="AE585" s="68">
        <f>DSUM($C$1:$BV$566,AD599+1,$O$602:$O$603)</f>
        <v>16993981.48</v>
      </c>
      <c r="AF585" s="64">
        <f>DSUM($C$1:$BV$566,AE599+1,$O$602:$O$603)</f>
        <v>28578943.256990999</v>
      </c>
      <c r="AG585" s="67">
        <f t="shared" si="218"/>
        <v>79899079.115611523</v>
      </c>
      <c r="AH585" s="64">
        <f>DSUM($C$1:$BV$566,AG599+1,$O$602:$O$603)</f>
        <v>367788374.67000002</v>
      </c>
      <c r="AI585" s="68">
        <f>DSUM($C$1:$BV$566,AH599+1,$O$602:$O$603)</f>
        <v>24314189.259999998</v>
      </c>
      <c r="AJ585" s="65">
        <f>DSUM($C$1:$BV$566,AI599+1,$O$602:$O$603)</f>
        <v>25836404.491564002</v>
      </c>
      <c r="AK585" s="67">
        <f t="shared" si="219"/>
        <v>91204056.18368721</v>
      </c>
      <c r="AL585" s="65">
        <f>DSUM($C$1:$BV$566,AL599,$O$602:$O$603)</f>
        <v>462287896.32000005</v>
      </c>
      <c r="AM585" s="106">
        <f>DSUM($C$1:$BV$566,AM599,$O$602:$O$603)</f>
        <v>27711786.280000001</v>
      </c>
      <c r="AN585" s="65">
        <f>DSUM($C$1:$BV$566,AN599,$O$602:$O$603)</f>
        <v>32748518.014062002</v>
      </c>
      <c r="AO585" s="67">
        <f t="shared" si="220"/>
        <v>108251118.40518761</v>
      </c>
      <c r="AP585" s="107"/>
      <c r="AQ585" s="107"/>
      <c r="AR585" s="107"/>
      <c r="AS585" s="107"/>
      <c r="AT585" s="107"/>
      <c r="AU585" s="107"/>
      <c r="AV585" s="64">
        <f>DSUM($C$1:$BV$566,AU599+1,$O$602:$O$603)</f>
        <v>84137</v>
      </c>
      <c r="AW585" s="64">
        <f>DSUM($C$1:$BV$566,AV599+1,$O$602:$O$603)</f>
        <v>84430</v>
      </c>
      <c r="AX585" s="64">
        <f>DSUM($C$1:$BV$566,AW599+1,$O$602:$O$603)</f>
        <v>92255</v>
      </c>
      <c r="AY585" s="64">
        <f>DSUM($C$1:$BV$566,AX599+1,$O$602:$O$603)</f>
        <v>92952</v>
      </c>
      <c r="AZ585" s="64"/>
      <c r="BA585" s="64"/>
      <c r="BB585" s="64"/>
      <c r="BC585" s="64"/>
      <c r="BD585" s="72">
        <f t="shared" si="207"/>
        <v>83796632.560000002</v>
      </c>
      <c r="BE585" s="73">
        <f t="shared" si="208"/>
        <v>524.5</v>
      </c>
      <c r="BF585" s="74">
        <f t="shared" si="221"/>
        <v>486.58</v>
      </c>
      <c r="BG585" s="66">
        <f t="shared" si="209"/>
        <v>0</v>
      </c>
      <c r="BH585" s="75">
        <f t="shared" si="210"/>
        <v>0</v>
      </c>
      <c r="BI585" s="76">
        <f t="shared" si="211"/>
        <v>0</v>
      </c>
      <c r="BJ585" s="76">
        <f>+BI585-'Izračun udjela za 2024. (euri)'!BI585</f>
        <v>0</v>
      </c>
    </row>
    <row r="586" spans="1:62" ht="15.75" customHeight="1" x14ac:dyDescent="0.25">
      <c r="A586" s="60">
        <v>1</v>
      </c>
      <c r="B586" s="61">
        <v>914</v>
      </c>
      <c r="C586" s="61">
        <v>14</v>
      </c>
      <c r="D586" s="79" t="s">
        <v>715</v>
      </c>
      <c r="E586" s="62" t="s">
        <v>729</v>
      </c>
      <c r="F586" s="64">
        <f>DSUM($C$1:$BA$566,E599+1,$P$602:$P$603)</f>
        <v>258026</v>
      </c>
      <c r="G586" s="105">
        <v>0.17</v>
      </c>
      <c r="H586" s="64">
        <f>DSUM($C$1:$BV$566,G599+1,$P$602:$P$603)</f>
        <v>532430841.62000006</v>
      </c>
      <c r="I586" s="65">
        <f>DSUM($C$1:$BV$566,H599+1,$P$602:$P$603)</f>
        <v>51671277.608699992</v>
      </c>
      <c r="J586" s="66">
        <f t="shared" si="212"/>
        <v>81729125.881921023</v>
      </c>
      <c r="K586" s="64">
        <f>DSUM($C$1:$BV$566,J599+1,$P$602:$P$603)</f>
        <v>515662469.75000012</v>
      </c>
      <c r="L586" s="65">
        <f>DSUM($C$1:$BV$566,K599+1,$P$602:$P$603)</f>
        <v>50861196.41870001</v>
      </c>
      <c r="M586" s="66">
        <f t="shared" si="213"/>
        <v>79016216.466321036</v>
      </c>
      <c r="N586" s="64">
        <f>DSUM($C$1:$BV$566,M599+1,$P$602:$P$603)</f>
        <v>441050966.19000006</v>
      </c>
      <c r="O586" s="65">
        <f>DSUM($C$1:$BV$566,N599+1,$P$602:$P$603)</f>
        <v>42707319.095699996</v>
      </c>
      <c r="P586" s="66">
        <f t="shared" si="214"/>
        <v>67718420.006031007</v>
      </c>
      <c r="Q586" s="64">
        <f>DSUM($C$1:$BV$566,P599+1,$P$602:$P$603)</f>
        <v>500317918.6500001</v>
      </c>
      <c r="R586" s="65">
        <f>DSUM($C$1:$BV$566,Q599+1,$P$602:$P$603)</f>
        <v>47931229.1162</v>
      </c>
      <c r="S586" s="66">
        <f t="shared" si="215"/>
        <v>76905737.220746025</v>
      </c>
      <c r="T586" s="64">
        <f>DSUM($C$1:$BV$566,S599+1,$P$602:$P$603)</f>
        <v>446410218.51000005</v>
      </c>
      <c r="U586" s="65">
        <f>DSUM($C$1:$BV$566,T599+1,$P$602:$P$603)</f>
        <v>43572122.081951998</v>
      </c>
      <c r="V586" s="66">
        <f t="shared" si="216"/>
        <v>68482476.392768174</v>
      </c>
      <c r="W586" s="64">
        <f>DSUM($C$1:$BV$566,V599+1,$P$602:$P$603)</f>
        <v>547500074.77999985</v>
      </c>
      <c r="X586" s="65">
        <f>DSUM($C$1:$BV$566,W599+1,$P$602:$P$603)</f>
        <v>52420633.204155996</v>
      </c>
      <c r="Y586" s="66">
        <f t="shared" si="222"/>
        <v>84163505.06789346</v>
      </c>
      <c r="Z586" s="64">
        <f>DSUM($C$1:$BV$566,Y599+1,$P$602:$P$603)</f>
        <v>612209564.73999989</v>
      </c>
      <c r="AA586" s="106">
        <f>DSUM($C$1:$BV$566,Z599+1,$P$602:$P$603)</f>
        <v>935543.20999999985</v>
      </c>
      <c r="AB586" s="65">
        <f>DSUM($C$1:$BV$566,AA599+1,$P$602:$P$603)</f>
        <v>58342166.682901993</v>
      </c>
      <c r="AC586" s="67">
        <f t="shared" si="217"/>
        <v>94204455.324006647</v>
      </c>
      <c r="AD586" s="64">
        <f>DSUM($C$1:$BV$566,AC599+1,$P$602:$P$603)</f>
        <v>613100080.14999998</v>
      </c>
      <c r="AE586" s="68">
        <f>DSUM($C$1:$BV$566,AD599+1,$P$602:$P$603)</f>
        <v>412895.49999999994</v>
      </c>
      <c r="AF586" s="64">
        <f>DSUM($C$1:$BV$566,AE599+1,$P$602:$P$603)</f>
        <v>58001949.118058011</v>
      </c>
      <c r="AG586" s="67">
        <f t="shared" si="218"/>
        <v>94491310.040430143</v>
      </c>
      <c r="AH586" s="64">
        <f>DSUM($C$1:$BV$566,AG599+1,$P$602:$P$603)</f>
        <v>576086567.83000016</v>
      </c>
      <c r="AI586" s="68">
        <f>DSUM($C$1:$BV$566,AH599+1,$P$602:$P$603)</f>
        <v>348816.05999999994</v>
      </c>
      <c r="AJ586" s="65">
        <f>DSUM($C$1:$BV$566,AI599+1,$P$602:$P$603)</f>
        <v>52622077.062443003</v>
      </c>
      <c r="AK586" s="67">
        <f t="shared" si="219"/>
        <v>104978934.94151144</v>
      </c>
      <c r="AL586" s="65">
        <f>DSUM($C$1:$BV$566,AL599,$P$602:$P$603)</f>
        <v>698747800.86000025</v>
      </c>
      <c r="AM586" s="106">
        <f>DSUM($C$1:$BV$566,AM599,$P$602:$P$603)</f>
        <v>361353.67</v>
      </c>
      <c r="AN586" s="65">
        <f>DSUM($C$1:$BV$566,AN599,$P$602:$P$603)</f>
        <v>64743112.719792008</v>
      </c>
      <c r="AO586" s="67">
        <f t="shared" si="220"/>
        <v>127112366.89404166</v>
      </c>
      <c r="AP586" s="107"/>
      <c r="AQ586" s="107"/>
      <c r="AR586" s="107"/>
      <c r="AS586" s="107"/>
      <c r="AT586" s="107"/>
      <c r="AU586" s="107"/>
      <c r="AV586" s="64">
        <f>DSUM($C$1:$BV$566,AU599+1,$P$602:$P$603)</f>
        <v>808</v>
      </c>
      <c r="AW586" s="64">
        <f>DSUM($C$1:$BV$566,AV599+1,$P$602:$P$603)</f>
        <v>764</v>
      </c>
      <c r="AX586" s="64">
        <f>DSUM($C$1:$BV$566,AW599+1,$P$602:$P$603)</f>
        <v>1186</v>
      </c>
      <c r="AY586" s="64">
        <f>DSUM($C$1:$BV$566,AX599+1,$P$602:$P$603)</f>
        <v>1279</v>
      </c>
      <c r="AZ586" s="64"/>
      <c r="BA586" s="64"/>
      <c r="BB586" s="64"/>
      <c r="BC586" s="64"/>
      <c r="BD586" s="72">
        <f t="shared" si="207"/>
        <v>100990114.45</v>
      </c>
      <c r="BE586" s="73">
        <f t="shared" si="208"/>
        <v>391.4</v>
      </c>
      <c r="BF586" s="74">
        <f t="shared" si="221"/>
        <v>486.58</v>
      </c>
      <c r="BG586" s="66">
        <f t="shared" si="209"/>
        <v>24558914.680000003</v>
      </c>
      <c r="BH586" s="75">
        <f t="shared" si="210"/>
        <v>9.2100839353652635E-3</v>
      </c>
      <c r="BI586" s="76">
        <f t="shared" si="211"/>
        <v>9.2100839353652601E-3</v>
      </c>
      <c r="BJ586" s="76">
        <f>+BI586-'Izračun udjela za 2024. (euri)'!BI586</f>
        <v>1.8345071547201663E-6</v>
      </c>
    </row>
    <row r="587" spans="1:62" ht="15.75" customHeight="1" x14ac:dyDescent="0.25">
      <c r="A587" s="60">
        <v>1</v>
      </c>
      <c r="B587" s="61">
        <v>915</v>
      </c>
      <c r="C587" s="61">
        <v>15</v>
      </c>
      <c r="D587" s="79" t="s">
        <v>715</v>
      </c>
      <c r="E587" s="62" t="s">
        <v>730</v>
      </c>
      <c r="F587" s="64">
        <f>DSUM($C$1:$BA$566,E599+1,$Q$602:$Q$603)</f>
        <v>96381</v>
      </c>
      <c r="G587" s="105">
        <v>0.17</v>
      </c>
      <c r="H587" s="64">
        <f>DSUM($C$1:$BV$566,G599+1,$Q$602:$Q$603)</f>
        <v>185189662.90000001</v>
      </c>
      <c r="I587" s="65">
        <f>DSUM($C$1:$BV$566,H599+1,$Q$602:$Q$603)</f>
        <v>16037706.618799999</v>
      </c>
      <c r="J587" s="66">
        <f t="shared" si="212"/>
        <v>28755832.567804001</v>
      </c>
      <c r="K587" s="64">
        <f>DSUM($C$1:$BV$566,J599+1,$Q$602:$Q$603)</f>
        <v>191622874.71000001</v>
      </c>
      <c r="L587" s="65">
        <f>DSUM($C$1:$BV$566,K599+1,$Q$602:$Q$603)</f>
        <v>16513491.866600001</v>
      </c>
      <c r="M587" s="66">
        <f t="shared" si="213"/>
        <v>29768595.083378002</v>
      </c>
      <c r="N587" s="64">
        <f>DSUM($C$1:$BV$566,M599+1,$Q$602:$Q$603)</f>
        <v>167136250.14999998</v>
      </c>
      <c r="O587" s="65">
        <f>DSUM($C$1:$BV$566,N599+1,$Q$602:$Q$603)</f>
        <v>13239385.330199998</v>
      </c>
      <c r="P587" s="66">
        <f t="shared" si="214"/>
        <v>26162467.019366</v>
      </c>
      <c r="Q587" s="64">
        <f>DSUM($C$1:$BV$566,P599+1,$Q$602:$Q$603)</f>
        <v>174531235.27999997</v>
      </c>
      <c r="R587" s="65">
        <f>DSUM($C$1:$BV$566,Q599+1,$Q$602:$Q$603)</f>
        <v>14003146.829700001</v>
      </c>
      <c r="S587" s="66">
        <f t="shared" si="215"/>
        <v>27289775.036550999</v>
      </c>
      <c r="T587" s="64">
        <f>DSUM($C$1:$BV$566,S599+1,$Q$602:$Q$603)</f>
        <v>166231708.22999999</v>
      </c>
      <c r="U587" s="65">
        <f>DSUM($C$1:$BV$566,T599+1,$Q$602:$Q$603)</f>
        <v>13403836.704515001</v>
      </c>
      <c r="V587" s="66">
        <f t="shared" si="216"/>
        <v>25980738.159332447</v>
      </c>
      <c r="W587" s="64">
        <f>DSUM($C$1:$BV$566,V599+1,$Q$602:$Q$603)</f>
        <v>200450651.47</v>
      </c>
      <c r="X587" s="65">
        <f>DSUM($C$1:$BV$566,W599+1,$Q$602:$Q$603)</f>
        <v>15937113.324825</v>
      </c>
      <c r="Y587" s="66">
        <f t="shared" si="222"/>
        <v>31367301.484679755</v>
      </c>
      <c r="Z587" s="64">
        <f>DSUM($C$1:$BV$566,Y599+1,$Q$602:$Q$603)</f>
        <v>227077000.22</v>
      </c>
      <c r="AA587" s="106">
        <f>DSUM($C$1:$BV$566,Z599+1,$Q$602:$Q$603)</f>
        <v>11242304.789999997</v>
      </c>
      <c r="AB587" s="65">
        <f>DSUM($C$1:$BV$566,AA599+1,$Q$602:$Q$603)</f>
        <v>18033575.862987</v>
      </c>
      <c r="AC587" s="67">
        <f t="shared" si="217"/>
        <v>45730275.326392218</v>
      </c>
      <c r="AD587" s="64">
        <f>DSUM($C$1:$BV$566,AC599+1,$Q$602:$Q$603)</f>
        <v>212117869.69999999</v>
      </c>
      <c r="AE587" s="68">
        <f>DSUM($C$1:$BV$566,AD599+1,$Q$602:$Q$603)</f>
        <v>10078954.16</v>
      </c>
      <c r="AF587" s="64">
        <f>DSUM($C$1:$BV$566,AE599+1,$Q$602:$Q$603)</f>
        <v>16774440.482230997</v>
      </c>
      <c r="AG587" s="67">
        <f t="shared" si="218"/>
        <v>43111485.759820729</v>
      </c>
      <c r="AH587" s="64">
        <f>DSUM($C$1:$BV$566,AG599+1,$Q$602:$Q$603)</f>
        <v>200034729.61999995</v>
      </c>
      <c r="AI587" s="68">
        <f>DSUM($C$1:$BV$566,AH599+1,$Q$602:$Q$603)</f>
        <v>14183778.140000001</v>
      </c>
      <c r="AJ587" s="65">
        <f>DSUM($C$1:$BV$566,AI599+1,$Q$602:$Q$603)</f>
        <v>14911167.154837003</v>
      </c>
      <c r="AK587" s="67">
        <f t="shared" si="219"/>
        <v>48799756.865032591</v>
      </c>
      <c r="AL587" s="65">
        <f>DSUM($C$1:$BV$566,AL599,$Q$602:$Q$603)</f>
        <v>250249634.39000002</v>
      </c>
      <c r="AM587" s="106">
        <f>DSUM($C$1:$BV$566,AM599,$Q$602:$Q$603)</f>
        <v>15607341.07</v>
      </c>
      <c r="AN587" s="65">
        <f>DSUM($C$1:$BV$566,AN599,$Q$602:$Q$603)</f>
        <v>18241575.898531999</v>
      </c>
      <c r="AO587" s="67">
        <f t="shared" si="220"/>
        <v>58544743.48429361</v>
      </c>
      <c r="AP587" s="107"/>
      <c r="AQ587" s="107"/>
      <c r="AR587" s="107"/>
      <c r="AS587" s="107"/>
      <c r="AT587" s="107"/>
      <c r="AU587" s="107"/>
      <c r="AV587" s="64">
        <f>DSUM($C$1:$BV$566,AU599+1,$Q$602:$Q$603)</f>
        <v>47467</v>
      </c>
      <c r="AW587" s="64">
        <f>DSUM($C$1:$BV$566,AV599+1,$Q$602:$Q$603)</f>
        <v>45555</v>
      </c>
      <c r="AX587" s="64">
        <f>DSUM($C$1:$BV$566,AW599+1,$Q$602:$Q$603)</f>
        <v>48706</v>
      </c>
      <c r="AY587" s="64">
        <f>DSUM($C$1:$BV$566,AX599+1,$Q$602:$Q$603)</f>
        <v>50882</v>
      </c>
      <c r="AZ587" s="64"/>
      <c r="BA587" s="64"/>
      <c r="BB587" s="64"/>
      <c r="BC587" s="64"/>
      <c r="BD587" s="72">
        <f t="shared" si="207"/>
        <v>45510712.579999998</v>
      </c>
      <c r="BE587" s="73">
        <f t="shared" si="208"/>
        <v>472.2</v>
      </c>
      <c r="BF587" s="74">
        <f t="shared" si="221"/>
        <v>486.58</v>
      </c>
      <c r="BG587" s="66">
        <f t="shared" si="209"/>
        <v>1385958.7799999996</v>
      </c>
      <c r="BH587" s="75">
        <f t="shared" si="210"/>
        <v>5.19762247684002E-4</v>
      </c>
      <c r="BI587" s="76">
        <f t="shared" si="211"/>
        <v>5.19762247684002E-4</v>
      </c>
      <c r="BJ587" s="76">
        <f>+BI587-'Izračun udjela za 2024. (euri)'!BI587</f>
        <v>-3.9547355176197067E-7</v>
      </c>
    </row>
    <row r="588" spans="1:62" ht="18.75" customHeight="1" x14ac:dyDescent="0.25">
      <c r="A588" s="60">
        <v>1</v>
      </c>
      <c r="B588" s="61">
        <v>916</v>
      </c>
      <c r="C588" s="61">
        <v>16</v>
      </c>
      <c r="D588" s="79" t="s">
        <v>715</v>
      </c>
      <c r="E588" s="62" t="s">
        <v>731</v>
      </c>
      <c r="F588" s="64">
        <f>DSUM($C$1:$BA$566,E599+1,$R$602:$R$603)</f>
        <v>143113</v>
      </c>
      <c r="G588" s="105">
        <v>0.17</v>
      </c>
      <c r="H588" s="64">
        <f>DSUM($C$1:$BV$566,G599+1,$R$602:$R$603)</f>
        <v>173708642.99000004</v>
      </c>
      <c r="I588" s="65">
        <f>DSUM($C$1:$BV$566,H599+1,$R$602:$R$603)</f>
        <v>14538379.690600002</v>
      </c>
      <c r="J588" s="66">
        <f t="shared" si="212"/>
        <v>27058944.760898009</v>
      </c>
      <c r="K588" s="64">
        <f>DSUM($C$1:$BV$566,J599+1,$R$602:$R$603)</f>
        <v>163472765.46000001</v>
      </c>
      <c r="L588" s="65">
        <f>DSUM($C$1:$BV$566,K599+1,$R$602:$R$603)</f>
        <v>14227938.040199999</v>
      </c>
      <c r="M588" s="66">
        <f t="shared" si="213"/>
        <v>25371620.661366004</v>
      </c>
      <c r="N588" s="64">
        <f>DSUM($C$1:$BV$566,M599+1,$R$602:$R$603)</f>
        <v>153008208.56000003</v>
      </c>
      <c r="O588" s="65">
        <f>DSUM($C$1:$BV$566,N599+1,$R$602:$R$603)</f>
        <v>11111148.782999998</v>
      </c>
      <c r="P588" s="66">
        <f t="shared" si="214"/>
        <v>24122500.162090007</v>
      </c>
      <c r="Q588" s="64">
        <f>DSUM($C$1:$BV$566,P599+1,$R$602:$R$603)</f>
        <v>160689457.68000001</v>
      </c>
      <c r="R588" s="65">
        <f>DSUM($C$1:$BV$566,Q599+1,$R$602:$R$603)</f>
        <v>11762250.477200001</v>
      </c>
      <c r="S588" s="66">
        <f t="shared" si="215"/>
        <v>25317625.224476002</v>
      </c>
      <c r="T588" s="64">
        <f>DSUM($C$1:$BV$566,S599+1,$R$602:$R$603)</f>
        <v>134946434.41</v>
      </c>
      <c r="U588" s="65">
        <f>DSUM($C$1:$BV$566,T599+1,$R$602:$R$603)</f>
        <v>10775403.848231997</v>
      </c>
      <c r="V588" s="66">
        <f t="shared" si="216"/>
        <v>21109075.19550056</v>
      </c>
      <c r="W588" s="64">
        <f>DSUM($C$1:$BV$566,V599+1,$R$602:$R$603)</f>
        <v>180601828.94000006</v>
      </c>
      <c r="X588" s="65">
        <f>DSUM($C$1:$BV$566,W599+1,$R$602:$R$603)</f>
        <v>12828258.583415998</v>
      </c>
      <c r="Y588" s="66">
        <f t="shared" si="222"/>
        <v>28521506.960619293</v>
      </c>
      <c r="Z588" s="64">
        <f>DSUM($C$1:$BV$566,Y599+1,$R$602:$R$603)</f>
        <v>211673355.52000001</v>
      </c>
      <c r="AA588" s="106">
        <f>DSUM($C$1:$BV$566,Z599+1,$R$602:$R$603)</f>
        <v>472951.79</v>
      </c>
      <c r="AB588" s="65">
        <f>DSUM($C$1:$BV$566,AA599+1,$R$602:$R$603)</f>
        <v>15429850.259146001</v>
      </c>
      <c r="AC588" s="67">
        <f t="shared" si="217"/>
        <v>33348569.090045184</v>
      </c>
      <c r="AD588" s="64">
        <f>DSUM($C$1:$BV$566,AC599+1,$R$602:$R$603)</f>
        <v>222882611.74000001</v>
      </c>
      <c r="AE588" s="68">
        <f>DSUM($C$1:$BV$566,AD599+1,$R$602:$R$603)</f>
        <v>166465.71000000002</v>
      </c>
      <c r="AF588" s="64">
        <f>DSUM($C$1:$BV$566,AE599+1,$R$602:$R$603)</f>
        <v>16586200.484908</v>
      </c>
      <c r="AG588" s="67">
        <f t="shared" si="218"/>
        <v>35115785.742665648</v>
      </c>
      <c r="AH588" s="64">
        <f>DSUM($C$1:$BV$566,AG599+1,$R$602:$R$603)</f>
        <v>198747134.50000003</v>
      </c>
      <c r="AI588" s="68">
        <f>DSUM($C$1:$BV$566,AH599+1,$R$602:$R$603)</f>
        <v>210085.69</v>
      </c>
      <c r="AJ588" s="65">
        <f>DSUM($C$1:$BV$566,AI599+1,$R$602:$R$603)</f>
        <v>11746286.563054001</v>
      </c>
      <c r="AK588" s="67">
        <f t="shared" si="219"/>
        <v>37505452.449389212</v>
      </c>
      <c r="AL588" s="65">
        <f>DSUM($C$1:$BV$566,AL599,$R$602:$R$603)</f>
        <v>234906281.16999996</v>
      </c>
      <c r="AM588" s="106">
        <f>DSUM($C$1:$BV$566,AM599,$R$602:$R$603)</f>
        <v>141559.15</v>
      </c>
      <c r="AN588" s="65">
        <f>DSUM($C$1:$BV$566,AN599,$R$602:$R$603)</f>
        <v>13530833.105839001</v>
      </c>
      <c r="AO588" s="67">
        <f t="shared" si="220"/>
        <v>44403377.78283219</v>
      </c>
      <c r="AP588" s="107"/>
      <c r="AQ588" s="107"/>
      <c r="AR588" s="107"/>
      <c r="AS588" s="107"/>
      <c r="AT588" s="107"/>
      <c r="AU588" s="107"/>
      <c r="AV588" s="64">
        <f>DSUM($C$1:$BV$566,AU599+1,$R$602:$R$603)</f>
        <v>265</v>
      </c>
      <c r="AW588" s="64">
        <f>DSUM($C$1:$BV$566,AV599+1,$R$602:$R$603)</f>
        <v>289</v>
      </c>
      <c r="AX588" s="64">
        <f>DSUM($C$1:$BV$566,AW599+1,$R$602:$R$603)</f>
        <v>491</v>
      </c>
      <c r="AY588" s="64">
        <f>DSUM($C$1:$BV$566,AX599+1,$R$602:$R$603)</f>
        <v>522</v>
      </c>
      <c r="AZ588" s="64"/>
      <c r="BA588" s="64"/>
      <c r="BB588" s="64"/>
      <c r="BC588" s="64"/>
      <c r="BD588" s="72">
        <f t="shared" si="207"/>
        <v>35778938.409999996</v>
      </c>
      <c r="BE588" s="73">
        <f t="shared" si="208"/>
        <v>250</v>
      </c>
      <c r="BF588" s="74">
        <f t="shared" si="221"/>
        <v>486.58</v>
      </c>
      <c r="BG588" s="66">
        <f t="shared" si="209"/>
        <v>33857673.539999999</v>
      </c>
      <c r="BH588" s="75">
        <f t="shared" si="210"/>
        <v>1.2697304389169184E-2</v>
      </c>
      <c r="BI588" s="76">
        <f t="shared" si="211"/>
        <v>1.26973043891692E-2</v>
      </c>
      <c r="BJ588" s="76">
        <f>+BI588-'Izračun udjela za 2024. (euri)'!BI588</f>
        <v>-2.1802294250007626E-7</v>
      </c>
    </row>
    <row r="589" spans="1:62" ht="15.75" customHeight="1" x14ac:dyDescent="0.25">
      <c r="A589" s="60">
        <v>1</v>
      </c>
      <c r="B589" s="61">
        <v>917</v>
      </c>
      <c r="C589" s="61">
        <v>17</v>
      </c>
      <c r="D589" s="79" t="s">
        <v>715</v>
      </c>
      <c r="E589" s="62" t="s">
        <v>732</v>
      </c>
      <c r="F589" s="64">
        <f>DSUM($C$1:$BA$566,E599+1,$S$602:$S$603)</f>
        <v>423407</v>
      </c>
      <c r="G589" s="105">
        <v>0.17</v>
      </c>
      <c r="H589" s="64">
        <f>DSUM($C$1:$BV$566,G599+1,$S$602:$S$603)</f>
        <v>1049023328.2800001</v>
      </c>
      <c r="I589" s="65">
        <f>DSUM($C$1:$BV$566,H599+1,$S$602:$S$603)</f>
        <v>85823298.451799944</v>
      </c>
      <c r="J589" s="66">
        <f t="shared" si="212"/>
        <v>163744005.07079402</v>
      </c>
      <c r="K589" s="64">
        <f>DSUM($C$1:$BV$566,J599+1,$S$602:$S$603)</f>
        <v>1060102492.4100001</v>
      </c>
      <c r="L589" s="65">
        <f>DSUM($C$1:$BV$566,K599+1,$S$602:$S$603)</f>
        <v>85257100.043200001</v>
      </c>
      <c r="M589" s="66">
        <f t="shared" si="213"/>
        <v>165723716.70235601</v>
      </c>
      <c r="N589" s="64">
        <f>DSUM($C$1:$BV$566,M599+1,$S$602:$S$603)</f>
        <v>937994579.59000003</v>
      </c>
      <c r="O589" s="65">
        <f>DSUM($C$1:$BV$566,N599+1,$S$602:$S$603)</f>
        <v>74459828.988700017</v>
      </c>
      <c r="P589" s="66">
        <f t="shared" si="214"/>
        <v>146800907.60222101</v>
      </c>
      <c r="Q589" s="64">
        <f>DSUM($C$1:$BV$566,P599+1,$S$602:$S$603)</f>
        <v>994997902.7900002</v>
      </c>
      <c r="R589" s="65">
        <f>DSUM($C$1:$BV$566,Q599+1,$S$602:$S$603)</f>
        <v>80007987.431699991</v>
      </c>
      <c r="S589" s="66">
        <f t="shared" si="215"/>
        <v>155548285.61091104</v>
      </c>
      <c r="T589" s="64">
        <f>DSUM($C$1:$BV$566,S599+1,$S$602:$S$603)</f>
        <v>959161925.08999979</v>
      </c>
      <c r="U589" s="65">
        <f>DSUM($C$1:$BV$566,T599+1,$S$602:$S$603)</f>
        <v>80898125.302957997</v>
      </c>
      <c r="V589" s="66">
        <f t="shared" si="216"/>
        <v>149304845.96379712</v>
      </c>
      <c r="W589" s="64">
        <f>DSUM($C$1:$BV$566,V599+1,$S$602:$S$603)</f>
        <v>1136484061.52</v>
      </c>
      <c r="X589" s="65">
        <f>DSUM($C$1:$BV$566,W599+1,$S$602:$S$603)</f>
        <v>116282637.50187099</v>
      </c>
      <c r="Y589" s="66">
        <f t="shared" si="222"/>
        <v>173434242.08308193</v>
      </c>
      <c r="Z589" s="64">
        <f>DSUM($C$1:$BV$566,Y599+1,$S$602:$S$603)</f>
        <v>1250230666.9899995</v>
      </c>
      <c r="AA589" s="106">
        <f>DSUM($C$1:$BV$566,Z599+1,$S$602:$S$603)</f>
        <v>46779827.030000001</v>
      </c>
      <c r="AB589" s="65">
        <f>DSUM($C$1:$BV$566,AA599+1,$S$602:$S$603)</f>
        <v>128286406.84695099</v>
      </c>
      <c r="AC589" s="67">
        <f t="shared" si="217"/>
        <v>222009958.62921828</v>
      </c>
      <c r="AD589" s="64">
        <f>DSUM($C$1:$BV$566,AC599+1,$S$602:$S$603)</f>
        <v>1171463812.2100008</v>
      </c>
      <c r="AE589" s="68">
        <f>DSUM($C$1:$BV$566,AD599+1,$S$602:$S$603)</f>
        <v>31398109.990000002</v>
      </c>
      <c r="AF589" s="64">
        <f>DSUM($C$1:$BV$566,AE599+1,$S$602:$S$603)</f>
        <v>118643080.40930399</v>
      </c>
      <c r="AG589" s="67">
        <f t="shared" si="218"/>
        <v>211492770.70781845</v>
      </c>
      <c r="AH589" s="64">
        <f>DSUM($C$1:$BV$566,AG599+1,$S$602:$S$603)</f>
        <v>1082973753.98</v>
      </c>
      <c r="AI589" s="68">
        <f>DSUM($C$1:$BV$566,AH599+1,$S$602:$S$603)</f>
        <v>49803899.620000012</v>
      </c>
      <c r="AJ589" s="65">
        <f>DSUM($C$1:$BV$566,AI599+1,$S$602:$S$603)</f>
        <v>107157096.94787899</v>
      </c>
      <c r="AK589" s="67">
        <f t="shared" si="219"/>
        <v>234087251.48242423</v>
      </c>
      <c r="AL589" s="65">
        <f>DSUM($C$1:$BV$566,AL599,$S$602:$S$603)</f>
        <v>1357672105.8400004</v>
      </c>
      <c r="AM589" s="106">
        <f>DSUM($C$1:$BV$566,AM599,$S$602:$S$603)</f>
        <v>53109521.080000021</v>
      </c>
      <c r="AN589" s="65">
        <f>DSUM($C$1:$BV$566,AN599,$S$602:$S$603)</f>
        <v>132980749.93631302</v>
      </c>
      <c r="AO589" s="67">
        <f t="shared" si="220"/>
        <v>284390566.96473753</v>
      </c>
      <c r="AP589" s="107"/>
      <c r="AQ589" s="107"/>
      <c r="AR589" s="107"/>
      <c r="AS589" s="107"/>
      <c r="AT589" s="107"/>
      <c r="AU589" s="107"/>
      <c r="AV589" s="64">
        <f>DSUM($C$1:$BV$566,AU599+1,$S$602:$S$603)</f>
        <v>153851</v>
      </c>
      <c r="AW589" s="64">
        <f>DSUM($C$1:$BV$566,AV599+1,$S$602:$S$603)</f>
        <v>148435</v>
      </c>
      <c r="AX589" s="64">
        <f>DSUM($C$1:$BV$566,AW599+1,$S$602:$S$603)</f>
        <v>162949</v>
      </c>
      <c r="AY589" s="64">
        <f>DSUM($C$1:$BV$566,AX599+1,$S$602:$S$603)</f>
        <v>166914</v>
      </c>
      <c r="AZ589" s="64"/>
      <c r="BA589" s="64"/>
      <c r="BB589" s="64"/>
      <c r="BC589" s="64"/>
      <c r="BD589" s="72">
        <f t="shared" si="207"/>
        <v>225082957.97</v>
      </c>
      <c r="BE589" s="73">
        <f t="shared" si="208"/>
        <v>531.6</v>
      </c>
      <c r="BF589" s="74">
        <f t="shared" si="221"/>
        <v>486.58</v>
      </c>
      <c r="BG589" s="66">
        <f t="shared" si="209"/>
        <v>0</v>
      </c>
      <c r="BH589" s="75">
        <f t="shared" si="210"/>
        <v>0</v>
      </c>
      <c r="BI589" s="76">
        <f t="shared" si="211"/>
        <v>0</v>
      </c>
      <c r="BJ589" s="76">
        <f>+BI589-'Izračun udjela za 2024. (euri)'!BI589</f>
        <v>0</v>
      </c>
    </row>
    <row r="590" spans="1:62" ht="15.75" customHeight="1" x14ac:dyDescent="0.25">
      <c r="A590" s="60">
        <v>1</v>
      </c>
      <c r="B590" s="61">
        <v>918</v>
      </c>
      <c r="C590" s="61">
        <v>18</v>
      </c>
      <c r="D590" s="79" t="s">
        <v>715</v>
      </c>
      <c r="E590" s="62" t="s">
        <v>733</v>
      </c>
      <c r="F590" s="64">
        <f>DSUM($C$1:$BA$566,E599+1,$T$602:$T$603)</f>
        <v>195237</v>
      </c>
      <c r="G590" s="105">
        <v>0.17</v>
      </c>
      <c r="H590" s="64">
        <f>DSUM($C$1:$BV$566,G599+1,$T$602:$T$603)</f>
        <v>646918307.62999988</v>
      </c>
      <c r="I590" s="65">
        <f>DSUM($C$1:$BV$566,H599+1,$T$602:$T$603)</f>
        <v>30198394.730999995</v>
      </c>
      <c r="J590" s="66">
        <f t="shared" si="212"/>
        <v>104842385.19283</v>
      </c>
      <c r="K590" s="64">
        <f>DSUM($C$1:$BV$566,J599+1,$T$602:$T$603)</f>
        <v>670873610.51999998</v>
      </c>
      <c r="L590" s="65">
        <f>DSUM($C$1:$BV$566,K599+1,$T$602:$T$603)</f>
        <v>31961702.242800001</v>
      </c>
      <c r="M590" s="66">
        <f t="shared" si="213"/>
        <v>108615024.407124</v>
      </c>
      <c r="N590" s="64">
        <f>DSUM($C$1:$BV$566,M599+1,$T$602:$T$603)</f>
        <v>615548580.48999977</v>
      </c>
      <c r="O590" s="65">
        <f>DSUM($C$1:$BV$566,N599+1,$T$602:$T$603)</f>
        <v>37548269.307599999</v>
      </c>
      <c r="P590" s="66">
        <f t="shared" si="214"/>
        <v>98260052.901007965</v>
      </c>
      <c r="Q590" s="64">
        <f>DSUM($C$1:$BV$566,P599+1,$T$602:$T$603)</f>
        <v>648968329.21000004</v>
      </c>
      <c r="R590" s="65">
        <f>DSUM($C$1:$BV$566,Q599+1,$T$602:$T$603)</f>
        <v>39450489.734100007</v>
      </c>
      <c r="S590" s="66">
        <f t="shared" si="215"/>
        <v>103618032.71090302</v>
      </c>
      <c r="T590" s="64">
        <f>DSUM($C$1:$BV$566,S599+1,$T$602:$T$603)</f>
        <v>621580982.27999985</v>
      </c>
      <c r="U590" s="65">
        <f>DSUM($C$1:$BV$566,T599+1,$T$602:$T$603)</f>
        <v>37180463.36842899</v>
      </c>
      <c r="V590" s="66">
        <f t="shared" si="216"/>
        <v>99348088.214967057</v>
      </c>
      <c r="W590" s="64">
        <f>DSUM($C$1:$BV$566,V599+1,$T$602:$T$603)</f>
        <v>721342413.84000015</v>
      </c>
      <c r="X590" s="65">
        <f>DSUM($C$1:$BV$566,W599+1,$T$602:$T$603)</f>
        <v>43532791.791022994</v>
      </c>
      <c r="Y590" s="66">
        <f t="shared" si="222"/>
        <v>115227635.74832612</v>
      </c>
      <c r="Z590" s="64">
        <f>DSUM($C$1:$BV$566,Y599+1,$T$602:$T$603)</f>
        <v>749645238.5200001</v>
      </c>
      <c r="AA590" s="106">
        <f>DSUM($C$1:$BV$566,Z599+1,$T$602:$T$603)</f>
        <v>23656412.699999992</v>
      </c>
      <c r="AB590" s="65">
        <f>DSUM($C$1:$BV$566,AA599+1,$T$602:$T$603)</f>
        <v>44279144.783430986</v>
      </c>
      <c r="AC590" s="67">
        <f t="shared" si="217"/>
        <v>137883120.77621675</v>
      </c>
      <c r="AD590" s="64">
        <f>DSUM($C$1:$BV$566,AC599+1,$T$602:$T$603)</f>
        <v>619295482.15999997</v>
      </c>
      <c r="AE590" s="68">
        <f>DSUM($C$1:$BV$566,AD599+1,$T$602:$T$603)</f>
        <v>18130572.620000008</v>
      </c>
      <c r="AF590" s="64">
        <f>DSUM($C$1:$BV$566,AE599+1,$T$602:$T$603)</f>
        <v>37630823.825872995</v>
      </c>
      <c r="AG590" s="67">
        <f t="shared" si="218"/>
        <v>117221814.5714016</v>
      </c>
      <c r="AH590" s="64">
        <f>DSUM($C$1:$BV$566,AG599+1,$T$602:$T$603)</f>
        <v>604643455.19000018</v>
      </c>
      <c r="AI590" s="68">
        <f>DSUM($C$1:$BV$566,AH599+1,$T$602:$T$603)</f>
        <v>26485768.470000003</v>
      </c>
      <c r="AJ590" s="65">
        <f>DSUM($C$1:$BV$566,AI599+1,$T$602:$T$603)</f>
        <v>36166679.316280007</v>
      </c>
      <c r="AK590" s="67">
        <f t="shared" si="219"/>
        <v>137740601.48074403</v>
      </c>
      <c r="AL590" s="65">
        <f>DSUM($C$1:$BV$566,AL599,$T$602:$T$603)</f>
        <v>809938766.60000002</v>
      </c>
      <c r="AM590" s="106">
        <f>DSUM($C$1:$BV$566,AM599,$T$602:$T$603)</f>
        <v>28888236.229999993</v>
      </c>
      <c r="AN590" s="65">
        <f>DSUM($C$1:$BV$566,AN599,$T$602:$T$603)</f>
        <v>47631834.612127014</v>
      </c>
      <c r="AO590" s="67">
        <f t="shared" si="220"/>
        <v>176679839.15157461</v>
      </c>
      <c r="AP590" s="107"/>
      <c r="AQ590" s="107"/>
      <c r="AR590" s="107"/>
      <c r="AS590" s="107"/>
      <c r="AT590" s="107"/>
      <c r="AU590" s="107"/>
      <c r="AV590" s="64">
        <f>DSUM($C$1:$BV$566,AU599+1,$T$602:$T$603)</f>
        <v>86245</v>
      </c>
      <c r="AW590" s="64">
        <f>DSUM($C$1:$BV$566,AV599+1,$T$602:$T$603)</f>
        <v>84004</v>
      </c>
      <c r="AX590" s="64">
        <f>DSUM($C$1:$BV$566,AW599+1,$T$602:$T$603)</f>
        <v>97808</v>
      </c>
      <c r="AY590" s="64">
        <f>DSUM($C$1:$BV$566,AX599+1,$T$602:$T$603)</f>
        <v>99987</v>
      </c>
      <c r="AZ590" s="64"/>
      <c r="BA590" s="64"/>
      <c r="BB590" s="64"/>
      <c r="BC590" s="64"/>
      <c r="BD590" s="72">
        <f t="shared" si="207"/>
        <v>136950602.34999999</v>
      </c>
      <c r="BE590" s="73">
        <f t="shared" si="208"/>
        <v>701.46</v>
      </c>
      <c r="BF590" s="74">
        <f t="shared" si="221"/>
        <v>486.58</v>
      </c>
      <c r="BG590" s="66">
        <f t="shared" si="209"/>
        <v>0</v>
      </c>
      <c r="BH590" s="75">
        <f t="shared" si="210"/>
        <v>0</v>
      </c>
      <c r="BI590" s="76">
        <f t="shared" si="211"/>
        <v>0</v>
      </c>
      <c r="BJ590" s="76">
        <f>+BI590-'Izračun udjela za 2024. (euri)'!BI590</f>
        <v>0</v>
      </c>
    </row>
    <row r="591" spans="1:62" ht="31.5" customHeight="1" x14ac:dyDescent="0.25">
      <c r="A591" s="60">
        <v>1</v>
      </c>
      <c r="B591" s="61">
        <v>919</v>
      </c>
      <c r="C591" s="61">
        <v>19</v>
      </c>
      <c r="D591" s="79" t="s">
        <v>715</v>
      </c>
      <c r="E591" s="62" t="s">
        <v>734</v>
      </c>
      <c r="F591" s="64">
        <f>DSUM($C$1:$BA$566,E599+1,$U$602:$U$603)</f>
        <v>115564</v>
      </c>
      <c r="G591" s="105">
        <v>0.17</v>
      </c>
      <c r="H591" s="64">
        <f>DSUM($C$1:$BV$566,G599+1,$U$602:$U$603)</f>
        <v>291323164.98999995</v>
      </c>
      <c r="I591" s="65">
        <f>DSUM($C$1:$BV$566,H599+1,$U$602:$U$603)</f>
        <v>26224381.461199999</v>
      </c>
      <c r="J591" s="66">
        <f t="shared" si="212"/>
        <v>45066793.199895993</v>
      </c>
      <c r="K591" s="64">
        <f>DSUM($C$1:$BV$566,J599+1,$U$602:$U$603)</f>
        <v>304665706.37</v>
      </c>
      <c r="L591" s="65">
        <f>DSUM($C$1:$BV$566,K599+1,$U$602:$U$603)</f>
        <v>26848941.519299999</v>
      </c>
      <c r="M591" s="66">
        <f t="shared" si="213"/>
        <v>47228850.024619006</v>
      </c>
      <c r="N591" s="64">
        <f>DSUM($C$1:$BV$566,M599+1,$U$602:$U$603)</f>
        <v>300980458.76999998</v>
      </c>
      <c r="O591" s="65">
        <f>DSUM($C$1:$BV$566,N599+1,$U$602:$U$603)</f>
        <v>25191351.228300001</v>
      </c>
      <c r="P591" s="66">
        <f t="shared" si="214"/>
        <v>46884148.282089002</v>
      </c>
      <c r="Q591" s="64">
        <f>DSUM($C$1:$BV$566,P599+1,$U$602:$U$603)</f>
        <v>324761854.68000001</v>
      </c>
      <c r="R591" s="65">
        <f>DSUM($C$1:$BV$566,Q599+1,$U$602:$U$603)</f>
        <v>27725481.498299997</v>
      </c>
      <c r="S591" s="66">
        <f t="shared" si="215"/>
        <v>50496183.440889001</v>
      </c>
      <c r="T591" s="64">
        <f>DSUM($C$1:$BV$566,S599+1,$U$602:$U$603)</f>
        <v>311564505.83000004</v>
      </c>
      <c r="U591" s="65">
        <f>DSUM($C$1:$BV$566,T599+1,$U$602:$U$603)</f>
        <v>26678223.262421999</v>
      </c>
      <c r="V591" s="66">
        <f t="shared" si="216"/>
        <v>48430668.036488265</v>
      </c>
      <c r="W591" s="64">
        <f>DSUM($C$1:$BV$566,V599+1,$U$602:$U$603)</f>
        <v>366212306.12</v>
      </c>
      <c r="X591" s="65">
        <f>DSUM($C$1:$BV$566,W599+1,$U$602:$U$603)</f>
        <v>31330345.883872997</v>
      </c>
      <c r="Y591" s="66">
        <f t="shared" si="222"/>
        <v>56929933.2401416</v>
      </c>
      <c r="Z591" s="64">
        <f>DSUM($C$1:$BV$566,Y599+1,$U$602:$U$603)</f>
        <v>405447839.93000007</v>
      </c>
      <c r="AA591" s="106">
        <f>DSUM($C$1:$BV$566,Z599+1,$U$602:$U$603)</f>
        <v>18781369.249999996</v>
      </c>
      <c r="AB591" s="65">
        <f>DSUM($C$1:$BV$566,AA599+1,$U$602:$U$603)</f>
        <v>34300740.946153991</v>
      </c>
      <c r="AC591" s="67">
        <f t="shared" si="217"/>
        <v>70382674.05475384</v>
      </c>
      <c r="AD591" s="64">
        <f>DSUM($C$1:$BV$566,AC599+1,$U$602:$U$603)</f>
        <v>322317987.9600001</v>
      </c>
      <c r="AE591" s="68">
        <f>DSUM($C$1:$BV$566,AD599+1,$U$602:$U$603)</f>
        <v>12953490.479999993</v>
      </c>
      <c r="AF591" s="64">
        <f>DSUM($C$1:$BV$566,AE599+1,$U$602:$U$603)</f>
        <v>26493025.590410996</v>
      </c>
      <c r="AG591" s="67">
        <f t="shared" si="218"/>
        <v>58640050.221230149</v>
      </c>
      <c r="AH591" s="64">
        <f>DSUM($C$1:$BV$566,AG599+1,$U$602:$U$603)</f>
        <v>283364214.05000007</v>
      </c>
      <c r="AI591" s="68">
        <f>DSUM($C$1:$BV$566,AH599+1,$U$602:$U$603)</f>
        <v>21628637.830000006</v>
      </c>
      <c r="AJ591" s="65">
        <f>DSUM($C$1:$BV$566,AI599+1,$U$602:$U$603)</f>
        <v>22664193.041093003</v>
      </c>
      <c r="AK591" s="67">
        <f t="shared" si="219"/>
        <v>61040676.635781407</v>
      </c>
      <c r="AL591" s="65">
        <f>DSUM($C$1:$BV$566,AL599,$U$602:$U$603)</f>
        <v>377009776.09999996</v>
      </c>
      <c r="AM591" s="106">
        <f>DSUM($C$1:$BV$566,AM599,$U$602:$U$603)</f>
        <v>23259410.729999997</v>
      </c>
      <c r="AN591" s="65">
        <f>DSUM($C$1:$BV$566,AN599,$U$602:$U$603)</f>
        <v>31151727.104607996</v>
      </c>
      <c r="AO591" s="67">
        <f t="shared" si="220"/>
        <v>78324227.653078392</v>
      </c>
      <c r="AP591" s="107"/>
      <c r="AQ591" s="107"/>
      <c r="AR591" s="107"/>
      <c r="AS591" s="107"/>
      <c r="AT591" s="107"/>
      <c r="AU591" s="107"/>
      <c r="AV591" s="64">
        <f>DSUM($C$1:$BV$566,AU599+1,$U$602:$U$603)</f>
        <v>41100</v>
      </c>
      <c r="AW591" s="64">
        <f>DSUM($C$1:$BV$566,AV599+1,$U$602:$U$603)</f>
        <v>41380</v>
      </c>
      <c r="AX591" s="64">
        <f>DSUM($C$1:$BV$566,AW599+1,$U$602:$U$603)</f>
        <v>44088</v>
      </c>
      <c r="AY591" s="64">
        <f>DSUM($C$1:$BV$566,AX599+1,$U$602:$U$603)</f>
        <v>46015</v>
      </c>
      <c r="AZ591" s="64"/>
      <c r="BA591" s="64"/>
      <c r="BB591" s="64"/>
      <c r="BC591" s="64"/>
      <c r="BD591" s="72">
        <f t="shared" si="207"/>
        <v>65063512.359999999</v>
      </c>
      <c r="BE591" s="73">
        <f t="shared" si="208"/>
        <v>563.01</v>
      </c>
      <c r="BF591" s="74">
        <f t="shared" si="221"/>
        <v>486.58</v>
      </c>
      <c r="BG591" s="66">
        <f t="shared" si="209"/>
        <v>0</v>
      </c>
      <c r="BH591" s="75">
        <f t="shared" si="210"/>
        <v>0</v>
      </c>
      <c r="BI591" s="76">
        <f t="shared" si="211"/>
        <v>0</v>
      </c>
      <c r="BJ591" s="76">
        <f>+BI591-'Izračun udjela za 2024. (euri)'!BI591</f>
        <v>0</v>
      </c>
    </row>
    <row r="592" spans="1:62" ht="15.75" customHeight="1" x14ac:dyDescent="0.25">
      <c r="A592" s="60">
        <v>1</v>
      </c>
      <c r="B592" s="61">
        <v>920</v>
      </c>
      <c r="C592" s="61">
        <v>20</v>
      </c>
      <c r="D592" s="79" t="s">
        <v>715</v>
      </c>
      <c r="E592" s="62" t="s">
        <v>735</v>
      </c>
      <c r="F592" s="64">
        <f>DSUM($C$1:$BA$566,E599+1,$V$602:$V$603)</f>
        <v>105250</v>
      </c>
      <c r="G592" s="105">
        <v>0.17</v>
      </c>
      <c r="H592" s="64">
        <f>DSUM($C$1:$BV$566,G599+1,$V$602:$V$603)</f>
        <v>182682206.24000001</v>
      </c>
      <c r="I592" s="65">
        <f>DSUM($C$1:$BV$566,H599+1,$V$602:$V$603)</f>
        <v>7139775.5250999993</v>
      </c>
      <c r="J592" s="66">
        <f t="shared" si="212"/>
        <v>29842213.221533004</v>
      </c>
      <c r="K592" s="64">
        <f>DSUM($C$1:$BV$566,J599+1,$V$602:$V$603)</f>
        <v>193961037.76000005</v>
      </c>
      <c r="L592" s="65">
        <f>DSUM($C$1:$BV$566,K599+1,$V$602:$V$603)</f>
        <v>7269003.4902999997</v>
      </c>
      <c r="M592" s="66">
        <f t="shared" si="213"/>
        <v>31737645.825849012</v>
      </c>
      <c r="N592" s="64">
        <f>DSUM($C$1:$BV$566,M599+1,$V$602:$V$603)</f>
        <v>161775653.72999996</v>
      </c>
      <c r="O592" s="65">
        <f>DSUM($C$1:$BV$566,N599+1,$V$602:$V$603)</f>
        <v>6389173.3198999995</v>
      </c>
      <c r="P592" s="66">
        <f t="shared" si="214"/>
        <v>26415701.669716995</v>
      </c>
      <c r="Q592" s="64">
        <f>DSUM($C$1:$BV$566,P599+1,$V$602:$V$603)</f>
        <v>189144053.52000001</v>
      </c>
      <c r="R592" s="65">
        <f>DSUM($C$1:$BV$566,Q599+1,$V$602:$V$603)</f>
        <v>7630321.5616999995</v>
      </c>
      <c r="S592" s="66">
        <f t="shared" si="215"/>
        <v>30857334.432911005</v>
      </c>
      <c r="T592" s="64">
        <f>DSUM($C$1:$BV$566,S599+1,$V$602:$V$603)</f>
        <v>184635838.33999997</v>
      </c>
      <c r="U592" s="65">
        <f>DSUM($C$1:$BV$566,T599+1,$V$602:$V$603)</f>
        <v>7710486.5256820004</v>
      </c>
      <c r="V592" s="66">
        <f t="shared" si="216"/>
        <v>30077309.808434058</v>
      </c>
      <c r="W592" s="64">
        <f>DSUM($C$1:$BV$566,V599+1,$V$602:$V$603)</f>
        <v>218195934.35999998</v>
      </c>
      <c r="X592" s="65">
        <f>DSUM($C$1:$BV$566,W599+1,$V$602:$V$603)</f>
        <v>8308882.7021840001</v>
      </c>
      <c r="Y592" s="66">
        <f t="shared" si="222"/>
        <v>35680798.781828724</v>
      </c>
      <c r="Z592" s="64">
        <f>DSUM($C$1:$BV$566,Y599+1,$V$602:$V$603)</f>
        <v>246511096.16999993</v>
      </c>
      <c r="AA592" s="106">
        <f>DSUM($C$1:$BV$566,Z599+1,$V$602:$V$603)</f>
        <v>523225.14</v>
      </c>
      <c r="AB592" s="65">
        <f>DSUM($C$1:$BV$566,AA599+1,$V$602:$V$603)</f>
        <v>9023552.6465670001</v>
      </c>
      <c r="AC592" s="67">
        <f t="shared" si="217"/>
        <v>40339779.125183605</v>
      </c>
      <c r="AD592" s="64">
        <f>DSUM($C$1:$BV$566,AC599+1,$V$602:$V$603)</f>
        <v>242917635.76000005</v>
      </c>
      <c r="AE592" s="68">
        <f>DSUM($C$1:$BV$566,AD599+1,$V$602:$V$603)</f>
        <v>153511.49</v>
      </c>
      <c r="AF592" s="64">
        <f>DSUM($C$1:$BV$566,AE599+1,$V$602:$V$603)</f>
        <v>8928504.0223730002</v>
      </c>
      <c r="AG592" s="67">
        <f t="shared" si="218"/>
        <v>39811470.442096598</v>
      </c>
      <c r="AH592" s="64">
        <f>DSUM($C$1:$BV$566,AG599+1,$V$602:$V$603)</f>
        <v>235282071.03999996</v>
      </c>
      <c r="AI592" s="68">
        <f>DSUM($C$1:$BV$566,AH599+1,$V$602:$V$603)</f>
        <v>118177.13</v>
      </c>
      <c r="AJ592" s="65">
        <f>DSUM($C$1:$BV$566,AI599+1,$V$602:$V$603)</f>
        <v>0</v>
      </c>
      <c r="AK592" s="67">
        <f t="shared" si="219"/>
        <v>47129678.781999998</v>
      </c>
      <c r="AL592" s="65">
        <f>DSUM($C$1:$BV$566,AL599,$V$602:$V$603)</f>
        <v>282460423.67000002</v>
      </c>
      <c r="AM592" s="106">
        <f>DSUM($C$1:$BV$566,AM599,$V$602:$V$603)</f>
        <v>89213.69</v>
      </c>
      <c r="AN592" s="65">
        <f>DSUM($C$1:$BV$566,AN599,$V$602:$V$603)</f>
        <v>0</v>
      </c>
      <c r="AO592" s="67">
        <f t="shared" si="220"/>
        <v>56601741.996000007</v>
      </c>
      <c r="AP592" s="107"/>
      <c r="AQ592" s="107"/>
      <c r="AR592" s="107"/>
      <c r="AS592" s="107"/>
      <c r="AT592" s="107"/>
      <c r="AU592" s="107"/>
      <c r="AV592" s="64">
        <f>DSUM($C$1:$BV$566,AU599+1,$V$602:$V$603)</f>
        <v>219</v>
      </c>
      <c r="AW592" s="64">
        <f>DSUM($C$1:$BV$566,AV599+1,$V$602:$V$603)</f>
        <v>233</v>
      </c>
      <c r="AX592" s="64">
        <f>DSUM($C$1:$BV$566,AW599+1,$V$602:$V$603)</f>
        <v>323</v>
      </c>
      <c r="AY592" s="64">
        <f>DSUM($C$1:$BV$566,AX599+1,$V$602:$V$603)</f>
        <v>425</v>
      </c>
      <c r="AZ592" s="64"/>
      <c r="BA592" s="64"/>
      <c r="BB592" s="64"/>
      <c r="BC592" s="64"/>
      <c r="BD592" s="72">
        <f t="shared" si="207"/>
        <v>43912693.829999998</v>
      </c>
      <c r="BE592" s="73">
        <f t="shared" si="208"/>
        <v>417.22</v>
      </c>
      <c r="BF592" s="74">
        <f t="shared" si="221"/>
        <v>486.58</v>
      </c>
      <c r="BG592" s="66">
        <f t="shared" si="209"/>
        <v>7300139.9999999953</v>
      </c>
      <c r="BH592" s="75">
        <f>+BG592/$BG$7</f>
        <v>2.7376984291032735E-3</v>
      </c>
      <c r="BI592" s="76">
        <f t="shared" si="211"/>
        <v>2.7376984291032701E-3</v>
      </c>
      <c r="BJ592" s="76">
        <f>+BI592-'Izračun udjela za 2024. (euri)'!BI592</f>
        <v>-1.3012981147598676E-6</v>
      </c>
    </row>
    <row r="593" spans="1:64" ht="15" x14ac:dyDescent="0.25">
      <c r="A593" s="60"/>
      <c r="B593" s="61"/>
      <c r="C593" s="61"/>
      <c r="D593" s="79"/>
      <c r="E593" s="62"/>
      <c r="F593" s="108"/>
      <c r="G593" s="109"/>
      <c r="H593" s="64"/>
      <c r="I593" s="65"/>
      <c r="J593" s="66"/>
      <c r="K593" s="109"/>
      <c r="L593" s="109"/>
      <c r="M593" s="110"/>
      <c r="N593" s="109"/>
      <c r="O593" s="109"/>
      <c r="P593" s="110"/>
      <c r="R593" s="109"/>
      <c r="S593" s="110"/>
      <c r="T593" s="110"/>
      <c r="U593" s="110"/>
      <c r="V593" s="111"/>
      <c r="W593" s="110"/>
      <c r="X593" s="110"/>
      <c r="Y593" s="111"/>
      <c r="Z593" s="110"/>
      <c r="AA593" s="112"/>
      <c r="AB593" s="110"/>
      <c r="AC593" s="111"/>
      <c r="AD593" s="110"/>
      <c r="AE593" s="112"/>
      <c r="AF593" s="110"/>
      <c r="AG593" s="111"/>
      <c r="AH593" s="110"/>
      <c r="AI593" s="112"/>
      <c r="AJ593" s="110"/>
      <c r="AK593" s="111"/>
      <c r="AL593" s="110"/>
      <c r="AM593" s="112"/>
      <c r="AN593" s="110"/>
      <c r="AO593" s="111"/>
      <c r="AP593" s="113"/>
      <c r="AQ593" s="113"/>
      <c r="AR593" s="113"/>
      <c r="AS593" s="113"/>
      <c r="AT593" s="113"/>
      <c r="AU593" s="113"/>
      <c r="AV593" s="110"/>
      <c r="AW593" s="110"/>
      <c r="AX593" s="110"/>
      <c r="AY593" s="110"/>
      <c r="AZ593" s="113"/>
      <c r="BA593" s="113"/>
      <c r="BB593" s="113"/>
      <c r="BC593" s="113"/>
      <c r="BD593" s="114"/>
      <c r="BE593" s="115"/>
      <c r="BF593" s="116"/>
      <c r="BG593" s="110"/>
      <c r="BH593" s="110"/>
    </row>
    <row r="594" spans="1:64" ht="15" x14ac:dyDescent="0.25">
      <c r="A594" s="117"/>
      <c r="B594" s="118"/>
      <c r="C594" s="118"/>
      <c r="D594" s="119"/>
      <c r="E594" s="119"/>
      <c r="F594" s="118"/>
      <c r="G594" s="120"/>
      <c r="H594" s="120"/>
      <c r="I594" s="120"/>
      <c r="J594" s="121"/>
      <c r="K594" s="120"/>
      <c r="L594" s="120"/>
      <c r="M594" s="121"/>
      <c r="N594" s="120"/>
      <c r="O594" s="120"/>
      <c r="P594" s="121"/>
      <c r="R594" s="120"/>
      <c r="S594" s="121"/>
      <c r="T594" s="121"/>
      <c r="U594" s="121"/>
      <c r="V594" s="121"/>
      <c r="W594" s="121"/>
      <c r="X594" s="121"/>
      <c r="Y594" s="121"/>
      <c r="Z594" s="121"/>
      <c r="AA594" s="122"/>
      <c r="AB594" s="121"/>
      <c r="AC594" s="121"/>
      <c r="AD594" s="121"/>
      <c r="AE594" s="122"/>
      <c r="AF594" s="121"/>
      <c r="AG594" s="121"/>
      <c r="AH594" s="121"/>
      <c r="AI594" s="122"/>
      <c r="AJ594" s="121"/>
      <c r="AK594" s="121"/>
      <c r="AL594" s="121"/>
      <c r="AM594" s="122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3"/>
      <c r="BE594" s="124"/>
      <c r="BF594" s="125"/>
      <c r="BG594" s="121"/>
      <c r="BH594" s="121"/>
    </row>
    <row r="595" spans="1:64" ht="15.75" thickBot="1" x14ac:dyDescent="0.25">
      <c r="A595" s="87">
        <v>20</v>
      </c>
      <c r="B595" s="88"/>
      <c r="C595" s="89" t="s">
        <v>693</v>
      </c>
      <c r="D595" s="90"/>
      <c r="E595" s="91" t="s">
        <v>694</v>
      </c>
      <c r="F595" s="126">
        <f t="shared" ref="F595:AY595" si="223">SUM(F573:F594)</f>
        <v>3104702</v>
      </c>
      <c r="G595" s="126">
        <f t="shared" si="223"/>
        <v>3.399999999999999</v>
      </c>
      <c r="H595" s="126">
        <f t="shared" si="223"/>
        <v>7279080649.1099987</v>
      </c>
      <c r="I595" s="126">
        <f t="shared" si="223"/>
        <v>517533883.42629987</v>
      </c>
      <c r="J595" s="126">
        <f t="shared" si="223"/>
        <v>1149462950.1662295</v>
      </c>
      <c r="K595" s="126">
        <f t="shared" si="223"/>
        <v>7414315823.5500002</v>
      </c>
      <c r="L595" s="126">
        <f t="shared" si="223"/>
        <v>528962604.6573</v>
      </c>
      <c r="M595" s="126">
        <f t="shared" si="223"/>
        <v>1170510047.2117591</v>
      </c>
      <c r="N595" s="126">
        <f t="shared" si="223"/>
        <v>6587742236.1800003</v>
      </c>
      <c r="O595" s="126">
        <f t="shared" si="223"/>
        <v>484238271.59780002</v>
      </c>
      <c r="P595" s="126">
        <f t="shared" si="223"/>
        <v>1037595673.9789741</v>
      </c>
      <c r="Q595" s="126">
        <f t="shared" si="223"/>
        <v>7102503187.4100008</v>
      </c>
      <c r="R595" s="126">
        <f t="shared" si="223"/>
        <v>524037496.78310007</v>
      </c>
      <c r="S595" s="127">
        <f t="shared" si="223"/>
        <v>1118339167.4065731</v>
      </c>
      <c r="T595" s="126">
        <f t="shared" si="223"/>
        <v>6601873216.46</v>
      </c>
      <c r="U595" s="126">
        <f t="shared" si="223"/>
        <v>490719136.03518492</v>
      </c>
      <c r="V595" s="127">
        <f t="shared" si="223"/>
        <v>1038896193.6722186</v>
      </c>
      <c r="W595" s="127">
        <f t="shared" si="223"/>
        <v>7832739079.5300007</v>
      </c>
      <c r="X595" s="127">
        <f t="shared" si="223"/>
        <v>597489849.36942291</v>
      </c>
      <c r="Y595" s="127">
        <f t="shared" si="223"/>
        <v>1229992369.1272981</v>
      </c>
      <c r="Z595" s="127">
        <f t="shared" si="223"/>
        <v>8656655467.9700012</v>
      </c>
      <c r="AA595" s="128">
        <f t="shared" si="223"/>
        <v>161174581.28999999</v>
      </c>
      <c r="AB595" s="127">
        <f t="shared" si="223"/>
        <v>653289985.87458086</v>
      </c>
      <c r="AC595" s="127">
        <f t="shared" si="223"/>
        <v>1469134628.1369212</v>
      </c>
      <c r="AD595" s="127">
        <f t="shared" si="223"/>
        <v>8193214979.3100014</v>
      </c>
      <c r="AE595" s="128">
        <f t="shared" si="223"/>
        <v>117246876.17999999</v>
      </c>
      <c r="AF595" s="127">
        <f t="shared" si="223"/>
        <v>609707625.90621996</v>
      </c>
      <c r="AG595" s="127">
        <f t="shared" si="223"/>
        <v>1403293556.1280432</v>
      </c>
      <c r="AH595" s="127">
        <f t="shared" si="223"/>
        <v>7592455476.3999996</v>
      </c>
      <c r="AI595" s="128">
        <f t="shared" si="223"/>
        <v>173317017.51000002</v>
      </c>
      <c r="AJ595" s="127">
        <f t="shared" si="223"/>
        <v>526022191.7429651</v>
      </c>
      <c r="AK595" s="127">
        <f>SUM(AK573:AK594)</f>
        <v>1552279453.4294076</v>
      </c>
      <c r="AL595" s="127">
        <f t="shared" ref="AL595" si="224">SUM(AL573:AL594)</f>
        <v>9434604923.2800007</v>
      </c>
      <c r="AM595" s="128">
        <f t="shared" si="223"/>
        <v>188449819.18000001</v>
      </c>
      <c r="AN595" s="127">
        <f t="shared" si="223"/>
        <v>639036427.88280594</v>
      </c>
      <c r="AO595" s="127">
        <f>SUM(AO573:AO594)</f>
        <v>1898755235.2434387</v>
      </c>
      <c r="AP595" s="127"/>
      <c r="AQ595" s="127"/>
      <c r="AR595" s="127"/>
      <c r="AS595" s="127"/>
      <c r="AT595" s="127"/>
      <c r="AU595" s="127">
        <f t="shared" si="223"/>
        <v>0</v>
      </c>
      <c r="AV595" s="127">
        <f t="shared" si="223"/>
        <v>533185</v>
      </c>
      <c r="AW595" s="127">
        <f t="shared" si="223"/>
        <v>525605</v>
      </c>
      <c r="AX595" s="127">
        <f t="shared" si="223"/>
        <v>578854</v>
      </c>
      <c r="AY595" s="127">
        <f t="shared" si="223"/>
        <v>591105</v>
      </c>
      <c r="AZ595" s="127"/>
      <c r="BA595" s="127"/>
      <c r="BB595" s="127"/>
      <c r="BC595" s="127"/>
      <c r="BD595" s="127">
        <f>SUM(BD573:BD594)</f>
        <v>1510691048.4299998</v>
      </c>
      <c r="BE595" s="129">
        <f>+BD595/F595</f>
        <v>486.58165853920917</v>
      </c>
      <c r="BF595" s="130"/>
      <c r="BG595" s="127">
        <f>SUM(BG573:BG594)</f>
        <v>181605937.88999999</v>
      </c>
      <c r="BH595" s="131">
        <f>SUM(BH573:BH594)</f>
        <v>6.8105856994150796E-2</v>
      </c>
      <c r="BI595" s="132">
        <f>SUM(BI573:BI594)</f>
        <v>6.8105856994150782E-2</v>
      </c>
      <c r="BJ595" s="132">
        <f>SUM(BJ573:BJ594)</f>
        <v>1.545859771553363E-6</v>
      </c>
    </row>
    <row r="596" spans="1:64" ht="16.5" thickTop="1" thickBot="1" x14ac:dyDescent="0.25">
      <c r="A596" s="87"/>
      <c r="B596" s="88"/>
      <c r="C596" s="89"/>
      <c r="D596" s="90"/>
      <c r="E596" s="91"/>
      <c r="F596" s="127"/>
      <c r="G596" s="127"/>
      <c r="H596" s="126"/>
      <c r="I596" s="126"/>
      <c r="J596" s="127"/>
      <c r="K596" s="126"/>
      <c r="L596" s="126"/>
      <c r="M596" s="127"/>
      <c r="N596" s="126"/>
      <c r="O596" s="126"/>
      <c r="P596" s="127"/>
      <c r="Q596" s="126"/>
      <c r="R596" s="126"/>
      <c r="S596" s="127"/>
      <c r="T596" s="126"/>
      <c r="U596" s="126"/>
      <c r="V596" s="127"/>
      <c r="W596" s="126"/>
      <c r="X596" s="126"/>
      <c r="Y596" s="127"/>
      <c r="Z596" s="127"/>
      <c r="AA596" s="128"/>
      <c r="AB596" s="127"/>
      <c r="AC596" s="127"/>
      <c r="AD596" s="127"/>
      <c r="AE596" s="128"/>
      <c r="AF596" s="127"/>
      <c r="AG596" s="127"/>
      <c r="AH596" s="127"/>
      <c r="AI596" s="128"/>
      <c r="AJ596" s="127"/>
      <c r="AK596" s="127"/>
      <c r="AL596" s="127"/>
      <c r="AM596" s="128"/>
      <c r="AN596" s="127"/>
      <c r="AO596" s="127"/>
      <c r="AP596" s="127"/>
      <c r="AQ596" s="127"/>
      <c r="AR596" s="127"/>
      <c r="AS596" s="127"/>
      <c r="AT596" s="127"/>
      <c r="AU596" s="127"/>
      <c r="AV596" s="127"/>
      <c r="AW596" s="127"/>
      <c r="AX596" s="127"/>
      <c r="AY596" s="127"/>
      <c r="AZ596" s="127"/>
      <c r="BA596" s="127"/>
      <c r="BB596" s="127"/>
      <c r="BC596" s="127"/>
      <c r="BD596" s="127"/>
      <c r="BE596" s="129"/>
      <c r="BF596" s="130"/>
      <c r="BG596" s="127"/>
      <c r="BH596" s="127"/>
      <c r="BI596" s="127"/>
    </row>
    <row r="597" spans="1:64" ht="16.5" thickTop="1" thickBot="1" x14ac:dyDescent="0.3">
      <c r="A597" s="87">
        <v>576</v>
      </c>
      <c r="B597" s="88"/>
      <c r="C597" s="89" t="s">
        <v>646</v>
      </c>
      <c r="D597" s="90"/>
      <c r="E597" s="91" t="s">
        <v>695</v>
      </c>
      <c r="F597" s="88">
        <f>+F568</f>
        <v>3871833</v>
      </c>
      <c r="G597" s="133"/>
      <c r="H597" s="134">
        <f t="shared" ref="H597:X597" si="225">+H568</f>
        <v>12706922751.230026</v>
      </c>
      <c r="I597" s="134">
        <f t="shared" si="225"/>
        <v>1337228886.8028002</v>
      </c>
      <c r="J597" s="134">
        <f t="shared" si="225"/>
        <v>13075475667.883038</v>
      </c>
      <c r="K597" s="134">
        <f t="shared" si="225"/>
        <v>12932996001.139996</v>
      </c>
      <c r="L597" s="134">
        <f t="shared" si="225"/>
        <v>1362375677.7613986</v>
      </c>
      <c r="M597" s="134">
        <f t="shared" si="225"/>
        <v>13304864602.693691</v>
      </c>
      <c r="N597" s="134">
        <f t="shared" si="225"/>
        <v>11648074872.170004</v>
      </c>
      <c r="O597" s="134">
        <f t="shared" si="225"/>
        <v>1248435856.2571013</v>
      </c>
      <c r="P597" s="134">
        <f t="shared" si="225"/>
        <v>11961840530.696083</v>
      </c>
      <c r="Q597" s="134">
        <f t="shared" si="225"/>
        <v>12438763587.870008</v>
      </c>
      <c r="R597" s="134">
        <f t="shared" si="225"/>
        <v>1331447785.4503994</v>
      </c>
      <c r="S597" s="134">
        <f t="shared" si="225"/>
        <v>12770259519.879541</v>
      </c>
      <c r="T597" s="134">
        <f t="shared" si="225"/>
        <v>11670115860.189985</v>
      </c>
      <c r="U597" s="135">
        <f t="shared" si="225"/>
        <v>1257935034.6648903</v>
      </c>
      <c r="V597" s="135">
        <f t="shared" si="225"/>
        <v>11974143249.166769</v>
      </c>
      <c r="W597" s="135">
        <f t="shared" si="225"/>
        <v>13348993878.590004</v>
      </c>
      <c r="X597" s="135">
        <f t="shared" si="225"/>
        <v>1438953087.7500377</v>
      </c>
      <c r="Y597" s="135">
        <f>+Y568+Y595</f>
        <v>14908038256.016964</v>
      </c>
      <c r="Z597" s="135">
        <f t="shared" ref="Z597:AA597" si="226">+Z595+Z130</f>
        <v>14618499446.890001</v>
      </c>
      <c r="AA597" s="136">
        <f t="shared" si="226"/>
        <v>175775224.38999999</v>
      </c>
      <c r="AB597" s="135">
        <f>+AB595+AB130</f>
        <v>1562724506.90344</v>
      </c>
      <c r="AC597" s="137">
        <f>+AC568+AC595</f>
        <v>17162501027.021894</v>
      </c>
      <c r="AD597" s="135">
        <f t="shared" ref="AD597:AE597" si="227">+AD595+AD130</f>
        <v>13970787509.920002</v>
      </c>
      <c r="AE597" s="136">
        <f t="shared" si="227"/>
        <v>121929975.55</v>
      </c>
      <c r="AF597" s="135">
        <f>+AF595+AF130</f>
        <v>1492458519.9279139</v>
      </c>
      <c r="AG597" s="137">
        <f>+AG568+AG595</f>
        <v>16488053451.168018</v>
      </c>
      <c r="AH597" s="135">
        <f t="shared" ref="AH597:AI597" si="228">+AH595+AH130</f>
        <v>12848440015.099998</v>
      </c>
      <c r="AI597" s="136">
        <f t="shared" si="228"/>
        <v>176730612.41000003</v>
      </c>
      <c r="AJ597" s="135">
        <f>+AJ595+AJ130</f>
        <v>1327780585.2453401</v>
      </c>
      <c r="AK597" s="137">
        <f>+AK595+AK568</f>
        <v>15557069280.877773</v>
      </c>
      <c r="AL597" s="135">
        <f t="shared" ref="AL597:AM597" si="229">+AL595+AL130</f>
        <v>15696042550.84</v>
      </c>
      <c r="AM597" s="136">
        <f t="shared" si="229"/>
        <v>191324148.54000002</v>
      </c>
      <c r="AN597" s="135">
        <f>+AN595+AN130</f>
        <v>1594168646.466064</v>
      </c>
      <c r="AO597" s="137">
        <f>+AO595+AO568</f>
        <v>18861302769.29953</v>
      </c>
      <c r="AP597" s="135"/>
      <c r="AQ597" s="135"/>
      <c r="AR597" s="135"/>
      <c r="AS597" s="135"/>
      <c r="AT597" s="135"/>
      <c r="AU597" s="135"/>
      <c r="AV597" s="135">
        <f>+AV595+AV130</f>
        <v>539023</v>
      </c>
      <c r="AW597" s="135">
        <f t="shared" ref="AW597:AY597" si="230">+AW595+AW130</f>
        <v>532490</v>
      </c>
      <c r="AX597" s="135">
        <f t="shared" si="230"/>
        <v>585342</v>
      </c>
      <c r="AY597" s="135">
        <f t="shared" si="230"/>
        <v>597366</v>
      </c>
      <c r="AZ597" s="135"/>
      <c r="BA597" s="135"/>
      <c r="BB597" s="135"/>
      <c r="BC597" s="135"/>
      <c r="BD597" s="135">
        <f>+BD568+BD595</f>
        <v>16595392956.960009</v>
      </c>
      <c r="BE597" s="138">
        <f>+BD597/F597</f>
        <v>4286.1851110210609</v>
      </c>
      <c r="BF597" s="139"/>
      <c r="BG597" s="140">
        <f>+BG595+BG568</f>
        <v>2666524523.8100014</v>
      </c>
      <c r="BH597" s="193">
        <f>+BH595+BH568</f>
        <v>0.99999999999999944</v>
      </c>
      <c r="BI597" s="142">
        <f>+BI595+BI568</f>
        <v>0.99999999999999978</v>
      </c>
      <c r="BJ597" s="142">
        <f>+BJ595+BJ568</f>
        <v>2.5196858488563123E-16</v>
      </c>
    </row>
    <row r="598" spans="1:64" ht="30" thickTop="1" x14ac:dyDescent="0.25">
      <c r="A598" s="143"/>
      <c r="B598" s="144"/>
      <c r="C598"/>
      <c r="D598"/>
      <c r="E598"/>
      <c r="F598"/>
      <c r="G598"/>
      <c r="H598"/>
      <c r="I598"/>
      <c r="J598"/>
      <c r="K598"/>
      <c r="L598"/>
      <c r="M598"/>
      <c r="N598"/>
      <c r="O598">
        <v>1</v>
      </c>
      <c r="P598">
        <v>2</v>
      </c>
      <c r="Q598">
        <v>3</v>
      </c>
      <c r="R598">
        <v>4</v>
      </c>
      <c r="S598">
        <v>5</v>
      </c>
      <c r="T598">
        <v>6</v>
      </c>
      <c r="U598">
        <v>7</v>
      </c>
      <c r="V598">
        <v>8</v>
      </c>
      <c r="W598">
        <v>9</v>
      </c>
      <c r="X598">
        <v>10</v>
      </c>
      <c r="Y598">
        <v>11</v>
      </c>
      <c r="Z598">
        <v>12</v>
      </c>
      <c r="AA598" s="145">
        <v>13</v>
      </c>
      <c r="AB598">
        <v>14</v>
      </c>
      <c r="AC598">
        <v>15</v>
      </c>
      <c r="AD598">
        <v>16</v>
      </c>
      <c r="AE598" s="145">
        <v>17</v>
      </c>
      <c r="AF598">
        <v>18</v>
      </c>
      <c r="AG598">
        <v>19</v>
      </c>
      <c r="AH598">
        <v>20</v>
      </c>
      <c r="AI598" s="145">
        <v>21</v>
      </c>
      <c r="AJ598">
        <v>22</v>
      </c>
      <c r="AK598">
        <v>23</v>
      </c>
      <c r="AL598">
        <v>24</v>
      </c>
      <c r="AM598" s="145">
        <v>25</v>
      </c>
      <c r="AN598">
        <v>26</v>
      </c>
      <c r="AO598">
        <v>27</v>
      </c>
      <c r="AP598">
        <v>28</v>
      </c>
      <c r="AQ598">
        <v>29</v>
      </c>
      <c r="AR598">
        <v>30</v>
      </c>
      <c r="AS598">
        <v>31</v>
      </c>
      <c r="AT598">
        <v>32</v>
      </c>
      <c r="AU598">
        <v>33</v>
      </c>
      <c r="AV598">
        <v>34</v>
      </c>
      <c r="AW598">
        <v>35</v>
      </c>
      <c r="AX598">
        <v>36</v>
      </c>
      <c r="AY598">
        <v>37</v>
      </c>
      <c r="AZ598">
        <v>38</v>
      </c>
      <c r="BA598">
        <v>39</v>
      </c>
      <c r="BB598">
        <v>40</v>
      </c>
      <c r="BC598">
        <v>41</v>
      </c>
      <c r="BD598">
        <v>42</v>
      </c>
      <c r="BE598" s="146" t="s">
        <v>696</v>
      </c>
      <c r="BF598" s="147" t="s">
        <v>697</v>
      </c>
      <c r="BG598" s="147" t="s">
        <v>698</v>
      </c>
      <c r="BH598" s="148" t="s">
        <v>699</v>
      </c>
      <c r="BI598" s="147" t="s">
        <v>700</v>
      </c>
      <c r="BJ598" s="149" t="s">
        <v>701</v>
      </c>
      <c r="BK598" s="150"/>
      <c r="BL598" s="192"/>
    </row>
    <row r="599" spans="1:64" ht="15.75" thickBot="1" x14ac:dyDescent="0.3">
      <c r="A599" s="143"/>
      <c r="B599" s="144"/>
      <c r="C599">
        <v>1</v>
      </c>
      <c r="D599">
        <v>2</v>
      </c>
      <c r="E599">
        <v>3</v>
      </c>
      <c r="F599">
        <v>4</v>
      </c>
      <c r="G599">
        <v>5</v>
      </c>
      <c r="H599">
        <v>6</v>
      </c>
      <c r="I599">
        <v>7</v>
      </c>
      <c r="J599">
        <v>8</v>
      </c>
      <c r="K599">
        <v>9</v>
      </c>
      <c r="L599">
        <v>10</v>
      </c>
      <c r="M599">
        <v>11</v>
      </c>
      <c r="N599">
        <v>12</v>
      </c>
      <c r="O599">
        <v>13</v>
      </c>
      <c r="P599">
        <v>14</v>
      </c>
      <c r="Q599">
        <v>15</v>
      </c>
      <c r="R599">
        <v>16</v>
      </c>
      <c r="S599">
        <v>17</v>
      </c>
      <c r="T599">
        <v>18</v>
      </c>
      <c r="U599">
        <v>19</v>
      </c>
      <c r="V599">
        <v>20</v>
      </c>
      <c r="W599">
        <v>21</v>
      </c>
      <c r="X599">
        <v>22</v>
      </c>
      <c r="Y599">
        <v>23</v>
      </c>
      <c r="Z599">
        <v>24</v>
      </c>
      <c r="AA599" s="145">
        <v>25</v>
      </c>
      <c r="AB599">
        <v>26</v>
      </c>
      <c r="AC599">
        <v>27</v>
      </c>
      <c r="AD599">
        <v>28</v>
      </c>
      <c r="AE599" s="145">
        <v>29</v>
      </c>
      <c r="AF599">
        <v>30</v>
      </c>
      <c r="AG599">
        <v>31</v>
      </c>
      <c r="AH599">
        <v>32</v>
      </c>
      <c r="AI599" s="145">
        <v>33</v>
      </c>
      <c r="AJ599">
        <v>34</v>
      </c>
      <c r="AK599">
        <v>35</v>
      </c>
      <c r="AL599">
        <v>36</v>
      </c>
      <c r="AM599" s="145">
        <v>37</v>
      </c>
      <c r="AN599">
        <v>38</v>
      </c>
      <c r="AO599">
        <v>39</v>
      </c>
      <c r="AP599">
        <v>40</v>
      </c>
      <c r="AQ599">
        <v>41</v>
      </c>
      <c r="AR599">
        <v>42</v>
      </c>
      <c r="AS599">
        <v>43</v>
      </c>
      <c r="AT599">
        <v>44</v>
      </c>
      <c r="AU599">
        <v>45</v>
      </c>
      <c r="AV599">
        <v>46</v>
      </c>
      <c r="AW599">
        <v>47</v>
      </c>
      <c r="AX599">
        <v>48</v>
      </c>
      <c r="AY599">
        <v>49</v>
      </c>
      <c r="AZ599">
        <v>50</v>
      </c>
      <c r="BA599">
        <v>51</v>
      </c>
      <c r="BB599">
        <v>52</v>
      </c>
      <c r="BC599">
        <v>53</v>
      </c>
      <c r="BD599">
        <v>54</v>
      </c>
      <c r="BE599" s="152">
        <v>1</v>
      </c>
      <c r="BF599" s="153">
        <v>2</v>
      </c>
      <c r="BG599" s="152">
        <v>3</v>
      </c>
      <c r="BH599" s="154" t="s">
        <v>702</v>
      </c>
      <c r="BI599" s="152">
        <v>5</v>
      </c>
      <c r="BJ599" s="153" t="s">
        <v>703</v>
      </c>
      <c r="BK599" s="155"/>
    </row>
    <row r="600" spans="1:64" ht="18.75" thickBot="1" x14ac:dyDescent="0.3">
      <c r="A600" s="156"/>
      <c r="B600" s="156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 s="145"/>
      <c r="AB600" t="s">
        <v>704</v>
      </c>
      <c r="AC600" s="157">
        <f>DSUM($D$1:$DQ$566,3,$X$602:$X$603)</f>
        <v>1093882</v>
      </c>
      <c r="AD600" s="158"/>
      <c r="AE600" s="159"/>
      <c r="AF600" s="158"/>
      <c r="AG600" s="158"/>
      <c r="AH600" s="158"/>
      <c r="AI600" s="159"/>
      <c r="AL600" s="158"/>
      <c r="AM600" s="159"/>
      <c r="AP600" s="64"/>
      <c r="AQ600" s="64"/>
      <c r="AR600" s="64"/>
      <c r="AS600" s="64"/>
      <c r="AT600" s="64"/>
      <c r="AU600" s="64"/>
      <c r="BD600" s="64"/>
      <c r="BE600" s="160" t="s">
        <v>705</v>
      </c>
      <c r="BF600" s="158">
        <f>+AC600</f>
        <v>1093882</v>
      </c>
      <c r="BG600" s="161">
        <f>DSUM($D$1:$DQ$566,BD599-1,$X$602:$X$603)</f>
        <v>2460233036.7199993</v>
      </c>
      <c r="BH600" s="162">
        <f t="shared" ref="BH600:BH605" si="231">ROUND(BG600/BF600,2)</f>
        <v>2249.08</v>
      </c>
      <c r="BI600" s="163">
        <v>1.5</v>
      </c>
      <c r="BJ600" s="164">
        <f>+BH600*BI600</f>
        <v>3373.62</v>
      </c>
    </row>
    <row r="601" spans="1:64" ht="18.75" thickBot="1" x14ac:dyDescent="0.3">
      <c r="A601" s="2"/>
      <c r="B601" s="2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 s="165"/>
      <c r="X601" s="166"/>
      <c r="Y601" s="166"/>
      <c r="Z601" s="166"/>
      <c r="AA601" s="167"/>
      <c r="AB601" t="s">
        <v>704</v>
      </c>
      <c r="AC601" s="157">
        <f>DSUM($D$1:$DQ$566,3,$Y$602:$Y$603)</f>
        <v>2010820</v>
      </c>
      <c r="AD601" s="158"/>
      <c r="AE601" s="159"/>
      <c r="AF601" s="158"/>
      <c r="AG601" s="158"/>
      <c r="AH601" s="158"/>
      <c r="AI601" s="159"/>
      <c r="AL601" s="158"/>
      <c r="AM601" s="159"/>
      <c r="AP601" s="64"/>
      <c r="AQ601" s="64"/>
      <c r="AR601" s="64"/>
      <c r="AS601" s="64"/>
      <c r="AT601" s="64"/>
      <c r="AU601" s="64"/>
      <c r="BD601" s="64"/>
      <c r="BE601" s="160" t="s">
        <v>706</v>
      </c>
      <c r="BF601" s="158">
        <f t="shared" ref="BF601:BF602" si="232">+AC601</f>
        <v>2010820</v>
      </c>
      <c r="BG601" s="161">
        <f>DSUM($D$1:$DQ$566,BD599-1,$Y$602:$Y$603)</f>
        <v>6867203903.7600012</v>
      </c>
      <c r="BH601" s="162">
        <f t="shared" si="231"/>
        <v>3415.13</v>
      </c>
      <c r="BI601" s="163">
        <v>1</v>
      </c>
      <c r="BJ601" s="164">
        <f t="shared" ref="BJ601:BJ605" si="233">+BH601*BI601</f>
        <v>3415.13</v>
      </c>
    </row>
    <row r="602" spans="1:64" ht="15" x14ac:dyDescent="0.25">
      <c r="A602" s="2"/>
      <c r="B602" s="2"/>
      <c r="C602" t="s">
        <v>0</v>
      </c>
      <c r="D602" t="s">
        <v>0</v>
      </c>
      <c r="E602" t="s">
        <v>0</v>
      </c>
      <c r="F602" t="s">
        <v>0</v>
      </c>
      <c r="G602" t="s">
        <v>0</v>
      </c>
      <c r="H602" t="s">
        <v>0</v>
      </c>
      <c r="I602" t="s">
        <v>0</v>
      </c>
      <c r="J602" t="s">
        <v>0</v>
      </c>
      <c r="K602" t="s">
        <v>0</v>
      </c>
      <c r="L602" t="s">
        <v>0</v>
      </c>
      <c r="M602" t="s">
        <v>0</v>
      </c>
      <c r="N602" t="s">
        <v>0</v>
      </c>
      <c r="O602" t="s">
        <v>0</v>
      </c>
      <c r="P602" t="s">
        <v>0</v>
      </c>
      <c r="Q602" t="s">
        <v>0</v>
      </c>
      <c r="R602" t="s">
        <v>0</v>
      </c>
      <c r="S602" t="s">
        <v>0</v>
      </c>
      <c r="T602" t="s">
        <v>0</v>
      </c>
      <c r="U602" t="s">
        <v>0</v>
      </c>
      <c r="V602" t="s">
        <v>0</v>
      </c>
      <c r="W602" t="s">
        <v>0</v>
      </c>
      <c r="X602" s="165" t="s">
        <v>1</v>
      </c>
      <c r="Y602" s="165" t="s">
        <v>1</v>
      </c>
      <c r="Z602" s="165" t="s">
        <v>1</v>
      </c>
      <c r="AA602" s="145"/>
      <c r="AB602" t="s">
        <v>704</v>
      </c>
      <c r="AC602" s="157">
        <f>DSUM($D$1:$DQ$566,3,$Z$602:$Z$603)</f>
        <v>767131</v>
      </c>
      <c r="AD602" s="158"/>
      <c r="AE602" s="159"/>
      <c r="AF602" s="158"/>
      <c r="AG602" s="158"/>
      <c r="AH602" s="158"/>
      <c r="AI602" s="159"/>
      <c r="AL602" s="158"/>
      <c r="AM602" s="159"/>
      <c r="AP602" s="64"/>
      <c r="AQ602" s="64"/>
      <c r="AR602" s="64"/>
      <c r="AS602" s="64"/>
      <c r="AT602" s="64"/>
      <c r="AU602" s="64"/>
      <c r="AX602" s="135">
        <f>+AX568*1500</f>
        <v>878013000</v>
      </c>
      <c r="BD602" s="64"/>
      <c r="BE602" s="160" t="s">
        <v>707</v>
      </c>
      <c r="BF602" s="158">
        <f t="shared" si="232"/>
        <v>767131</v>
      </c>
      <c r="BG602" s="161">
        <f>DSUM($D$1:$DQ$566,BD599-1,$Z$602:$Z$603)</f>
        <v>5757264968.0500002</v>
      </c>
      <c r="BH602" s="162">
        <f t="shared" si="231"/>
        <v>7504.93</v>
      </c>
      <c r="BI602" s="163">
        <v>1</v>
      </c>
      <c r="BJ602" s="163">
        <f t="shared" si="233"/>
        <v>7504.93</v>
      </c>
    </row>
    <row r="603" spans="1:64" ht="15.75" thickBot="1" x14ac:dyDescent="0.3">
      <c r="A603" s="2"/>
      <c r="B603" s="2"/>
      <c r="C603" s="168">
        <v>1</v>
      </c>
      <c r="D603" s="169">
        <v>2</v>
      </c>
      <c r="E603" s="168">
        <v>3</v>
      </c>
      <c r="F603" s="168">
        <v>4</v>
      </c>
      <c r="G603" s="168">
        <v>5</v>
      </c>
      <c r="H603" s="168">
        <v>6</v>
      </c>
      <c r="I603" s="168">
        <v>7</v>
      </c>
      <c r="J603" s="168">
        <v>8</v>
      </c>
      <c r="K603" s="168">
        <v>9</v>
      </c>
      <c r="L603" s="168">
        <v>10</v>
      </c>
      <c r="M603" s="168">
        <v>11</v>
      </c>
      <c r="N603" s="168">
        <v>12</v>
      </c>
      <c r="O603" s="168">
        <v>13</v>
      </c>
      <c r="P603" s="168">
        <v>14</v>
      </c>
      <c r="Q603" s="170">
        <v>15</v>
      </c>
      <c r="R603" s="168">
        <v>16</v>
      </c>
      <c r="S603" s="168">
        <v>17</v>
      </c>
      <c r="T603" s="168">
        <v>18</v>
      </c>
      <c r="U603" s="170">
        <v>19</v>
      </c>
      <c r="V603" s="168">
        <v>20</v>
      </c>
      <c r="W603" s="170">
        <v>21</v>
      </c>
      <c r="X603" s="165" t="s">
        <v>87</v>
      </c>
      <c r="Y603" s="79" t="s">
        <v>91</v>
      </c>
      <c r="Z603" s="165" t="s">
        <v>208</v>
      </c>
      <c r="AA603" s="145"/>
      <c r="AB603" s="165"/>
      <c r="AC603" s="158"/>
      <c r="AD603" s="158"/>
      <c r="AE603" s="159"/>
      <c r="AF603" s="158"/>
      <c r="AG603" s="158"/>
      <c r="AH603" s="158"/>
      <c r="AI603" s="159"/>
      <c r="AL603" s="158"/>
      <c r="AM603" s="159"/>
      <c r="AP603" s="158"/>
      <c r="AQ603" s="158"/>
      <c r="AR603" s="158"/>
      <c r="AS603" s="158"/>
      <c r="AT603" s="158"/>
      <c r="AU603" s="158"/>
      <c r="BD603" s="158"/>
      <c r="BE603" s="160" t="s">
        <v>708</v>
      </c>
      <c r="BF603" s="158">
        <f>+BF601+BF600</f>
        <v>3104702</v>
      </c>
      <c r="BG603" s="171">
        <f>+BG601+BG600</f>
        <v>9327436940.4799995</v>
      </c>
      <c r="BH603" s="162">
        <f t="shared" si="231"/>
        <v>3004.29</v>
      </c>
      <c r="BI603" s="163">
        <v>1</v>
      </c>
      <c r="BJ603" s="163">
        <f t="shared" si="233"/>
        <v>3004.29</v>
      </c>
    </row>
    <row r="604" spans="1:64" ht="27.75" thickTop="1" thickBot="1" x14ac:dyDescent="0.3">
      <c r="A604" s="2"/>
      <c r="B604" s="2"/>
      <c r="C604" s="172" t="s">
        <v>673</v>
      </c>
      <c r="D604" s="173" t="s">
        <v>674</v>
      </c>
      <c r="E604" s="174" t="s">
        <v>675</v>
      </c>
      <c r="F604" s="174" t="s">
        <v>676</v>
      </c>
      <c r="G604" s="172" t="s">
        <v>677</v>
      </c>
      <c r="H604" s="174" t="s">
        <v>678</v>
      </c>
      <c r="I604" s="175" t="s">
        <v>679</v>
      </c>
      <c r="J604" s="172" t="s">
        <v>680</v>
      </c>
      <c r="K604" s="174" t="s">
        <v>681</v>
      </c>
      <c r="L604" s="174" t="s">
        <v>682</v>
      </c>
      <c r="M604" s="174" t="s">
        <v>683</v>
      </c>
      <c r="N604" s="174" t="s">
        <v>684</v>
      </c>
      <c r="O604" s="172" t="s">
        <v>685</v>
      </c>
      <c r="P604" s="174" t="s">
        <v>686</v>
      </c>
      <c r="Q604" s="176" t="s">
        <v>687</v>
      </c>
      <c r="R604" s="174" t="s">
        <v>688</v>
      </c>
      <c r="S604" s="172" t="s">
        <v>689</v>
      </c>
      <c r="T604" s="172" t="s">
        <v>690</v>
      </c>
      <c r="U604" s="176" t="s">
        <v>691</v>
      </c>
      <c r="V604" s="174" t="s">
        <v>692</v>
      </c>
      <c r="W604" s="165" t="s">
        <v>707</v>
      </c>
      <c r="X604" s="165" t="s">
        <v>709</v>
      </c>
      <c r="Y604" s="165" t="s">
        <v>706</v>
      </c>
      <c r="Z604" s="165" t="s">
        <v>707</v>
      </c>
      <c r="AA604" s="145"/>
      <c r="AB604" s="165"/>
      <c r="AC604" s="158"/>
      <c r="AD604" s="158"/>
      <c r="AE604" s="159"/>
      <c r="AF604" s="158"/>
      <c r="AG604" s="158"/>
      <c r="AH604" s="158"/>
      <c r="AI604" s="159"/>
      <c r="AL604" s="158"/>
      <c r="AM604" s="159"/>
      <c r="AP604" s="158"/>
      <c r="AQ604" s="158"/>
      <c r="AR604" s="158"/>
      <c r="AS604" s="158"/>
      <c r="AT604" s="158"/>
      <c r="AU604" s="158"/>
      <c r="BD604" s="158"/>
      <c r="BE604" s="160" t="s">
        <v>710</v>
      </c>
      <c r="BF604" s="158">
        <f>+BF603+BF602</f>
        <v>3871833</v>
      </c>
      <c r="BG604" s="171">
        <f>+BG603+BG602</f>
        <v>15084701908.529999</v>
      </c>
      <c r="BH604" s="162">
        <f t="shared" si="231"/>
        <v>3896.01</v>
      </c>
      <c r="BI604" s="177">
        <v>1</v>
      </c>
      <c r="BJ604" s="163">
        <f t="shared" si="233"/>
        <v>3896.01</v>
      </c>
    </row>
    <row r="605" spans="1:64" ht="18.75" thickTop="1" x14ac:dyDescent="0.25">
      <c r="A605" s="2"/>
      <c r="B605" s="2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 s="165"/>
      <c r="Y605" s="165"/>
      <c r="Z605" s="165"/>
      <c r="AA605" s="145"/>
      <c r="AB605" s="165"/>
      <c r="AC605" s="158"/>
      <c r="AD605" s="158"/>
      <c r="AE605" s="159"/>
      <c r="AF605" s="158"/>
      <c r="AG605" s="158"/>
      <c r="AH605" s="158"/>
      <c r="AI605" s="159"/>
      <c r="AL605" s="158"/>
      <c r="AM605" s="159"/>
      <c r="AP605" s="158"/>
      <c r="AQ605" s="158"/>
      <c r="AR605" s="158"/>
      <c r="AS605" s="158"/>
      <c r="AT605" s="158"/>
      <c r="AU605" s="158"/>
      <c r="BD605" s="158"/>
      <c r="BE605" s="160" t="s">
        <v>711</v>
      </c>
      <c r="BF605" s="158">
        <f>+BF603</f>
        <v>3104702</v>
      </c>
      <c r="BG605" s="178">
        <f>+BD595</f>
        <v>1510691048.4299998</v>
      </c>
      <c r="BH605" s="162">
        <f t="shared" si="231"/>
        <v>486.58</v>
      </c>
      <c r="BI605" s="177">
        <v>1</v>
      </c>
      <c r="BJ605" s="164">
        <f t="shared" si="233"/>
        <v>486.58</v>
      </c>
    </row>
    <row r="606" spans="1:64" x14ac:dyDescent="0.2">
      <c r="A606" s="2"/>
      <c r="B606" s="2"/>
      <c r="C606" s="2"/>
      <c r="F606" s="2"/>
      <c r="R606" s="98"/>
      <c r="S606" s="98"/>
      <c r="T606" s="98"/>
      <c r="U606" s="98"/>
      <c r="V606" s="98"/>
      <c r="W606" s="98"/>
      <c r="X606" s="98"/>
      <c r="Y606" s="98"/>
      <c r="Z606" s="98"/>
      <c r="AA606" s="100"/>
      <c r="AB606" s="98"/>
      <c r="AC606" s="98"/>
      <c r="AD606" s="98"/>
      <c r="AE606" s="100"/>
      <c r="AF606" s="98"/>
      <c r="AG606" s="98"/>
      <c r="AH606" s="98"/>
      <c r="AI606" s="100"/>
      <c r="AJ606" s="98"/>
      <c r="AK606" s="98"/>
      <c r="AL606" s="98"/>
      <c r="AM606" s="100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</row>
    <row r="607" spans="1:64" x14ac:dyDescent="0.2">
      <c r="R607" s="98"/>
      <c r="V607" s="98"/>
      <c r="W607" s="98"/>
      <c r="X607" s="98"/>
      <c r="Y607" s="98"/>
      <c r="Z607" s="98"/>
      <c r="AA607" s="100"/>
      <c r="AB607" s="98"/>
      <c r="AC607" s="98"/>
      <c r="AD607" s="98"/>
      <c r="AE607" s="100"/>
      <c r="AF607" s="98"/>
      <c r="AG607" s="98"/>
      <c r="AH607" s="98"/>
      <c r="AI607" s="100"/>
      <c r="AJ607" s="98"/>
      <c r="AK607" s="99"/>
      <c r="AL607" s="98"/>
      <c r="AM607" s="100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180"/>
      <c r="BG607" s="181">
        <f>+BG605+BG604</f>
        <v>16595392956.959999</v>
      </c>
    </row>
    <row r="608" spans="1:64" x14ac:dyDescent="0.2">
      <c r="R608" s="98"/>
      <c r="V608" s="98"/>
      <c r="W608" s="98"/>
      <c r="X608" s="98"/>
      <c r="Y608" s="98"/>
      <c r="Z608" s="98"/>
      <c r="AA608" s="100"/>
      <c r="AB608" s="98"/>
      <c r="AC608" s="98"/>
      <c r="AD608" s="98"/>
      <c r="AE608" s="100"/>
      <c r="AF608" s="98"/>
      <c r="AG608" s="98"/>
      <c r="AH608" s="98"/>
      <c r="AI608" s="100"/>
      <c r="AJ608" s="98"/>
      <c r="AK608" s="98"/>
      <c r="AL608" s="98"/>
      <c r="AM608" s="100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</row>
    <row r="609" spans="17:55" ht="15" x14ac:dyDescent="0.25">
      <c r="Q609" s="64"/>
      <c r="R609" s="65"/>
      <c r="S609" s="66"/>
      <c r="T609" s="64"/>
      <c r="U609" s="65"/>
      <c r="V609" s="66"/>
      <c r="W609" s="64"/>
      <c r="X609" s="65"/>
      <c r="Y609" s="66"/>
      <c r="Z609" s="98"/>
      <c r="AA609" s="100"/>
      <c r="AB609" s="98"/>
      <c r="AC609" s="98"/>
      <c r="AD609" s="98"/>
      <c r="AE609" s="100"/>
      <c r="AF609" s="98"/>
      <c r="AG609" s="98"/>
      <c r="AH609" s="98"/>
      <c r="AI609" s="100"/>
      <c r="AJ609" s="98"/>
      <c r="AK609" s="98"/>
      <c r="AL609" s="98"/>
      <c r="AM609" s="100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</row>
    <row r="610" spans="17:55" ht="15" x14ac:dyDescent="0.25">
      <c r="Q610" s="64"/>
      <c r="R610" s="65"/>
      <c r="S610" s="66"/>
      <c r="T610" s="64"/>
      <c r="U610" s="65"/>
      <c r="V610" s="66"/>
      <c r="W610" s="64"/>
      <c r="X610" s="65"/>
      <c r="Y610" s="66"/>
      <c r="Z610" s="98"/>
      <c r="AA610" s="100"/>
      <c r="AB610" s="98"/>
      <c r="AC610" s="98"/>
      <c r="AD610" s="98"/>
      <c r="AE610" s="100"/>
      <c r="AF610" s="98"/>
      <c r="AG610" s="98"/>
      <c r="AH610" s="98"/>
      <c r="AI610" s="100"/>
      <c r="AJ610" s="98"/>
      <c r="AK610" s="98"/>
      <c r="AL610" s="98"/>
      <c r="AM610" s="100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</row>
    <row r="611" spans="17:55" ht="15" x14ac:dyDescent="0.25">
      <c r="Q611" s="64"/>
      <c r="R611" s="65"/>
      <c r="S611" s="66"/>
      <c r="T611" s="64"/>
      <c r="U611" s="65"/>
      <c r="V611" s="66"/>
      <c r="W611" s="64"/>
      <c r="X611" s="65"/>
      <c r="Y611" s="66"/>
    </row>
    <row r="612" spans="17:55" ht="15" x14ac:dyDescent="0.25">
      <c r="Q612" s="64"/>
      <c r="R612" s="65"/>
      <c r="S612" s="66"/>
      <c r="T612" s="64"/>
      <c r="U612" s="65"/>
      <c r="V612" s="66"/>
      <c r="W612" s="64"/>
      <c r="X612" s="65"/>
      <c r="Y612" s="66"/>
    </row>
    <row r="613" spans="17:55" ht="15" x14ac:dyDescent="0.25">
      <c r="Q613" s="64"/>
      <c r="R613" s="65"/>
      <c r="S613" s="66"/>
      <c r="T613" s="64"/>
      <c r="U613" s="65"/>
      <c r="V613" s="66"/>
      <c r="W613" s="64"/>
      <c r="X613" s="65"/>
      <c r="Y613" s="66"/>
    </row>
    <row r="614" spans="17:55" ht="15" x14ac:dyDescent="0.25">
      <c r="Q614" s="64"/>
      <c r="R614" s="65"/>
      <c r="S614" s="66"/>
      <c r="T614" s="64"/>
      <c r="U614" s="65"/>
      <c r="V614" s="66"/>
      <c r="W614" s="64"/>
      <c r="X614" s="65"/>
      <c r="Y614" s="66"/>
    </row>
    <row r="615" spans="17:55" ht="15" x14ac:dyDescent="0.25">
      <c r="Q615" s="64"/>
      <c r="R615" s="65"/>
      <c r="S615" s="66"/>
      <c r="T615" s="64"/>
      <c r="U615" s="65"/>
      <c r="V615" s="66"/>
      <c r="W615" s="64"/>
      <c r="X615" s="65"/>
      <c r="Y615" s="66"/>
    </row>
    <row r="616" spans="17:55" ht="15" x14ac:dyDescent="0.25">
      <c r="Q616" s="64"/>
      <c r="R616" s="65"/>
      <c r="S616" s="66"/>
      <c r="T616" s="64"/>
      <c r="U616" s="65"/>
      <c r="V616" s="66"/>
      <c r="W616" s="64"/>
      <c r="X616" s="65"/>
      <c r="Y616" s="66"/>
    </row>
    <row r="617" spans="17:55" ht="15" x14ac:dyDescent="0.25">
      <c r="Q617" s="64"/>
      <c r="R617" s="65"/>
      <c r="S617" s="66"/>
      <c r="T617" s="64"/>
      <c r="U617" s="65"/>
      <c r="V617" s="66"/>
      <c r="W617" s="64"/>
      <c r="X617" s="65"/>
      <c r="Y617" s="66"/>
    </row>
    <row r="618" spans="17:55" ht="15" x14ac:dyDescent="0.25">
      <c r="Q618" s="64"/>
      <c r="R618" s="65"/>
      <c r="S618" s="66"/>
      <c r="T618" s="64"/>
      <c r="U618" s="65"/>
      <c r="V618" s="66"/>
      <c r="W618" s="64"/>
      <c r="X618" s="65"/>
      <c r="Y618" s="66"/>
    </row>
    <row r="619" spans="17:55" ht="15" x14ac:dyDescent="0.25">
      <c r="Q619" s="64"/>
      <c r="R619" s="65"/>
      <c r="S619" s="66"/>
      <c r="T619" s="64"/>
      <c r="U619" s="65"/>
      <c r="V619" s="66"/>
      <c r="W619" s="64"/>
      <c r="X619" s="65"/>
      <c r="Y619" s="66"/>
    </row>
    <row r="620" spans="17:55" ht="15" x14ac:dyDescent="0.25">
      <c r="Q620" s="64"/>
      <c r="R620" s="65"/>
      <c r="S620" s="66"/>
      <c r="T620" s="64"/>
      <c r="U620" s="65"/>
      <c r="V620" s="66"/>
      <c r="W620" s="64"/>
      <c r="X620" s="65"/>
      <c r="Y620" s="66"/>
    </row>
    <row r="621" spans="17:55" ht="15" x14ac:dyDescent="0.25">
      <c r="Q621" s="64"/>
      <c r="R621" s="65"/>
      <c r="S621" s="66"/>
      <c r="T621" s="64"/>
      <c r="U621" s="65"/>
      <c r="V621" s="66"/>
      <c r="W621" s="64"/>
      <c r="X621" s="65"/>
      <c r="Y621" s="66"/>
    </row>
    <row r="622" spans="17:55" ht="15" x14ac:dyDescent="0.25">
      <c r="Q622" s="64"/>
      <c r="R622" s="65"/>
      <c r="S622" s="66"/>
      <c r="T622" s="64"/>
      <c r="U622" s="65"/>
      <c r="V622" s="66"/>
      <c r="W622" s="64"/>
      <c r="X622" s="65"/>
      <c r="Y622" s="66"/>
    </row>
    <row r="623" spans="17:55" ht="15" x14ac:dyDescent="0.25">
      <c r="Q623" s="64"/>
      <c r="R623" s="65"/>
      <c r="S623" s="66"/>
      <c r="T623" s="64"/>
      <c r="U623" s="65"/>
      <c r="V623" s="66"/>
      <c r="W623" s="64"/>
      <c r="X623" s="65"/>
      <c r="Y623" s="66"/>
    </row>
    <row r="624" spans="17:55" ht="15" x14ac:dyDescent="0.25">
      <c r="Q624" s="64"/>
      <c r="R624" s="65"/>
      <c r="S624" s="66"/>
      <c r="T624" s="64"/>
      <c r="U624" s="65"/>
      <c r="V624" s="66"/>
      <c r="W624" s="64"/>
      <c r="X624" s="65"/>
      <c r="Y624" s="66"/>
    </row>
    <row r="625" spans="17:25" ht="15" x14ac:dyDescent="0.25">
      <c r="Q625" s="64"/>
      <c r="R625" s="65"/>
      <c r="S625" s="66"/>
      <c r="T625" s="64"/>
      <c r="U625" s="65"/>
      <c r="V625" s="66"/>
      <c r="W625" s="64"/>
      <c r="X625" s="65"/>
      <c r="Y625" s="66"/>
    </row>
    <row r="626" spans="17:25" ht="15" x14ac:dyDescent="0.25">
      <c r="Q626" s="64"/>
      <c r="R626" s="65"/>
      <c r="S626" s="66"/>
      <c r="T626" s="64"/>
      <c r="U626" s="65"/>
      <c r="V626" s="66"/>
      <c r="W626" s="64"/>
      <c r="X626" s="65"/>
      <c r="Y626" s="66"/>
    </row>
    <row r="627" spans="17:25" ht="15" x14ac:dyDescent="0.25">
      <c r="Q627" s="64"/>
      <c r="R627" s="65"/>
      <c r="S627" s="66"/>
      <c r="T627" s="64"/>
      <c r="U627" s="65"/>
      <c r="V627" s="66"/>
      <c r="W627" s="64"/>
      <c r="X627" s="65"/>
      <c r="Y627" s="66"/>
    </row>
    <row r="628" spans="17:25" ht="15" x14ac:dyDescent="0.25">
      <c r="Q628" s="64"/>
      <c r="R628" s="65"/>
      <c r="S628" s="66"/>
      <c r="T628" s="64"/>
      <c r="U628" s="65"/>
      <c r="V628" s="66"/>
      <c r="W628" s="64"/>
      <c r="X628" s="65"/>
      <c r="Y628" s="66"/>
    </row>
    <row r="631" spans="17:25" x14ac:dyDescent="0.2">
      <c r="Q631" s="180"/>
      <c r="R631" s="180"/>
      <c r="S631" s="180"/>
      <c r="T631" s="180"/>
      <c r="U631" s="180"/>
      <c r="V631" s="180"/>
      <c r="W631" s="180"/>
      <c r="X631" s="180"/>
    </row>
    <row r="632" spans="17:25" x14ac:dyDescent="0.2">
      <c r="Q632" s="180"/>
      <c r="R632" s="180"/>
      <c r="S632" s="180"/>
      <c r="T632" s="180"/>
      <c r="U632" s="180"/>
      <c r="V632" s="180"/>
      <c r="W632" s="180"/>
      <c r="X632" s="180"/>
    </row>
    <row r="633" spans="17:25" x14ac:dyDescent="0.2">
      <c r="Q633" s="180"/>
      <c r="R633" s="180"/>
      <c r="S633" s="180"/>
      <c r="T633" s="180"/>
      <c r="U633" s="180"/>
      <c r="V633" s="180"/>
      <c r="W633" s="180"/>
      <c r="X633" s="180"/>
    </row>
    <row r="634" spans="17:25" x14ac:dyDescent="0.2">
      <c r="Q634" s="180"/>
      <c r="R634" s="180"/>
      <c r="S634" s="180"/>
      <c r="T634" s="180"/>
      <c r="U634" s="180"/>
      <c r="V634" s="180"/>
      <c r="W634" s="180"/>
      <c r="X634" s="180"/>
    </row>
    <row r="635" spans="17:25" x14ac:dyDescent="0.2">
      <c r="Q635" s="180"/>
      <c r="R635" s="180"/>
      <c r="S635" s="180"/>
      <c r="T635" s="180"/>
      <c r="U635" s="180"/>
      <c r="V635" s="180"/>
      <c r="W635" s="180"/>
      <c r="X635" s="180"/>
    </row>
    <row r="636" spans="17:25" x14ac:dyDescent="0.2">
      <c r="Q636" s="180"/>
      <c r="R636" s="180"/>
      <c r="S636" s="180"/>
      <c r="T636" s="180"/>
      <c r="U636" s="180"/>
      <c r="V636" s="180"/>
      <c r="W636" s="180"/>
      <c r="X636" s="180"/>
    </row>
    <row r="637" spans="17:25" x14ac:dyDescent="0.2">
      <c r="Q637" s="180"/>
      <c r="R637" s="180"/>
      <c r="S637" s="180"/>
      <c r="T637" s="180"/>
      <c r="U637" s="180"/>
      <c r="V637" s="180"/>
      <c r="W637" s="180"/>
      <c r="X637" s="180"/>
    </row>
    <row r="638" spans="17:25" x14ac:dyDescent="0.2">
      <c r="Q638" s="180"/>
      <c r="R638" s="180"/>
      <c r="S638" s="180"/>
      <c r="T638" s="180"/>
      <c r="U638" s="180"/>
      <c r="V638" s="180"/>
      <c r="W638" s="180"/>
      <c r="X638" s="180"/>
    </row>
    <row r="639" spans="17:25" x14ac:dyDescent="0.2">
      <c r="Q639" s="180"/>
      <c r="R639" s="180"/>
      <c r="S639" s="180"/>
      <c r="T639" s="180"/>
      <c r="U639" s="180"/>
      <c r="V639" s="180"/>
      <c r="W639" s="180"/>
      <c r="X639" s="180"/>
    </row>
    <row r="640" spans="17:25" x14ac:dyDescent="0.2">
      <c r="Q640" s="180"/>
      <c r="R640" s="180"/>
      <c r="S640" s="180"/>
      <c r="T640" s="180"/>
      <c r="U640" s="180"/>
      <c r="V640" s="180"/>
      <c r="W640" s="180"/>
      <c r="X640" s="180"/>
    </row>
    <row r="641" spans="17:24" x14ac:dyDescent="0.2">
      <c r="Q641" s="180"/>
      <c r="R641" s="180"/>
      <c r="S641" s="180"/>
      <c r="T641" s="180"/>
      <c r="U641" s="180"/>
      <c r="V641" s="180"/>
      <c r="W641" s="180"/>
      <c r="X641" s="180"/>
    </row>
    <row r="642" spans="17:24" x14ac:dyDescent="0.2">
      <c r="Q642" s="180"/>
      <c r="R642" s="180"/>
      <c r="S642" s="180"/>
      <c r="T642" s="180"/>
      <c r="U642" s="180"/>
      <c r="V642" s="180"/>
      <c r="W642" s="180"/>
      <c r="X642" s="180"/>
    </row>
    <row r="643" spans="17:24" x14ac:dyDescent="0.2">
      <c r="Q643" s="180"/>
      <c r="R643" s="180"/>
      <c r="S643" s="180"/>
      <c r="T643" s="180"/>
      <c r="U643" s="180"/>
      <c r="V643" s="180"/>
      <c r="W643" s="180"/>
      <c r="X643" s="180"/>
    </row>
    <row r="644" spans="17:24" x14ac:dyDescent="0.2">
      <c r="Q644" s="180"/>
      <c r="R644" s="180"/>
      <c r="S644" s="180"/>
      <c r="T644" s="180"/>
      <c r="U644" s="180"/>
      <c r="V644" s="180"/>
      <c r="W644" s="180"/>
      <c r="X644" s="180"/>
    </row>
    <row r="645" spans="17:24" x14ac:dyDescent="0.2">
      <c r="Q645" s="180"/>
      <c r="R645" s="180"/>
      <c r="S645" s="180"/>
      <c r="T645" s="180"/>
      <c r="U645" s="180"/>
      <c r="V645" s="180"/>
      <c r="W645" s="180"/>
      <c r="X645" s="180"/>
    </row>
    <row r="646" spans="17:24" x14ac:dyDescent="0.2">
      <c r="Q646" s="180"/>
      <c r="R646" s="180"/>
      <c r="S646" s="180"/>
      <c r="T646" s="180"/>
      <c r="U646" s="180"/>
      <c r="V646" s="180"/>
      <c r="W646" s="180"/>
      <c r="X646" s="180"/>
    </row>
    <row r="647" spans="17:24" x14ac:dyDescent="0.2">
      <c r="Q647" s="180"/>
      <c r="R647" s="180"/>
      <c r="S647" s="180"/>
      <c r="T647" s="180"/>
      <c r="U647" s="180"/>
      <c r="V647" s="180"/>
      <c r="W647" s="180"/>
      <c r="X647" s="180"/>
    </row>
    <row r="648" spans="17:24" x14ac:dyDescent="0.2">
      <c r="Q648" s="180"/>
      <c r="R648" s="180"/>
      <c r="S648" s="180"/>
      <c r="T648" s="180"/>
      <c r="U648" s="180"/>
      <c r="V648" s="180"/>
      <c r="W648" s="180"/>
      <c r="X648" s="180"/>
    </row>
    <row r="649" spans="17:24" x14ac:dyDescent="0.2">
      <c r="Q649" s="180"/>
      <c r="R649" s="180"/>
      <c r="S649" s="180"/>
      <c r="T649" s="180"/>
      <c r="U649" s="180"/>
      <c r="V649" s="180"/>
      <c r="W649" s="180"/>
      <c r="X649" s="180"/>
    </row>
    <row r="650" spans="17:24" x14ac:dyDescent="0.2">
      <c r="Q650" s="180"/>
      <c r="R650" s="180"/>
      <c r="S650" s="180"/>
      <c r="T650" s="180"/>
      <c r="U650" s="180"/>
      <c r="V650" s="180"/>
      <c r="W650" s="180"/>
      <c r="X650" s="180"/>
    </row>
    <row r="651" spans="17:24" x14ac:dyDescent="0.2">
      <c r="Q651" s="180"/>
      <c r="R651" s="180"/>
      <c r="S651" s="180"/>
      <c r="T651" s="180"/>
      <c r="U651" s="180"/>
      <c r="V651" s="180"/>
      <c r="W651" s="180"/>
      <c r="X651" s="180"/>
    </row>
    <row r="652" spans="17:24" x14ac:dyDescent="0.2">
      <c r="Q652" s="180"/>
      <c r="R652" s="180"/>
      <c r="S652" s="180"/>
      <c r="T652" s="180"/>
      <c r="U652" s="180"/>
      <c r="V652" s="180"/>
      <c r="W652" s="180"/>
      <c r="X652" s="180"/>
    </row>
    <row r="653" spans="17:24" x14ac:dyDescent="0.2">
      <c r="Q653" s="180"/>
      <c r="R653" s="180"/>
      <c r="S653" s="180"/>
      <c r="T653" s="180"/>
      <c r="U653" s="180"/>
      <c r="V653" s="180"/>
      <c r="W653" s="180"/>
      <c r="X653" s="180"/>
    </row>
  </sheetData>
  <autoFilter ref="A10:BI566"/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Udjeli</vt:lpstr>
      <vt:lpstr>Izračun udjela za 2024. (euri)</vt:lpstr>
      <vt:lpstr>Izračun udjela za 2024. (kune)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Jusup</dc:creator>
  <cp:lastModifiedBy>Lidija Senjanec</cp:lastModifiedBy>
  <dcterms:created xsi:type="dcterms:W3CDTF">2023-09-19T13:50:42Z</dcterms:created>
  <dcterms:modified xsi:type="dcterms:W3CDTF">2023-12-12T09:01:33Z</dcterms:modified>
</cp:coreProperties>
</file>